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ções" sheetId="1" r:id="rId4"/>
    <sheet state="visible" name="Cadastros" sheetId="2" r:id="rId5"/>
    <sheet state="visible" name="Jan" sheetId="3" r:id="rId6"/>
    <sheet state="hidden" name="Fev2" sheetId="4" r:id="rId7"/>
    <sheet state="visible" name="Fev" sheetId="5" r:id="rId8"/>
    <sheet state="hidden" name="Mar2" sheetId="6" r:id="rId9"/>
    <sheet state="visible" name="Mar" sheetId="7" r:id="rId10"/>
    <sheet state="visible" name="Abr" sheetId="8" r:id="rId11"/>
    <sheet state="visible" name="Mai" sheetId="9" r:id="rId12"/>
    <sheet state="visible" name="Jun" sheetId="10" r:id="rId13"/>
    <sheet state="visible" name="Jul" sheetId="11" r:id="rId14"/>
    <sheet state="visible" name="Ago" sheetId="12" r:id="rId15"/>
    <sheet state="visible" name="Set" sheetId="13" r:id="rId16"/>
    <sheet state="visible" name="Out" sheetId="14" r:id="rId17"/>
    <sheet state="visible" name="Nov" sheetId="15" r:id="rId18"/>
    <sheet state="visible" name="Dez" sheetId="16" r:id="rId19"/>
    <sheet state="hidden" name="Dinâmica" sheetId="17" r:id="rId20"/>
    <sheet state="hidden" name="Consolidado" sheetId="18" r:id="rId21"/>
  </sheets>
  <definedNames>
    <definedName name="tipos_montagens">Cadastros!$G$3:$G$12</definedName>
    <definedName name="causadores">Cadastros!$O$3:$O$16</definedName>
    <definedName name="grupos_produtos">Cadastros!$S$3:$S$15</definedName>
    <definedName name="status">Cadastros!$E$3:$E$9</definedName>
    <definedName name="corte_almoco">Cadastros!$Q$9</definedName>
    <definedName name="modelos">Cadastros!$U$3:$U$9</definedName>
    <definedName name="stepmontagem">Cadastros!$W$3:$W$5</definedName>
    <definedName name="montadores">Cadastros!$I$3:$I$18</definedName>
    <definedName name="intercorrencias">Cadastros!$M$3:$M$14</definedName>
    <definedName name="almoco">Cadastros!$Q$6</definedName>
    <definedName name="contratos">Cadastros!$A$2:$C$1000</definedName>
    <definedName name="custohh">Cadastros!$Q$3</definedName>
    <definedName name="ajudantes">Cadastros!$K$3:$K$22</definedName>
    <definedName hidden="1" localSheetId="1" name="_xlnm._FilterDatabase">Cadastros!$A$2:$C$1000</definedName>
    <definedName hidden="1" localSheetId="2" name="_xlnm._FilterDatabase">Jan!$A$2:$AU$1000</definedName>
    <definedName hidden="1" localSheetId="3" name="_xlnm._FilterDatabase">'Fev2'!$A$2:$AN$798</definedName>
    <definedName hidden="1" localSheetId="4" name="_xlnm._FilterDatabase">Fev!$A$2:$AU$1000</definedName>
    <definedName hidden="1" localSheetId="5" name="_xlnm._FilterDatabase">'Mar2'!$A$2:$AN$797</definedName>
    <definedName hidden="1" localSheetId="6" name="_xlnm._FilterDatabase">Mar!$A$2:$AU$1000</definedName>
    <definedName hidden="1" localSheetId="7" name="_xlnm._FilterDatabase">Abr!$A$2:$AU$1000</definedName>
    <definedName hidden="1" localSheetId="8" name="_xlnm._FilterDatabase">Mai!$A$2:$AU$1000</definedName>
    <definedName hidden="1" localSheetId="9" name="_xlnm._FilterDatabase">Jun!$A$2:$AU$1000</definedName>
    <definedName hidden="1" localSheetId="10" name="_xlnm._FilterDatabase">Jul!$A$2:$AU$1000</definedName>
    <definedName hidden="1" localSheetId="11" name="_xlnm._FilterDatabase">Ago!$A$2:$AU$1000</definedName>
    <definedName hidden="1" localSheetId="12" name="_xlnm._FilterDatabase">Set!$A$2:$AU$1000</definedName>
    <definedName hidden="1" localSheetId="13" name="_xlnm._FilterDatabase">Out!$A$2:$AU$1000</definedName>
    <definedName hidden="1" localSheetId="14" name="_xlnm._FilterDatabase">Nov!$A$2:$AU$1000</definedName>
    <definedName hidden="1" localSheetId="15" name="_xlnm._FilterDatabase">Dez!$A$2:$AU$1000</definedName>
  </definedNames>
  <calcPr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</workbook>
</file>

<file path=xl/sharedStrings.xml><?xml version="1.0" encoding="utf-8"?>
<sst xmlns="http://schemas.openxmlformats.org/spreadsheetml/2006/main" count="8180" uniqueCount="519">
  <si>
    <t>Coluna</t>
  </si>
  <si>
    <t>Descição</t>
  </si>
  <si>
    <t>Uso</t>
  </si>
  <si>
    <t>Quem preenche</t>
  </si>
  <si>
    <t>Contrato</t>
  </si>
  <si>
    <t>É o número do contrato de referência para trazer informações da aba cadastros</t>
  </si>
  <si>
    <t>Preenchido manualmente</t>
  </si>
  <si>
    <t>Ass. de logistica</t>
  </si>
  <si>
    <t>Nome do cliente</t>
  </si>
  <si>
    <t>É o nome do cliente conforma informado na aba cadastros</t>
  </si>
  <si>
    <t>Calculado pela planilha</t>
  </si>
  <si>
    <t>Não se aplica</t>
  </si>
  <si>
    <t>Contagem do contrato</t>
  </si>
  <si>
    <t>É a quantidade de linhas lançadas para o contrato da linha em que aparece</t>
  </si>
  <si>
    <t>DLC da montagem</t>
  </si>
  <si>
    <t>É a data limite do contrato da montagem da linha</t>
  </si>
  <si>
    <t>Data indicaca manualmente</t>
  </si>
  <si>
    <t>Data entrega</t>
  </si>
  <si>
    <t>É a data prevista de entraga pela transportadora na fábrica</t>
  </si>
  <si>
    <t>Número do pedido</t>
  </si>
  <si>
    <t>É o número do pedido conforme planilha da Assessoria</t>
  </si>
  <si>
    <t>Indicado manualmente</t>
  </si>
  <si>
    <t>Data real entrega</t>
  </si>
  <si>
    <t>É a data real de entraga pela transportadora na fábrica</t>
  </si>
  <si>
    <t>Data indicada manualmente</t>
  </si>
  <si>
    <t>Data prevista montagem</t>
  </si>
  <si>
    <t>É a data prevista de montagem da linha</t>
  </si>
  <si>
    <t>Hora prevista início</t>
  </si>
  <si>
    <t>É a hora prevista de início da montagem</t>
  </si>
  <si>
    <t>Hora indicada manualmente</t>
  </si>
  <si>
    <t>Líder de montagem</t>
  </si>
  <si>
    <t>Hora prevista de fim</t>
  </si>
  <si>
    <t>É a hora prevista de fim da montagem</t>
  </si>
  <si>
    <t>Duração prevista</t>
  </si>
  <si>
    <t>É a diferença entre a hora de fim e a hora de início prevista</t>
  </si>
  <si>
    <t>Tipo montagem</t>
  </si>
  <si>
    <t>É o tipo da montagem conforme opções pré cadastradas</t>
  </si>
  <si>
    <t>Selecionado manualmente</t>
  </si>
  <si>
    <t>Modelo</t>
  </si>
  <si>
    <t>É o modelo de produtos conforme opções pré cadastradas</t>
  </si>
  <si>
    <t>Grupo de produto</t>
  </si>
  <si>
    <t>É o grupo de produtos conforme opções pré cadastradas</t>
  </si>
  <si>
    <t>Itens da montagem</t>
  </si>
  <si>
    <t>É o descritivo dos itens da montagem</t>
  </si>
  <si>
    <t>Fracionamento montagem</t>
  </si>
  <si>
    <t>É a indicação se é Parcial ou Final</t>
  </si>
  <si>
    <t>Nº da fração</t>
  </si>
  <si>
    <t>É a contagem sequencial das frações para o mesmo pedido</t>
  </si>
  <si>
    <t>Qtde itens</t>
  </si>
  <si>
    <t>É a quantidade de itens que compões a montagem</t>
  </si>
  <si>
    <t>Observações progamação</t>
  </si>
  <si>
    <t>Campo para explicações referentes à programação</t>
  </si>
  <si>
    <t>Status</t>
  </si>
  <si>
    <t>É a situação em que a montagem se encontra conforme opções cadastradas</t>
  </si>
  <si>
    <t>Coordenador de Log/Mont.</t>
  </si>
  <si>
    <t>Extra na programação</t>
  </si>
  <si>
    <t>É a indicação de a programação foi incluída após programação fechada na semana anterior</t>
  </si>
  <si>
    <t>Data real montagem</t>
  </si>
  <si>
    <t>É a data realizada da montagem da linha</t>
  </si>
  <si>
    <t>Hora real início</t>
  </si>
  <si>
    <t>É a hora real de início da montagem</t>
  </si>
  <si>
    <t>Hora real fim</t>
  </si>
  <si>
    <t>É a hora preal de fim da montagem</t>
  </si>
  <si>
    <t>Duração real</t>
  </si>
  <si>
    <t>É a diferença entre a hora de fim e a hora de início realizada</t>
  </si>
  <si>
    <t>Variação duração</t>
  </si>
  <si>
    <t>É a diferença entre a duração real e a duração prevista</t>
  </si>
  <si>
    <t>Montador</t>
  </si>
  <si>
    <t>É o montador-chefe da dupla da montagem selecionado conforme opções cadastradas</t>
  </si>
  <si>
    <t>Ajudante</t>
  </si>
  <si>
    <t>É o ajudante da dupla da montagem selecionado conforme opções cadastradas</t>
  </si>
  <si>
    <t>Ajudante 2</t>
  </si>
  <si>
    <t>Quando utilizado, é o segundo ajudante da dupla da montagem selecionado conforme opções cadastradas</t>
  </si>
  <si>
    <t>Número NF montagem</t>
  </si>
  <si>
    <t>É o númera da nofa fical da montagem</t>
  </si>
  <si>
    <t>Valor NF montado</t>
  </si>
  <si>
    <t>É o valor de nota fiscal efetivamente montado
 - se mais de um dia de montagem, dividir o valor total pelo total de dias e lançar em cada dia
 - se menos de um dia de montagem, lançar o valor total no dia da montagem</t>
  </si>
  <si>
    <t>Valor NF ajustado</t>
  </si>
  <si>
    <t>Desconsiderar, utilizado apenas para janiro e fevereiro</t>
  </si>
  <si>
    <t>Custo M.O.</t>
  </si>
  <si>
    <t>É o valor total de custo da mão calculado pela duração real multiplicada pelo custo de hora</t>
  </si>
  <si>
    <t>Custo Materiais</t>
  </si>
  <si>
    <t xml:space="preserve">É algum valor que possa ter sido gasto à mais para a montagem </t>
  </si>
  <si>
    <t>Custo total</t>
  </si>
  <si>
    <t>É a soma do custo de M.O. e o Custo Materiais</t>
  </si>
  <si>
    <t>Houve intercorrência</t>
  </si>
  <si>
    <t>É a indicação se houve ou não algum fato que impediu ou atrasou a montagem</t>
  </si>
  <si>
    <t>Tipo de intercorrência</t>
  </si>
  <si>
    <t>É o tipo da intercorrência selecionado conforme opções cadastradas</t>
  </si>
  <si>
    <t>Custo direto intercorrência</t>
  </si>
  <si>
    <t>É alguma valor que possa ter sido gasto para solução da intercorrência</t>
  </si>
  <si>
    <t>Observações intercorrência</t>
  </si>
  <si>
    <t>Campo para explicações referentes à intercorrência</t>
  </si>
  <si>
    <t>Gerou AT?</t>
  </si>
  <si>
    <t>É a indicação se houve ou não geração de AT na montagem</t>
  </si>
  <si>
    <t>Item defeituoso</t>
  </si>
  <si>
    <t>É a indicação textual do item com defeito para a AT</t>
  </si>
  <si>
    <t>Meses decorridos da garantia</t>
  </si>
  <si>
    <t>É a quantidade de meses decorridos da garantia desde até geração da AT</t>
  </si>
  <si>
    <t>Agente causador</t>
  </si>
  <si>
    <t>É o que casou a necessiade de AT na montagem conforme opções cadastradas</t>
  </si>
  <si>
    <t>Ação corretiva</t>
  </si>
  <si>
    <t>É o descritivo do que foi feito para corrigir o ocorrido</t>
  </si>
  <si>
    <t>Ação preventiva</t>
  </si>
  <si>
    <t>É o descritivo do que foi feito para eveitar que novos problemas ocorram</t>
  </si>
  <si>
    <t>Data checklist</t>
  </si>
  <si>
    <t>É a data de finalização da montagem com entrega técnica e checklist
 - se for mais de uma montagem repetira a mesma data para cadas linha</t>
  </si>
  <si>
    <t>Prazo cumprido?</t>
  </si>
  <si>
    <t>É a indicação se foi montado No prazo ou Fora do prazo conforme DLC</t>
  </si>
  <si>
    <t>Causador</t>
  </si>
  <si>
    <t>É a indicação do agente principal causador da perda do prazo</t>
  </si>
  <si>
    <t>Previsão total</t>
  </si>
  <si>
    <t>Tipos de montagem</t>
  </si>
  <si>
    <t>Montadores</t>
  </si>
  <si>
    <t>Ajudantes</t>
  </si>
  <si>
    <t>Intercorrências</t>
  </si>
  <si>
    <t>Agentes causadores</t>
  </si>
  <si>
    <t>Custo HH</t>
  </si>
  <si>
    <t>Grupos produtos</t>
  </si>
  <si>
    <t>Modelos</t>
  </si>
  <si>
    <t>Step montagem</t>
  </si>
  <si>
    <t>SHOWROOM ARCHBH</t>
  </si>
  <si>
    <t>Adiada</t>
  </si>
  <si>
    <t>AT Garantia</t>
  </si>
  <si>
    <t>Daniel G.</t>
  </si>
  <si>
    <t>Aguinaldo</t>
  </si>
  <si>
    <t>Abssenteísmo</t>
  </si>
  <si>
    <t>Cliente</t>
  </si>
  <si>
    <t>Acabamentos</t>
  </si>
  <si>
    <t>Bontempo</t>
  </si>
  <si>
    <t>Parcial</t>
  </si>
  <si>
    <t>SHOWROOM BONTEMPO</t>
  </si>
  <si>
    <t>Andamento</t>
  </si>
  <si>
    <t>AT Fábrica</t>
  </si>
  <si>
    <t>Daniel S.</t>
  </si>
  <si>
    <t>Acidente</t>
  </si>
  <si>
    <t>Comercial</t>
  </si>
  <si>
    <t>Casa PP</t>
  </si>
  <si>
    <t>Final</t>
  </si>
  <si>
    <t>GALERIA SU</t>
  </si>
  <si>
    <t>Cancelada</t>
  </si>
  <si>
    <t xml:space="preserve">AT Cliente </t>
  </si>
  <si>
    <t>Darly</t>
  </si>
  <si>
    <t>Desvio entrega</t>
  </si>
  <si>
    <t>Especificador</t>
  </si>
  <si>
    <t>Duração almoço</t>
  </si>
  <si>
    <t>Coifa</t>
  </si>
  <si>
    <t>Cinex Arch</t>
  </si>
  <si>
    <t>CASA PP</t>
  </si>
  <si>
    <t>Concluída</t>
  </si>
  <si>
    <t xml:space="preserve">AT Cortesia </t>
  </si>
  <si>
    <t>Fabiano</t>
  </si>
  <si>
    <t>Fabrício</t>
  </si>
  <si>
    <t>Desvio transporte</t>
  </si>
  <si>
    <t>Fábrica</t>
  </si>
  <si>
    <t>Esquadria</t>
  </si>
  <si>
    <t>Esquadrias</t>
  </si>
  <si>
    <t>REUNIÕES, TREINAMENTOS E PASSAGEM DE PROJETOS</t>
  </si>
  <si>
    <t>Programada</t>
  </si>
  <si>
    <t>AT Transportadora</t>
  </si>
  <si>
    <t>Felipe</t>
  </si>
  <si>
    <t>Falta de ferramenta</t>
  </si>
  <si>
    <t>Fábrica + Liberação</t>
  </si>
  <si>
    <t>Estante</t>
  </si>
  <si>
    <t>Galeria Su</t>
  </si>
  <si>
    <t>MANUTENÇÃO DA FROTA</t>
  </si>
  <si>
    <t>Avaliação</t>
  </si>
  <si>
    <t>Flávio</t>
  </si>
  <si>
    <t>Falta de material</t>
  </si>
  <si>
    <t>Içamento</t>
  </si>
  <si>
    <t>Duração corte</t>
  </si>
  <si>
    <t>Mesa</t>
  </si>
  <si>
    <t>ESCRITÓRIO</t>
  </si>
  <si>
    <t>Conferência</t>
  </si>
  <si>
    <t>Fonseca</t>
  </si>
  <si>
    <t>Glaysson</t>
  </si>
  <si>
    <t>Liberação</t>
  </si>
  <si>
    <t>Obras de Arte</t>
  </si>
  <si>
    <t>BUSCAR COMPRAS / MATERIAIS / SUPORTE LOGISTICO</t>
  </si>
  <si>
    <t>Montagem</t>
  </si>
  <si>
    <t>José Roberto</t>
  </si>
  <si>
    <t>Guilherme</t>
  </si>
  <si>
    <t>Medição</t>
  </si>
  <si>
    <t>Painel Movie</t>
  </si>
  <si>
    <t>DESLOCAMENTO VIAGEM</t>
  </si>
  <si>
    <t>Organização</t>
  </si>
  <si>
    <t>Josiel</t>
  </si>
  <si>
    <t>Higor</t>
  </si>
  <si>
    <t>Obra</t>
  </si>
  <si>
    <t>Porta</t>
  </si>
  <si>
    <t>ANTÔNIO GERALDO MOTA</t>
  </si>
  <si>
    <t>Sem montagem</t>
  </si>
  <si>
    <t>Luan</t>
  </si>
  <si>
    <t>Humberto</t>
  </si>
  <si>
    <t>Produto</t>
  </si>
  <si>
    <t>Revestimento</t>
  </si>
  <si>
    <t>SILVIA CARVALHO NASCIMENTO</t>
  </si>
  <si>
    <t>Lucas</t>
  </si>
  <si>
    <t>Jhony</t>
  </si>
  <si>
    <t>Fabrica</t>
  </si>
  <si>
    <t>Projeto</t>
  </si>
  <si>
    <t>Trilho</t>
  </si>
  <si>
    <t>CAROLINA FILIZZOLA CARABETTI CARREIRO</t>
  </si>
  <si>
    <t>Marcos</t>
  </si>
  <si>
    <t>Transporte</t>
  </si>
  <si>
    <t>LMM PARTICIPAÇÕES LTDA</t>
  </si>
  <si>
    <t>Mário</t>
  </si>
  <si>
    <t>Tamanho produto</t>
  </si>
  <si>
    <t>MD-Glaysson</t>
  </si>
  <si>
    <t>EXTRATIVA MINERAL S/A</t>
  </si>
  <si>
    <t>MD-Josiel</t>
  </si>
  <si>
    <t>Samuel</t>
  </si>
  <si>
    <t>PATRIMAR SOMATTOS JARDIM DAS MANGABEIRAS EMPREENDIMENTOS IMOBILIÁRIOS SPE LTDA</t>
  </si>
  <si>
    <t xml:space="preserve">Sem ajudante </t>
  </si>
  <si>
    <t>RICARDO AUGUSTO SALLUM</t>
  </si>
  <si>
    <t>T. Cláudio</t>
  </si>
  <si>
    <t>SARAH LAGE LESSA</t>
  </si>
  <si>
    <t>Thiago</t>
  </si>
  <si>
    <t>ANDERSON FERREIRA LACERDA</t>
  </si>
  <si>
    <t>Warley</t>
  </si>
  <si>
    <t>JAB EMPREENDIMENTOS IMOBILIARIOS LTDA</t>
  </si>
  <si>
    <t>JAB EMPREENDIMENTOS</t>
  </si>
  <si>
    <t>JNA PARTICIPACOES EMPREENDIMENTOS E AGROPECUARIA LTDA</t>
  </si>
  <si>
    <t>RODRIGO BRAGA PENTAGNA GUIMARÃES</t>
  </si>
  <si>
    <t xml:space="preserve"> BARBARA PORTO GONÇALVES FICHEL</t>
  </si>
  <si>
    <t>CÁSSIO DINIZ NOGUEIRA</t>
  </si>
  <si>
    <t>PEDRO ANDRADE NOGUEIRA</t>
  </si>
  <si>
    <t>MARCIO PLACEDINO BICALHO MARTINS</t>
  </si>
  <si>
    <t>CONSTRUTORA VBO EIRELI</t>
  </si>
  <si>
    <t>ROSANA NOGUEIRA GUIMARÃES</t>
  </si>
  <si>
    <t>MOACIR QUEIROZ FARIA</t>
  </si>
  <si>
    <t>CLEUMIR MARQUES SILVA JUNIOR</t>
  </si>
  <si>
    <t>CAROLINA ROBSON ALVES</t>
  </si>
  <si>
    <t>HENRIQUE BIANCHINI</t>
  </si>
  <si>
    <t xml:space="preserve"> EXTRATIVA MINERAL S/A</t>
  </si>
  <si>
    <t>SANDERS LUKE DA SILVA MACIEL</t>
  </si>
  <si>
    <t>ANA CAROLINA MATOS DOLABELA</t>
  </si>
  <si>
    <t>VANESSA TAVARES ESTEVES</t>
  </si>
  <si>
    <t>IRMÃOS MATTAR CIA LTDA</t>
  </si>
  <si>
    <t>MARCO ANTÔNIO DE M VECCI</t>
  </si>
  <si>
    <t>TIAGO LOPES SIQUEIRA</t>
  </si>
  <si>
    <t>FERNANDA MARIA FARAGE OSÓRIO</t>
  </si>
  <si>
    <t xml:space="preserve"> BERNARDO IMPELLIZIERI SÁ MATTOS</t>
  </si>
  <si>
    <t>VERA SELENE DE PROENÇA</t>
  </si>
  <si>
    <t>RAMON LUIS DA SILVA SOARES</t>
  </si>
  <si>
    <t>GSJ PARTICIPAÇÕES EIRELI</t>
  </si>
  <si>
    <t>RICARDO HALIM SALIBA</t>
  </si>
  <si>
    <t>JOÃO VIDAL DE CARVALHO POLIDO LOPES</t>
  </si>
  <si>
    <t>LUIZ FERNANDO RAMOS</t>
  </si>
  <si>
    <t>ROBERTA FERREIRA CAPANEMA</t>
  </si>
  <si>
    <t>THELMA MARIA BEDETI CUNHA FERREIRA</t>
  </si>
  <si>
    <t>FUNDO DE INVESTIMENTO IMOBILIÁRIO PEDRA NEGRA RENDA IMOBILIÁRIA</t>
  </si>
  <si>
    <t>BLACKBOX DESIGN E COMUNICACAO LTDA</t>
  </si>
  <si>
    <t>BÁRBARA DE QUEIROZ STARLING</t>
  </si>
  <si>
    <t>JUCIMAR JORGE SILVA - ARQ. ROGÉRIO FONSECA</t>
  </si>
  <si>
    <t>DENIS DA SILVA SANTIAGO</t>
  </si>
  <si>
    <t>FABIO RANGEL DA SILVA</t>
  </si>
  <si>
    <t>TATIANE RODRIGUES COSTA</t>
  </si>
  <si>
    <t>EDUARDA CORRÊA MALTA</t>
  </si>
  <si>
    <t>RÔMULO DA COSTA NETO JÚNIOR</t>
  </si>
  <si>
    <t>DAKOTA PARTICIPAÇÕES E EMPREENDIMENTOS LTDA</t>
  </si>
  <si>
    <t>FRANCISCO DE ASSIS RANGEL MATTOS</t>
  </si>
  <si>
    <t>HORIZONTES LTDA</t>
  </si>
  <si>
    <t>SAULO WANDERLEY FILHO</t>
  </si>
  <si>
    <t>FLD2 PARTICIPAÇÕES LTDA</t>
  </si>
  <si>
    <t>BRUNO BARROS MARROIG</t>
  </si>
  <si>
    <t>BERNARDO IMPELLIZIERI SÁ MATTOS</t>
  </si>
  <si>
    <t>LIVIA MARA GUIMARAES</t>
  </si>
  <si>
    <t>ONE AGENTES AUTÔNOMOS DE INVESTIMENTOS LTDA</t>
  </si>
  <si>
    <t>LEONARDO CYRINO SALIBA</t>
  </si>
  <si>
    <t>EUGÊNIO PACELLI MATTAR</t>
  </si>
  <si>
    <t>TADEU MACHADO ZICA</t>
  </si>
  <si>
    <t>MARCELO CANÇADO NILO ABRANCHES</t>
  </si>
  <si>
    <t>EMIR CADAR</t>
  </si>
  <si>
    <t>SIMONE CYRINO MONTEIRO</t>
  </si>
  <si>
    <t>MARIANA LARA AFONSO</t>
  </si>
  <si>
    <t>JOÃO CÉSAR OTONI MATOS</t>
  </si>
  <si>
    <t>RAIMUNDA DE FREITAS MARQUES</t>
  </si>
  <si>
    <t>RICARDO VALADARES GONTIJO</t>
  </si>
  <si>
    <t>TILZA TAVARES</t>
  </si>
  <si>
    <t>MF CAMARGOS PART. E EMP. LTDA</t>
  </si>
  <si>
    <t>FABIO NOGUEIRA GONÇALVES</t>
  </si>
  <si>
    <t>ANA ANDREA BARRA MENDONÇA</t>
  </si>
  <si>
    <t>GUSTAVO AUGUSTO DE OLIVEIRA PIRES</t>
  </si>
  <si>
    <t>JOÃO LUIZ NOGUEIRA DE CARVALHO</t>
  </si>
  <si>
    <t>LETICIA GRESSI ALMEIDA CUNHA FILGUEIRAS</t>
  </si>
  <si>
    <t>ROSA MARIA CHAVES</t>
  </si>
  <si>
    <t>TATIANA TEIXEIRA DE SOUZA COUTO</t>
  </si>
  <si>
    <t>PATRIMAR ENGENHARIA S.A</t>
  </si>
  <si>
    <t>LAILA FARES NEIVA</t>
  </si>
  <si>
    <t>CLINICA DOUTOR PAULO HENRIQUE RODRIGUES LTDA</t>
  </si>
  <si>
    <t>FABIOLA BOMTEMPO VALADARES</t>
  </si>
  <si>
    <t>DANIEL BRUXEL</t>
  </si>
  <si>
    <t>TANIA MARA DINIZ NOGUEIRA</t>
  </si>
  <si>
    <t>RENEE PINHEIRO</t>
  </si>
  <si>
    <t>AT PAGA Maria do Socorro Ferreira Almeida</t>
  </si>
  <si>
    <t>AT PAGA - RAFAEL DE OLIVEIRA</t>
  </si>
  <si>
    <t>GUSTAVO PENNA ARQUITETO E ASSOCIADOS</t>
  </si>
  <si>
    <t>CAP 3 INCORPORACAO SPE LTDA</t>
  </si>
  <si>
    <t>AT PAGA WALTER CORREA E OLIVEIRA JUNIOR</t>
  </si>
  <si>
    <t>RACHID FERNANDO RAMOS DE CASTRO</t>
  </si>
  <si>
    <t>0-1</t>
  </si>
  <si>
    <t>FABIOLA CONSTANTINO FERREIRA</t>
  </si>
  <si>
    <t>AT-001</t>
  </si>
  <si>
    <t>LETICIA LOPES ZICA</t>
  </si>
  <si>
    <t>AT-002</t>
  </si>
  <si>
    <t>BRUNO REZENDE BOTREL</t>
  </si>
  <si>
    <t>AT-003</t>
  </si>
  <si>
    <t>LUCIANA DO ESPÍRITO SANTO SARAIVA DINIZ</t>
  </si>
  <si>
    <t>AT-004</t>
  </si>
  <si>
    <t>MARCIA ESPINDOLA DE CASTRO LOPES</t>
  </si>
  <si>
    <t>AT-005</t>
  </si>
  <si>
    <t>JOSE ANTÔNIO MESSIAS DOS SANTOS</t>
  </si>
  <si>
    <t>AT-006</t>
  </si>
  <si>
    <t xml:space="preserve">AT PAGA EGALI INTERCÂMBIO </t>
  </si>
  <si>
    <t>AT-008</t>
  </si>
  <si>
    <t>ARQ - TÂNIA SALLES</t>
  </si>
  <si>
    <t>AT-009</t>
  </si>
  <si>
    <t>DTI SISTEMAS</t>
  </si>
  <si>
    <t>AT-010</t>
  </si>
  <si>
    <t>EDIFÍCIO BORDEAUX RESIDENCE</t>
  </si>
  <si>
    <t>AT-011</t>
  </si>
  <si>
    <t xml:space="preserve">THAIS HENRIQUES MANATA </t>
  </si>
  <si>
    <t>AT-012</t>
  </si>
  <si>
    <t>RENE WAKIL JUNIOR</t>
  </si>
  <si>
    <t>AT-013</t>
  </si>
  <si>
    <t>FENANDA DRUMOND</t>
  </si>
  <si>
    <t>AT-014</t>
  </si>
  <si>
    <t>CLEINIS DE ALVARENGA MAFRA JUNIOR</t>
  </si>
  <si>
    <t>AT-015</t>
  </si>
  <si>
    <t>Renato Furtado de Lima Lea</t>
  </si>
  <si>
    <t>AT-016</t>
  </si>
  <si>
    <t>Edson Fonseca e Silva</t>
  </si>
  <si>
    <t>AT-017</t>
  </si>
  <si>
    <t>Edina Lobão Veras</t>
  </si>
  <si>
    <t>AT-018</t>
  </si>
  <si>
    <t>AT-019</t>
  </si>
  <si>
    <t>Simone Gonçalves Tomé</t>
  </si>
  <si>
    <t>AT-020</t>
  </si>
  <si>
    <t>Marcos Nadler Gribel</t>
  </si>
  <si>
    <t>AT-021</t>
  </si>
  <si>
    <t>Carina Soares de Paiva Leite</t>
  </si>
  <si>
    <t>AT-022</t>
  </si>
  <si>
    <t>Natalia bueno vorcaro zettel</t>
  </si>
  <si>
    <t>AT-023</t>
  </si>
  <si>
    <t>Marcos Nadler Gribel - Bruno Gribel</t>
  </si>
  <si>
    <t>AT-024</t>
  </si>
  <si>
    <t>ADANGELA _ MONTES CLAROS</t>
  </si>
  <si>
    <t>AT-025</t>
  </si>
  <si>
    <t>Angela Maria Ramos Lages</t>
  </si>
  <si>
    <t>AT-026</t>
  </si>
  <si>
    <t>Rafael de Oliveira Perpétuo</t>
  </si>
  <si>
    <t>AT-027</t>
  </si>
  <si>
    <t>Sandra Maria Staico de Andrade Tavares</t>
  </si>
  <si>
    <t>AT-028</t>
  </si>
  <si>
    <t>LEONARDO FABIANO DA SILVA</t>
  </si>
  <si>
    <t>PAREX ENGENHARIA</t>
  </si>
  <si>
    <t>AT029</t>
  </si>
  <si>
    <t>Débora Nogueira Laia</t>
  </si>
  <si>
    <t>ÁLVARO LUIZ BARROSO</t>
  </si>
  <si>
    <t>Programação da entrega do pedido</t>
  </si>
  <si>
    <t>Programação da montagem</t>
  </si>
  <si>
    <t>Execução da montagem</t>
  </si>
  <si>
    <t>Intercorrência para realização da montagem</t>
  </si>
  <si>
    <t>Inconformidade ocorrida na montagem</t>
  </si>
  <si>
    <t>Finalização</t>
  </si>
  <si>
    <t>Data de entrega</t>
  </si>
  <si>
    <t>Hora prevista de início</t>
  </si>
  <si>
    <t>Meses de garantia</t>
  </si>
  <si>
    <t>Data do checklist</t>
  </si>
  <si>
    <t>Agente causador de perda do prazo</t>
  </si>
  <si>
    <t>AT Assistência</t>
  </si>
  <si>
    <t>PORTAS</t>
  </si>
  <si>
    <t>ESQUADRIA</t>
  </si>
  <si>
    <t>AJ-Flávio</t>
  </si>
  <si>
    <t>PAINEL MOVIE</t>
  </si>
  <si>
    <t>AT Paga</t>
  </si>
  <si>
    <t>Identificado vazamento na vedação de silicone</t>
  </si>
  <si>
    <t>Sim</t>
  </si>
  <si>
    <t>vedaçã</t>
  </si>
  <si>
    <t>Realizar retirada da janela e refazer a vedação</t>
  </si>
  <si>
    <t>Treinamento operacional sobre o asssunto</t>
  </si>
  <si>
    <t>TRILHO</t>
  </si>
  <si>
    <t>Pedra de acabamento foi trincada</t>
  </si>
  <si>
    <t>parade oca</t>
  </si>
  <si>
    <t>Retirada do trilho para troca da pedra ou instalação de perfil de acabamento</t>
  </si>
  <si>
    <t>conferência da estrutura da parede na liberação</t>
  </si>
  <si>
    <t>FINALIZAÇÃO DE ACABAMENTOS</t>
  </si>
  <si>
    <t>ESPELHO</t>
  </si>
  <si>
    <t>2.482,83.</t>
  </si>
  <si>
    <t>PROTETOR DE PISO</t>
  </si>
  <si>
    <t>VIDRO</t>
  </si>
  <si>
    <t>SINTESE</t>
  </si>
  <si>
    <t>ORGANIZAÇÃO</t>
  </si>
  <si>
    <t>COIFA</t>
  </si>
  <si>
    <t>MESA</t>
  </si>
  <si>
    <t>Envio de material com defeito de pintura e montagem</t>
  </si>
  <si>
    <t>ACABAMENTOS</t>
  </si>
  <si>
    <t>REVESTIMENTO</t>
  </si>
  <si>
    <t>Abertura de AT - Solicitação de novo módulo elétrico</t>
  </si>
  <si>
    <t>AT Fabrica</t>
  </si>
  <si>
    <t>Central elétrica com defeito</t>
  </si>
  <si>
    <t>Abertura de AT</t>
  </si>
  <si>
    <t xml:space="preserve">PORTAS </t>
  </si>
  <si>
    <t>A oficina desmarcou a manutenção agendada sem aviso prévio.</t>
  </si>
  <si>
    <t>Avaliação AT paga</t>
  </si>
  <si>
    <t>Montagem AT</t>
  </si>
  <si>
    <t>Espelho da fechadura caído</t>
  </si>
  <si>
    <t>Transporte de materiais para o escritório</t>
  </si>
  <si>
    <t>Treinamento</t>
  </si>
  <si>
    <t>Acabamento</t>
  </si>
  <si>
    <t>Correção do posicionamento do trilho</t>
  </si>
  <si>
    <t>Solicitado a mesma dupla que realizou a montagem</t>
  </si>
  <si>
    <t>REVESTIMENTOS</t>
  </si>
  <si>
    <t>REVESTIMENTO DE PAREDE</t>
  </si>
  <si>
    <t/>
  </si>
  <si>
    <t>Intercorrência</t>
  </si>
  <si>
    <t>Inconformidade</t>
  </si>
  <si>
    <t>Data agendada</t>
  </si>
  <si>
    <t>Hora 
de início
(hora)</t>
  </si>
  <si>
    <t>Hora de saída</t>
  </si>
  <si>
    <t>Duração da total</t>
  </si>
  <si>
    <t>Contrato 
(número)</t>
  </si>
  <si>
    <t>Contagem 
 do contrato
 (calculada)</t>
  </si>
  <si>
    <t>Valor CMJ</t>
  </si>
  <si>
    <t>DLC</t>
  </si>
  <si>
    <t>Realizado total</t>
  </si>
  <si>
    <t>Saldo a realizar</t>
  </si>
  <si>
    <t>Observações status (texto)</t>
  </si>
  <si>
    <t>Tipo 
montagem 
(opções)</t>
  </si>
  <si>
    <t>Qtde itens 
(nº)</t>
  </si>
  <si>
    <t>Itens da montagem (texto)</t>
  </si>
  <si>
    <t>Previsão 
duração
(horas)</t>
  </si>
  <si>
    <t>Hora fim 
prevista 
(calculada)</t>
  </si>
  <si>
    <t>Duração 
real 
(horas)</t>
  </si>
  <si>
    <t>Variação 
duração  
(calculada)</t>
  </si>
  <si>
    <t>Montador 
 (opções)</t>
  </si>
  <si>
    <t>Ajudante 
(opções)</t>
  </si>
  <si>
    <t>Valor NF 
montagem
(calculado)</t>
  </si>
  <si>
    <t>Modelo 
(opções)</t>
  </si>
  <si>
    <t>Grupo 
(opções)</t>
  </si>
  <si>
    <t>Custo 
M.O. 
(calculado)</t>
  </si>
  <si>
    <t>Custo 
Materiais 
(R$)</t>
  </si>
  <si>
    <t>Custo 
total 
(calculado)</t>
  </si>
  <si>
    <t>Houve 
intercorrência?
(opção)</t>
  </si>
  <si>
    <t>Tipo 
intercorrência
(opções)</t>
  </si>
  <si>
    <t>Custo 
intercorrência
(valor)</t>
  </si>
  <si>
    <t>Observações intercorrência (texto)</t>
  </si>
  <si>
    <t>Gerou
AT?
(opções)</t>
  </si>
  <si>
    <t>Item defeituoso (texto)</t>
  </si>
  <si>
    <t>Garantia 
(meses)</t>
  </si>
  <si>
    <t>Agente 
 causador 
(opções)</t>
  </si>
  <si>
    <t>Ação corretiva (texto)</t>
  </si>
  <si>
    <t>Ação preventiva (texto)</t>
  </si>
  <si>
    <t>SIM</t>
  </si>
  <si>
    <t>Falta complemento de parede (gesso) para finalização dos acabamentos</t>
  </si>
  <si>
    <t>Não</t>
  </si>
  <si>
    <t>NÃO</t>
  </si>
  <si>
    <t>Necessário abertura do gesso para verifiação do trilho</t>
  </si>
  <si>
    <t>em análise</t>
  </si>
  <si>
    <t>NENHUM</t>
  </si>
  <si>
    <t>N.P.</t>
  </si>
  <si>
    <t>Cliente ausente - desmarcou</t>
  </si>
  <si>
    <t>Casa do Pedrinho</t>
  </si>
  <si>
    <t>Compra de sonda para verificação de emtupimento</t>
  </si>
  <si>
    <t>ESTANTE</t>
  </si>
  <si>
    <t>O localda montagem não estava preparado para receber o painel</t>
  </si>
  <si>
    <t>Envio de material errado</t>
  </si>
  <si>
    <t>BATENTE DE PORTA</t>
  </si>
  <si>
    <t>EMBALAR MATERIAIS</t>
  </si>
  <si>
    <t>Produto de tamanho grande. Necessário 3º montador</t>
  </si>
  <si>
    <t>CONFERÊNCIA DE PRODUTOS DANIFICADOS</t>
  </si>
  <si>
    <t>ENTREGA DE MATERIAL</t>
  </si>
  <si>
    <t>TAPA FUROS</t>
  </si>
  <si>
    <t>Remarcado pelo cliente</t>
  </si>
  <si>
    <t>PINTURA</t>
  </si>
  <si>
    <t>ABERTURA E AT</t>
  </si>
  <si>
    <t>ABERTURA DE AT</t>
  </si>
  <si>
    <t>Portas enviadas com manchas</t>
  </si>
  <si>
    <t>Pintura</t>
  </si>
  <si>
    <t>Material não entregue</t>
  </si>
  <si>
    <t>BATENTE PORTA</t>
  </si>
  <si>
    <t xml:space="preserve">Duração 
real </t>
  </si>
  <si>
    <t xml:space="preserve">Montador </t>
  </si>
  <si>
    <t xml:space="preserve">Ajudante </t>
  </si>
  <si>
    <t>Valor NF 
montagem
(calculado)</t>
  </si>
  <si>
    <t xml:space="preserve">Modelo </t>
  </si>
  <si>
    <t xml:space="preserve">Grupo </t>
  </si>
  <si>
    <t>Houve 
intercorrência?</t>
  </si>
  <si>
    <t>Tipo 
intercorrência</t>
  </si>
  <si>
    <t>Custo 
intercorrência
(valor)</t>
  </si>
  <si>
    <t>Gerou
AT?
(opções)</t>
  </si>
  <si>
    <t>Garantia 
(meses)</t>
  </si>
  <si>
    <t>Agente 
 causador 
(opções)</t>
  </si>
  <si>
    <t>Cinex</t>
  </si>
  <si>
    <t>Portas</t>
  </si>
  <si>
    <t xml:space="preserve">AT cortesia </t>
  </si>
  <si>
    <t>Cadeiras</t>
  </si>
  <si>
    <t>Nenhum</t>
  </si>
  <si>
    <t>Fechadura</t>
  </si>
  <si>
    <t xml:space="preserve">Home sistem </t>
  </si>
  <si>
    <t>Entrega não realizada. Desvio no envio de solicitação</t>
  </si>
  <si>
    <t>AT transporte</t>
  </si>
  <si>
    <t>Vidro</t>
  </si>
  <si>
    <t>Sintese</t>
  </si>
  <si>
    <t>AT fábrica</t>
  </si>
  <si>
    <t>Cortinas</t>
  </si>
  <si>
    <t>Armário</t>
  </si>
  <si>
    <t>Vidros</t>
  </si>
  <si>
    <t>Barrotes</t>
  </si>
  <si>
    <t>2461255/2501421</t>
  </si>
  <si>
    <t>2507530/2507594</t>
  </si>
  <si>
    <t>SUM de Valor NF ajustado</t>
  </si>
  <si>
    <t>Total geral</t>
  </si>
  <si>
    <t>Quantidade de montagens por ano</t>
  </si>
  <si>
    <t>Valor de nota fiscal por ano</t>
  </si>
  <si>
    <t xml:space="preserve">   </t>
  </si>
  <si>
    <t>Qtde</t>
  </si>
  <si>
    <t>Valor NF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</si>
</sst>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HH:mm:ss"/>
    <numFmt numFmtId="165" formatCode="hh&quot;:&quot;mm"/>
    <numFmt numFmtId="166" formatCode="ddd&quot; &quot;d&quot;/&quot;mm&quot;/&quot;yy"/>
    <numFmt numFmtId="167" formatCode="dd/MM/yyyy"/>
    <numFmt numFmtId="168" formatCode="hh:mm"/>
    <numFmt numFmtId="169" formatCode="dd/mm/yyyy"/>
  </numFmts>
  <fonts count="1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0.0"/>
      <color theme="1"/>
      <name val="Arial"/>
    </font>
    <font>
      <sz val="12.0"/>
      <color theme="1"/>
      <name val="Arial"/>
      <scheme val="minor"/>
    </font>
    <font>
      <sz val="14.0"/>
      <color theme="1"/>
      <name val="Arial"/>
    </font>
    <font>
      <color theme="1"/>
      <name val="Arial"/>
    </font>
    <font>
      <b/>
      <sz val="8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8.0"/>
      <color theme="1"/>
      <name val="Arial"/>
    </font>
    <font>
      <b/>
      <sz val="10.0"/>
      <color rgb="FFFFFFFF"/>
      <name val="Arial"/>
    </font>
    <font>
      <b/>
      <sz val="10.0"/>
      <color rgb="FF484644"/>
      <name val="Arial"/>
    </font>
    <font>
      <color rgb="FF00000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  <fill>
      <patternFill patternType="solid">
        <fgColor rgb="FFAA7F60"/>
        <bgColor rgb="FFAA7F60"/>
      </patternFill>
    </fill>
    <fill>
      <patternFill patternType="solid">
        <fgColor rgb="FF666666"/>
        <bgColor rgb="FF666666"/>
      </patternFill>
    </fill>
    <fill>
      <patternFill patternType="solid">
        <fgColor rgb="FFD4CAC1"/>
        <bgColor rgb="FFD4CAC1"/>
      </patternFill>
    </fill>
    <fill>
      <patternFill patternType="solid">
        <fgColor rgb="FF484644"/>
        <bgColor rgb="FF484644"/>
      </patternFill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</border>
  </borders>
  <cellStyleXfs count="1">
    <xf borderId="0" fillId="0" fontId="0" numFmtId="0" applyAlignment="1" applyFont="1"/>
  </cellStyleXfs>
  <cellXfs count="14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2" fontId="3" numFmtId="0" xfId="0" applyAlignment="1" applyBorder="1" applyFill="1" applyFont="1">
      <alignment horizontal="left" readingOrder="0" shrinkToFit="0" vertical="center" wrapText="1"/>
    </xf>
    <xf borderId="1" fillId="2" fontId="2" numFmtId="0" xfId="0" applyAlignment="1" applyBorder="1" applyFont="1">
      <alignment readingOrder="0"/>
    </xf>
    <xf borderId="1" fillId="2" fontId="2" numFmtId="0" xfId="0" applyAlignment="1" applyBorder="1" applyFont="1">
      <alignment horizontal="center" readingOrder="0"/>
    </xf>
    <xf borderId="1" fillId="2" fontId="3" numFmtId="49" xfId="0" applyAlignment="1" applyBorder="1" applyFont="1" applyNumberFormat="1">
      <alignment horizontal="left" readingOrder="0" shrinkToFit="0" vertical="center" wrapText="1"/>
    </xf>
    <xf borderId="1" fillId="3" fontId="3" numFmtId="0" xfId="0" applyAlignment="1" applyBorder="1" applyFill="1" applyFont="1">
      <alignment horizontal="left" readingOrder="0" shrinkToFit="0" vertical="center" wrapText="1"/>
    </xf>
    <xf borderId="1" fillId="3" fontId="2" numFmtId="0" xfId="0" applyAlignment="1" applyBorder="1" applyFont="1">
      <alignment readingOrder="0"/>
    </xf>
    <xf borderId="1" fillId="3" fontId="2" numFmtId="0" xfId="0" applyAlignment="1" applyBorder="1" applyFont="1">
      <alignment horizontal="center" readingOrder="0"/>
    </xf>
    <xf borderId="1" fillId="4" fontId="3" numFmtId="0" xfId="0" applyAlignment="1" applyBorder="1" applyFill="1" applyFont="1">
      <alignment horizontal="left" readingOrder="0" shrinkToFit="0" vertical="center" wrapText="1"/>
    </xf>
    <xf borderId="1" fillId="4" fontId="2" numFmtId="0" xfId="0" applyAlignment="1" applyBorder="1" applyFont="1">
      <alignment readingOrder="0"/>
    </xf>
    <xf borderId="1" fillId="4" fontId="2" numFmtId="0" xfId="0" applyAlignment="1" applyBorder="1" applyFont="1">
      <alignment horizontal="center" readingOrder="0"/>
    </xf>
    <xf borderId="1" fillId="4" fontId="3" numFmtId="4" xfId="0" applyAlignment="1" applyBorder="1" applyFont="1" applyNumberFormat="1">
      <alignment horizontal="left" readingOrder="0" shrinkToFit="0" vertical="center" wrapText="1"/>
    </xf>
    <xf borderId="0" fillId="0" fontId="1" numFmtId="0" xfId="0" applyFont="1"/>
    <xf borderId="0" fillId="0" fontId="2" numFmtId="0" xfId="0" applyAlignment="1" applyFont="1">
      <alignment horizontal="center"/>
    </xf>
    <xf borderId="0" fillId="5" fontId="4" numFmtId="0" xfId="0" applyAlignment="1" applyFill="1" applyFont="1">
      <alignment horizontal="center" readingOrder="0"/>
    </xf>
    <xf borderId="0" fillId="0" fontId="5" numFmtId="0" xfId="0" applyAlignment="1" applyFont="1">
      <alignment vertical="bottom"/>
    </xf>
    <xf borderId="0" fillId="0" fontId="4" numFmtId="46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0" xfId="0" applyFont="1"/>
    <xf borderId="1" fillId="6" fontId="2" numFmtId="0" xfId="0" applyAlignment="1" applyBorder="1" applyFill="1" applyFont="1">
      <alignment horizontal="center" readingOrder="0"/>
    </xf>
    <xf borderId="1" fillId="6" fontId="2" numFmtId="46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left"/>
    </xf>
    <xf borderId="1" fillId="7" fontId="2" numFmtId="0" xfId="0" applyAlignment="1" applyBorder="1" applyFill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4" xfId="0" applyAlignment="1" applyBorder="1" applyFont="1" applyNumberFormat="1">
      <alignment horizontal="center" readingOrder="0"/>
    </xf>
    <xf borderId="1" fillId="5" fontId="2" numFmtId="0" xfId="0" applyAlignment="1" applyBorder="1" applyFont="1">
      <alignment horizontal="left" readingOrder="0"/>
    </xf>
    <xf borderId="0" fillId="0" fontId="2" numFmtId="0" xfId="0" applyAlignment="1" applyFont="1">
      <alignment horizontal="left" readingOrder="0"/>
    </xf>
    <xf borderId="1" fillId="8" fontId="2" numFmtId="0" xfId="0" applyAlignment="1" applyBorder="1" applyFill="1" applyFont="1">
      <alignment horizontal="left" readingOrder="0"/>
    </xf>
    <xf borderId="1" fillId="9" fontId="2" numFmtId="0" xfId="0" applyAlignment="1" applyBorder="1" applyFill="1" applyFont="1">
      <alignment horizontal="left" readingOrder="0"/>
    </xf>
    <xf borderId="1" fillId="0" fontId="2" numFmtId="164" xfId="0" applyAlignment="1" applyBorder="1" applyFont="1" applyNumberFormat="1">
      <alignment horizontal="center" readingOrder="0"/>
    </xf>
    <xf borderId="1" fillId="0" fontId="2" numFmtId="46" xfId="0" applyAlignment="1" applyBorder="1" applyFont="1" applyNumberFormat="1">
      <alignment horizontal="center" readingOrder="0"/>
    </xf>
    <xf borderId="1" fillId="10" fontId="2" numFmtId="0" xfId="0" applyAlignment="1" applyBorder="1" applyFill="1" applyFont="1">
      <alignment horizontal="left" readingOrder="0"/>
    </xf>
    <xf borderId="1" fillId="0" fontId="2" numFmtId="0" xfId="0" applyAlignment="1" applyBorder="1" applyFont="1">
      <alignment readingOrder="0"/>
    </xf>
    <xf borderId="0" fillId="0" fontId="2" numFmtId="0" xfId="0" applyAlignment="1" applyFont="1">
      <alignment horizontal="left" readingOrder="0"/>
    </xf>
    <xf borderId="1" fillId="11" fontId="6" numFmtId="0" xfId="0" applyAlignment="1" applyBorder="1" applyFill="1" applyFont="1">
      <alignment horizontal="left" readingOrder="0"/>
    </xf>
    <xf borderId="0" fillId="12" fontId="3" numFmtId="0" xfId="0" applyAlignment="1" applyFill="1" applyFont="1">
      <alignment horizontal="left" readingOrder="0" shrinkToFit="0" vertical="center" wrapText="0"/>
    </xf>
    <xf borderId="0" fillId="12" fontId="3" numFmtId="49" xfId="0" applyAlignment="1" applyFont="1" applyNumberFormat="1">
      <alignment horizontal="left" readingOrder="0" shrinkToFit="0" vertical="center" wrapText="0"/>
    </xf>
    <xf borderId="0" fillId="3" fontId="3" numFmtId="0" xfId="0" applyAlignment="1" applyFont="1">
      <alignment horizontal="left" readingOrder="0" shrinkToFit="0" vertical="center" wrapText="0"/>
    </xf>
    <xf borderId="0" fillId="3" fontId="7" numFmtId="165" xfId="0" applyAlignment="1" applyFont="1" applyNumberFormat="1">
      <alignment horizontal="left" readingOrder="0" shrinkToFit="0" vertical="center" wrapText="0"/>
    </xf>
    <xf borderId="0" fillId="3" fontId="3" numFmtId="165" xfId="0" applyAlignment="1" applyFont="1" applyNumberFormat="1">
      <alignment horizontal="left" readingOrder="0" shrinkToFit="0" vertical="center" wrapText="0"/>
    </xf>
    <xf borderId="0" fillId="13" fontId="3" numFmtId="0" xfId="0" applyAlignment="1" applyFill="1" applyFont="1">
      <alignment horizontal="left" readingOrder="0" shrinkToFit="0" vertical="center" wrapText="0"/>
    </xf>
    <xf borderId="0" fillId="13" fontId="3" numFmtId="0" xfId="0" applyAlignment="1" applyFont="1">
      <alignment horizontal="center" readingOrder="0" shrinkToFit="0" vertical="center" wrapText="0"/>
    </xf>
    <xf borderId="0" fillId="13" fontId="3" numFmtId="46" xfId="0" applyAlignment="1" applyFont="1" applyNumberFormat="1">
      <alignment horizontal="center" readingOrder="0" shrinkToFit="0" vertical="center" wrapText="0"/>
    </xf>
    <xf borderId="0" fillId="13" fontId="3" numFmtId="4" xfId="0" applyAlignment="1" applyFont="1" applyNumberFormat="1">
      <alignment horizontal="center" readingOrder="0" shrinkToFit="0" vertical="center" wrapText="0"/>
    </xf>
    <xf borderId="0" fillId="13" fontId="3" numFmtId="4" xfId="0" applyAlignment="1" applyFont="1" applyNumberFormat="1">
      <alignment horizontal="left" readingOrder="0" shrinkToFit="0" vertical="center" wrapText="0"/>
    </xf>
    <xf borderId="0" fillId="13" fontId="7" numFmtId="0" xfId="0" applyAlignment="1" applyFont="1">
      <alignment horizontal="left" readingOrder="0" shrinkToFit="0" vertical="center" wrapText="1"/>
    </xf>
    <xf borderId="0" fillId="13" fontId="3" numFmtId="166" xfId="0" applyAlignment="1" applyFont="1" applyNumberFormat="1">
      <alignment horizontal="left" readingOrder="0" shrinkToFit="0" vertical="center" wrapText="1"/>
    </xf>
    <xf borderId="0" fillId="13" fontId="3" numFmtId="166" xfId="0" applyAlignment="1" applyFont="1" applyNumberFormat="1">
      <alignment horizontal="center" readingOrder="0" shrinkToFit="0" vertical="center" wrapText="0"/>
    </xf>
    <xf borderId="0" fillId="13" fontId="3" numFmtId="167" xfId="0" applyAlignment="1" applyFont="1" applyNumberFormat="1">
      <alignment horizontal="center" readingOrder="0" shrinkToFit="0" vertical="center" wrapText="0"/>
    </xf>
    <xf borderId="0" fillId="13" fontId="7" numFmtId="166" xfId="0" applyAlignment="1" applyFont="1" applyNumberFormat="1">
      <alignment horizontal="center" readingOrder="0"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12" fontId="3" numFmtId="49" xfId="0" applyAlignment="1" applyFont="1" applyNumberFormat="1">
      <alignment horizontal="center" readingOrder="0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0" fillId="13" fontId="3" numFmtId="0" xfId="0" applyAlignment="1" applyFont="1">
      <alignment horizontal="center" readingOrder="0" shrinkToFit="0" vertical="center" wrapText="1"/>
    </xf>
    <xf borderId="0" fillId="13" fontId="3" numFmtId="4" xfId="0" applyAlignment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center" readingOrder="0" vertical="center"/>
    </xf>
    <xf borderId="0" fillId="14" fontId="9" numFmtId="0" xfId="0" applyAlignment="1" applyFill="1" applyFont="1">
      <alignment vertical="center"/>
    </xf>
    <xf borderId="0" fillId="14" fontId="8" numFmtId="0" xfId="0" applyAlignment="1" applyFont="1">
      <alignment horizontal="center" vertical="center"/>
    </xf>
    <xf borderId="0" fillId="0" fontId="8" numFmtId="166" xfId="0" applyAlignment="1" applyFont="1" applyNumberFormat="1">
      <alignment horizontal="center" readingOrder="0" vertical="center"/>
    </xf>
    <xf borderId="0" fillId="0" fontId="8" numFmtId="49" xfId="0" applyAlignment="1" applyFont="1" applyNumberFormat="1">
      <alignment horizontal="center" readingOrder="0" vertical="center"/>
    </xf>
    <xf borderId="0" fillId="0" fontId="8" numFmtId="168" xfId="0" applyAlignment="1" applyFont="1" applyNumberFormat="1">
      <alignment horizontal="center" readingOrder="0" vertical="center"/>
    </xf>
    <xf borderId="0" fillId="0" fontId="8" numFmtId="165" xfId="0" applyAlignment="1" applyFont="1" applyNumberFormat="1">
      <alignment horizontal="center" readingOrder="0" vertical="center"/>
    </xf>
    <xf borderId="0" fillId="14" fontId="8" numFmtId="46" xfId="0" applyAlignment="1" applyFont="1" applyNumberFormat="1">
      <alignment horizontal="center" readingOrder="0" vertical="center"/>
    </xf>
    <xf borderId="0" fillId="0" fontId="8" numFmtId="0" xfId="0" applyAlignment="1" applyFont="1">
      <alignment readingOrder="0" vertical="center"/>
    </xf>
    <xf borderId="0" fillId="0" fontId="10" numFmtId="0" xfId="0" applyAlignment="1" applyFont="1">
      <alignment horizontal="left" readingOrder="0" vertical="center"/>
    </xf>
    <xf borderId="0" fillId="0" fontId="8" numFmtId="0" xfId="0" applyAlignment="1" applyFont="1">
      <alignment vertical="center"/>
    </xf>
    <xf borderId="0" fillId="0" fontId="8" numFmtId="4" xfId="0" applyAlignment="1" applyFont="1" applyNumberFormat="1">
      <alignment horizontal="center" readingOrder="0" vertical="center"/>
    </xf>
    <xf borderId="0" fillId="14" fontId="8" numFmtId="4" xfId="0" applyAlignment="1" applyFont="1" applyNumberFormat="1">
      <alignment horizontal="center" readingOrder="0" vertical="center"/>
    </xf>
    <xf borderId="0" fillId="0" fontId="10" numFmtId="0" xfId="0" applyAlignment="1" applyFont="1">
      <alignment horizontal="left" readingOrder="0" shrinkToFit="0" vertical="center" wrapText="1"/>
    </xf>
    <xf borderId="0" fillId="0" fontId="8" numFmtId="168" xfId="0" applyAlignment="1" applyFont="1" applyNumberFormat="1">
      <alignment horizontal="left" readingOrder="0" shrinkToFit="0" vertical="center" wrapText="1"/>
    </xf>
    <xf borderId="0" fillId="0" fontId="10" numFmtId="168" xfId="0" applyAlignment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left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15" fontId="11" numFmtId="0" xfId="0" applyAlignment="1" applyFill="1" applyFont="1">
      <alignment horizontal="left" readingOrder="0" shrinkToFit="0" wrapText="0"/>
    </xf>
    <xf borderId="0" fillId="15" fontId="11" numFmtId="164" xfId="0" applyAlignment="1" applyFont="1" applyNumberFormat="1">
      <alignment horizontal="center" readingOrder="0" shrinkToFit="0" wrapText="0"/>
    </xf>
    <xf borderId="0" fillId="15" fontId="11" numFmtId="46" xfId="0" applyAlignment="1" applyFont="1" applyNumberFormat="1">
      <alignment horizontal="left" readingOrder="0" shrinkToFit="0" wrapText="0"/>
    </xf>
    <xf borderId="0" fillId="15" fontId="11" numFmtId="4" xfId="0" applyAlignment="1" applyFont="1" applyNumberFormat="1">
      <alignment horizontal="right" readingOrder="0" shrinkToFit="0" wrapText="0"/>
    </xf>
    <xf borderId="0" fillId="15" fontId="11" numFmtId="167" xfId="0" applyAlignment="1" applyFont="1" applyNumberFormat="1">
      <alignment horizontal="center" readingOrder="0" shrinkToFit="0" wrapText="0"/>
    </xf>
    <xf borderId="0" fillId="15" fontId="11" numFmtId="46" xfId="0" applyAlignment="1" applyFont="1" applyNumberFormat="1">
      <alignment horizontal="center" readingOrder="0" shrinkToFit="0" wrapText="0"/>
    </xf>
    <xf borderId="0" fillId="15" fontId="11" numFmtId="165" xfId="0" applyAlignment="1" applyFont="1" applyNumberFormat="1">
      <alignment horizontal="left" readingOrder="0" shrinkToFit="0" wrapText="0"/>
    </xf>
    <xf borderId="0" fillId="15" fontId="11" numFmtId="0" xfId="0" applyAlignment="1" applyFont="1">
      <alignment horizontal="center" readingOrder="0" shrinkToFit="0" wrapText="0"/>
    </xf>
    <xf borderId="0" fillId="15" fontId="11" numFmtId="4" xfId="0" applyAlignment="1" applyFont="1" applyNumberFormat="1">
      <alignment horizontal="center" readingOrder="0" shrinkToFit="0" wrapText="0"/>
    </xf>
    <xf borderId="0" fillId="15" fontId="11" numFmtId="4" xfId="0" applyAlignment="1" applyFont="1" applyNumberFormat="1">
      <alignment horizontal="left" readingOrder="0" shrinkToFit="0" wrapText="0"/>
    </xf>
    <xf borderId="0" fillId="16" fontId="11" numFmtId="0" xfId="0" applyAlignment="1" applyFill="1" applyFont="1">
      <alignment horizontal="center" readingOrder="0" shrinkToFit="0" wrapText="0"/>
    </xf>
    <xf borderId="0" fillId="17" fontId="12" numFmtId="0" xfId="0" applyAlignment="1" applyFill="1" applyFont="1">
      <alignment horizontal="center" readingOrder="0" shrinkToFit="0" wrapText="0"/>
    </xf>
    <xf borderId="0" fillId="17" fontId="12" numFmtId="166" xfId="0" applyAlignment="1" applyFont="1" applyNumberFormat="1">
      <alignment horizontal="left" readingOrder="0" shrinkToFit="0" wrapText="1"/>
    </xf>
    <xf borderId="0" fillId="17" fontId="12" numFmtId="166" xfId="0" applyAlignment="1" applyFont="1" applyNumberFormat="1">
      <alignment horizontal="center" readingOrder="0" shrinkToFit="0" wrapText="0"/>
    </xf>
    <xf borderId="0" fillId="17" fontId="12" numFmtId="167" xfId="0" applyAlignment="1" applyFont="1" applyNumberFormat="1">
      <alignment horizontal="center" readingOrder="0" shrinkToFit="0" wrapText="0"/>
    </xf>
    <xf borderId="0" fillId="17" fontId="12" numFmtId="166" xfId="0" applyAlignment="1" applyFont="1" applyNumberFormat="1">
      <alignment horizontal="center" readingOrder="0" shrinkToFit="0" wrapText="1"/>
    </xf>
    <xf borderId="0" fillId="18" fontId="11" numFmtId="0" xfId="0" applyAlignment="1" applyFill="1" applyFont="1">
      <alignment horizontal="center" readingOrder="0" shrinkToFit="0" vertical="bottom" wrapText="1"/>
    </xf>
    <xf borderId="0" fillId="18" fontId="11" numFmtId="164" xfId="0" applyAlignment="1" applyFont="1" applyNumberFormat="1">
      <alignment horizontal="center" readingOrder="0" vertical="bottom"/>
    </xf>
    <xf borderId="0" fillId="18" fontId="11" numFmtId="164" xfId="0" applyAlignment="1" applyFont="1" applyNumberFormat="1">
      <alignment horizontal="center" readingOrder="0" shrinkToFit="0" vertical="center" wrapText="1"/>
    </xf>
    <xf borderId="0" fillId="18" fontId="11" numFmtId="46" xfId="0" applyAlignment="1" applyFont="1" applyNumberFormat="1">
      <alignment horizontal="center" readingOrder="0" shrinkToFit="0" vertical="center" wrapText="1"/>
    </xf>
    <xf borderId="0" fillId="18" fontId="11" numFmtId="0" xfId="0" applyAlignment="1" applyFont="1">
      <alignment horizontal="center" readingOrder="0" vertical="bottom"/>
    </xf>
    <xf borderId="0" fillId="18" fontId="11" numFmtId="4" xfId="0" applyAlignment="1" applyFont="1" applyNumberFormat="1">
      <alignment horizontal="center" readingOrder="0" shrinkToFit="0" vertical="bottom" wrapText="1"/>
    </xf>
    <xf borderId="0" fillId="18" fontId="11" numFmtId="167" xfId="0" applyAlignment="1" applyFont="1" applyNumberFormat="1">
      <alignment horizontal="center" readingOrder="0" shrinkToFit="0" vertical="bottom" wrapText="1"/>
    </xf>
    <xf borderId="0" fillId="18" fontId="11" numFmtId="46" xfId="0" applyAlignment="1" applyFont="1" applyNumberFormat="1">
      <alignment horizontal="center" readingOrder="0" shrinkToFit="0" vertical="bottom" wrapText="1"/>
    </xf>
    <xf borderId="0" fillId="18" fontId="11" numFmtId="0" xfId="0" applyAlignment="1" applyFont="1">
      <alignment horizontal="center" readingOrder="0" shrinkToFit="0" vertical="bottom" wrapText="0"/>
    </xf>
    <xf borderId="0" fillId="18" fontId="11" numFmtId="46" xfId="0" applyAlignment="1" applyFont="1" applyNumberFormat="1">
      <alignment horizontal="center" readingOrder="0" vertical="bottom"/>
    </xf>
    <xf borderId="0" fillId="18" fontId="11" numFmtId="4" xfId="0" applyAlignment="1" applyFont="1" applyNumberFormat="1">
      <alignment horizontal="center" readingOrder="0" vertical="bottom"/>
    </xf>
    <xf borderId="0" fillId="0" fontId="8" numFmtId="166" xfId="0" applyAlignment="1" applyFont="1" applyNumberFormat="1">
      <alignment horizontal="center" readingOrder="0"/>
    </xf>
    <xf borderId="0" fillId="0" fontId="8" numFmtId="164" xfId="0" applyAlignment="1" applyFont="1" applyNumberFormat="1">
      <alignment horizontal="center" readingOrder="0"/>
    </xf>
    <xf borderId="0" fillId="14" fontId="8" numFmtId="46" xfId="0" applyAlignment="1" applyFont="1" applyNumberFormat="1">
      <alignment horizontal="center" readingOrder="0"/>
    </xf>
    <xf borderId="0" fillId="0" fontId="8" numFmtId="0" xfId="0" applyAlignment="1" applyFont="1">
      <alignment horizontal="center" readingOrder="0"/>
    </xf>
    <xf borderId="0" fillId="14" fontId="8" numFmtId="0" xfId="0" applyAlignment="1" applyFont="1">
      <alignment horizontal="center"/>
    </xf>
    <xf borderId="0" fillId="14" fontId="9" numFmtId="0" xfId="0" applyFont="1"/>
    <xf borderId="0" fillId="14" fontId="8" numFmtId="4" xfId="0" applyAlignment="1" applyFont="1" applyNumberFormat="1">
      <alignment horizontal="right" readingOrder="0"/>
    </xf>
    <xf borderId="0" fillId="14" fontId="9" numFmtId="167" xfId="0" applyAlignment="1" applyFont="1" applyNumberFormat="1">
      <alignment horizontal="center"/>
    </xf>
    <xf borderId="0" fillId="14" fontId="9" numFmtId="46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8" numFmtId="0" xfId="0" applyFont="1"/>
    <xf borderId="0" fillId="0" fontId="8" numFmtId="0" xfId="0" applyAlignment="1" applyFont="1">
      <alignment horizontal="left" readingOrder="0"/>
    </xf>
    <xf borderId="0" fillId="0" fontId="8" numFmtId="46" xfId="0" applyAlignment="1" applyFont="1" applyNumberFormat="1">
      <alignment horizontal="center" readingOrder="0"/>
    </xf>
    <xf borderId="0" fillId="14" fontId="8" numFmtId="164" xfId="0" applyAlignment="1" applyFont="1" applyNumberFormat="1">
      <alignment horizontal="center" readingOrder="0"/>
    </xf>
    <xf borderId="0" fillId="0" fontId="8" numFmtId="4" xfId="0" applyAlignment="1" applyFont="1" applyNumberFormat="1">
      <alignment horizontal="center" readingOrder="0"/>
    </xf>
    <xf borderId="0" fillId="14" fontId="8" numFmtId="4" xfId="0" applyAlignment="1" applyFont="1" applyNumberFormat="1">
      <alignment horizontal="center" readingOrder="0"/>
    </xf>
    <xf borderId="0" fillId="0" fontId="8" numFmtId="168" xfId="0" applyAlignment="1" applyFont="1" applyNumberFormat="1">
      <alignment horizontal="left" readingOrder="0" shrinkToFit="0" wrapText="1"/>
    </xf>
    <xf borderId="0" fillId="0" fontId="8" numFmtId="168" xfId="0" applyAlignment="1" applyFont="1" applyNumberFormat="1">
      <alignment horizontal="center" readingOrder="0" shrinkToFit="0" wrapText="1"/>
    </xf>
    <xf borderId="0" fillId="0" fontId="8" numFmtId="0" xfId="0" applyAlignment="1" applyFont="1">
      <alignment horizontal="left" readingOrder="0" shrinkToFit="0" wrapText="1"/>
    </xf>
    <xf borderId="0" fillId="14" fontId="8" numFmtId="0" xfId="0" applyAlignment="1" applyFont="1">
      <alignment horizontal="center" readingOrder="0"/>
    </xf>
    <xf borderId="0" fillId="0" fontId="2" numFmtId="4" xfId="0" applyAlignment="1" applyFont="1" applyNumberFormat="1">
      <alignment readingOrder="0"/>
    </xf>
    <xf borderId="0" fillId="11" fontId="13" numFmtId="4" xfId="0" applyAlignment="1" applyFont="1" applyNumberFormat="1">
      <alignment horizontal="right" readingOrder="0"/>
    </xf>
    <xf borderId="0" fillId="0" fontId="8" numFmtId="0" xfId="0" applyAlignment="1" applyFont="1">
      <alignment horizontal="center" readingOrder="0" shrinkToFit="0" wrapText="1"/>
    </xf>
    <xf borderId="0" fillId="3" fontId="3" numFmtId="0" xfId="0" applyAlignment="1" applyFont="1">
      <alignment horizontal="center" readingOrder="0" shrinkToFit="0" vertical="center" wrapText="0"/>
    </xf>
    <xf borderId="0" fillId="18" fontId="11" numFmtId="0" xfId="0" applyAlignment="1" applyFont="1">
      <alignment horizontal="center" readingOrder="0" shrinkToFit="0" vertical="top" wrapText="1"/>
    </xf>
    <xf borderId="0" fillId="18" fontId="11" numFmtId="164" xfId="0" applyAlignment="1" applyFont="1" applyNumberFormat="1">
      <alignment horizontal="center" readingOrder="0" vertical="top"/>
    </xf>
    <xf borderId="0" fillId="18" fontId="11" numFmtId="164" xfId="0" applyAlignment="1" applyFont="1" applyNumberFormat="1">
      <alignment horizontal="center" readingOrder="0" shrinkToFit="0" vertical="top" wrapText="1"/>
    </xf>
    <xf borderId="0" fillId="18" fontId="11" numFmtId="46" xfId="0" applyAlignment="1" applyFont="1" applyNumberFormat="1">
      <alignment horizontal="center" readingOrder="0" shrinkToFit="0" vertical="top" wrapText="1"/>
    </xf>
    <xf borderId="0" fillId="18" fontId="11" numFmtId="0" xfId="0" applyAlignment="1" applyFont="1">
      <alignment horizontal="center" readingOrder="0" vertical="top"/>
    </xf>
    <xf borderId="0" fillId="18" fontId="11" numFmtId="4" xfId="0" applyAlignment="1" applyFont="1" applyNumberFormat="1">
      <alignment horizontal="center" readingOrder="0" shrinkToFit="0" vertical="top" wrapText="1"/>
    </xf>
    <xf borderId="0" fillId="18" fontId="11" numFmtId="167" xfId="0" applyAlignment="1" applyFont="1" applyNumberFormat="1">
      <alignment horizontal="center" readingOrder="0" shrinkToFit="0" vertical="top" wrapText="1"/>
    </xf>
    <xf borderId="0" fillId="18" fontId="11" numFmtId="0" xfId="0" applyAlignment="1" applyFont="1">
      <alignment horizontal="center" readingOrder="0" shrinkToFit="0" vertical="top" wrapText="0"/>
    </xf>
    <xf borderId="0" fillId="18" fontId="11" numFmtId="46" xfId="0" applyAlignment="1" applyFont="1" applyNumberFormat="1">
      <alignment horizontal="center" readingOrder="0" vertical="top"/>
    </xf>
    <xf borderId="0" fillId="18" fontId="11" numFmtId="4" xfId="0" applyAlignment="1" applyFont="1" applyNumberFormat="1">
      <alignment horizontal="center" readingOrder="0" vertical="top"/>
    </xf>
    <xf borderId="0" fillId="0" fontId="8" numFmtId="168" xfId="0" applyAlignment="1" applyFont="1" applyNumberFormat="1">
      <alignment horizontal="center" readingOrder="0"/>
    </xf>
    <xf borderId="0" fillId="0" fontId="8" numFmtId="0" xfId="0" applyAlignment="1" applyFont="1">
      <alignment readingOrder="0" vertical="center"/>
    </xf>
    <xf borderId="0" fillId="0" fontId="8" numFmtId="169" xfId="0" applyAlignment="1" applyFont="1" applyNumberFormat="1">
      <alignment horizontal="center" readingOrder="0" vertical="center"/>
    </xf>
    <xf borderId="0" fillId="0" fontId="2" numFmtId="0" xfId="0" applyFont="1"/>
    <xf borderId="0" fillId="19" fontId="2" numFmtId="4" xfId="0" applyFill="1" applyFont="1" applyNumberFormat="1"/>
    <xf borderId="2" fillId="19" fontId="6" numFmtId="4" xfId="0" applyAlignment="1" applyBorder="1" applyFont="1" applyNumberFormat="1">
      <alignment horizontal="right" vertical="bottom"/>
    </xf>
    <xf borderId="0" fillId="0" fontId="2" numFmtId="4" xfId="0" applyFont="1" applyNumberFormat="1"/>
  </cellXfs>
  <cellStyles count="1">
    <cellStyle xfId="0" name="Normal" builtinId="0"/>
  </cellStyles>
  <dxfs count="6"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pivotCacheDefinition" Target="pivotCache/pivotCacheDefinition8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192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886" sheet="Fev2"/>
  </cacheSource>
  <cacheFields>
    <cacheField name="Data agendada" numFmtId="166">
      <sharedItems containsDate="1" containsString="0" containsBlank="1">
        <d v="2023-02-28T00:00:00Z"/>
        <d v="2023-02-27T00:00:00Z"/>
        <d v="2023-02-25T00:00:00Z"/>
        <d v="2023-02-24T00:00:00Z"/>
        <d v="2023-02-23T00:00:00Z"/>
        <d v="2023-02-17T00:00:00Z"/>
        <d v="2023-02-16T00:00:00Z"/>
        <d v="2023-02-15T00:00:00Z"/>
        <d v="2023-02-14T00:00:00Z"/>
        <d v="2023-02-13T00:00:00Z"/>
        <d v="2023-02-09T00:00:00Z"/>
        <d v="2023-02-08T00:00:00Z"/>
        <d v="2023-02-07T00:00:00Z"/>
        <d v="2023-02-06T00:00:00Z"/>
        <d v="2023-02-03T00:00:00Z"/>
        <d v="2023-02-02T00:00:00Z"/>
        <d v="2023-02-01T00:00:00Z"/>
        <m/>
      </sharedItems>
    </cacheField>
    <cacheField name="Hora  &#10;de início &#10;(hora)" numFmtId="164">
      <sharedItems containsDate="1" containsString="0" containsBlank="1">
        <d v="1899-12-30T07:00:00Z"/>
        <d v="1899-12-30T10:02:00Z"/>
        <d v="1899-12-30T14:49:00Z"/>
        <d v="1899-12-30T13:00:00Z"/>
        <d v="1899-12-30T14:56:00Z"/>
        <d v="1899-12-30T07:19:00Z"/>
        <d v="1899-12-30T07:13:00Z"/>
        <d v="1899-12-30T10:21:00Z"/>
        <d v="1899-12-30T13:13:00Z"/>
        <d v="1899-12-30T07:07:00Z"/>
        <d v="1899-12-30T08:32:00Z"/>
        <d v="1899-12-30T13:37:00Z"/>
        <d v="1899-12-30T07:01:00Z"/>
        <d v="1899-12-30T10:01:00Z"/>
        <d v="1899-12-30T11:30:00Z"/>
        <d v="1899-12-30T14:44:00Z"/>
        <d v="1899-12-30T10:03:00Z"/>
        <d v="1899-12-30T11:20:00Z"/>
        <d v="1899-12-30T07:30:00Z"/>
        <d v="1899-12-30T08:46:00Z"/>
        <d v="1899-12-30T10:59:00Z"/>
        <d v="1899-12-30T06:24:00Z"/>
        <d v="1899-12-30T14:04:00Z"/>
        <d v="1899-12-30T15:43:00Z"/>
        <d v="1899-12-30T07:02:00Z"/>
        <d v="1899-12-30T10:09:00Z"/>
        <d v="1899-12-30T14:45:00Z"/>
        <d v="1899-12-30T09:01:00Z"/>
        <d v="1899-12-30T15:33:00Z"/>
        <d v="1899-12-30T06:41:00Z"/>
        <d v="1899-12-30T09:56:00Z"/>
        <d v="1899-12-30T13:52:00Z"/>
        <d v="1899-12-30T15:11:00Z"/>
        <d v="1899-12-30T07:31:00Z"/>
        <d v="1899-12-30T09:16:00Z"/>
        <d v="1899-12-30T07:35:00Z"/>
        <d v="1899-12-30T06:54:00Z"/>
        <d v="1899-12-30T07:17:00Z"/>
        <d v="1899-12-30T07:04:00Z"/>
        <d v="1899-12-30T08:10:00Z"/>
        <d v="1899-12-30T13:15:00Z"/>
        <d v="1899-12-30T06:52:00Z"/>
        <d v="1899-12-30T07:15:00Z"/>
        <d v="1899-12-30T16:16:00Z"/>
        <d v="1899-12-30T06:57:00Z"/>
        <d v="1899-12-30T06:58:00Z"/>
        <d v="1899-12-30T06:19:00Z"/>
        <d v="1899-12-30T06:53:00Z"/>
        <d v="1899-12-30T06:47:00Z"/>
        <d v="1899-12-30T06:01:00Z"/>
        <d v="1899-12-30T10:30:00Z"/>
        <d v="1899-12-30T12:58:00Z"/>
        <d v="1899-12-30T14:10:00Z"/>
        <d v="1899-12-30T16:06:00Z"/>
        <d v="1899-12-30T10:20:00Z"/>
        <d v="1899-12-30T08:45:00Z"/>
        <d v="1899-12-30T08:44:00Z"/>
        <d v="1899-12-30T09:49:00Z"/>
        <d v="1899-12-30T11:33:00Z"/>
        <d v="1899-12-30T16:24:00Z"/>
        <d v="1899-12-30T08:03:00Z"/>
        <d v="1899-12-30T07:08:00Z"/>
        <d v="1899-12-30T06:59:00Z"/>
        <d v="1899-12-30T07:50:00Z"/>
        <d v="1899-12-30T07:09:00Z"/>
        <d v="1899-12-30T08:17:00Z"/>
        <d v="1899-12-30T13:58:00Z"/>
        <d v="1899-12-30T07:12:00Z"/>
        <d v="1899-12-30T08:07:00Z"/>
        <d v="1899-12-30T13:07:00Z"/>
        <d v="1899-12-30T16:00:00Z"/>
        <d v="1899-12-30T08:18:00Z"/>
        <d v="1899-12-30T07:45:00Z"/>
        <d v="1899-12-30T08:14:00Z"/>
        <d v="1899-12-30T06:56:00Z"/>
        <d v="1899-12-30T07:34:00Z"/>
        <d v="1899-12-30T06:55:00Z"/>
        <d v="1899-12-30T16:15:00Z"/>
        <d v="1899-12-30T08:00:00Z"/>
        <d v="1899-12-30T07:06:00Z"/>
        <d v="1899-12-30T12:09:00Z"/>
        <d v="1899-12-30T09:12:00Z"/>
        <d v="1899-12-30T07:40:00Z"/>
        <d v="1899-12-30T07:42:00Z"/>
        <d v="1899-12-30T14:00:00Z"/>
        <d v="1899-12-30T11:43:00Z"/>
        <d v="1899-12-30T09:51:00Z"/>
        <d v="1899-12-30T07:20:00Z"/>
        <d v="1899-12-30T08:52:00Z"/>
        <d v="1899-12-30T07:21:00Z"/>
        <d v="1899-12-30T15:09:00Z"/>
        <d v="1899-12-30T07:32:00Z"/>
        <d v="1899-12-30T07:03:00Z"/>
        <m/>
      </sharedItems>
    </cacheField>
    <cacheField name="Hora de saída" numFmtId="164">
      <sharedItems containsDate="1" containsString="0" containsBlank="1">
        <d v="1899-12-30T10:01:00Z"/>
        <d v="1899-12-30T14:48:00Z"/>
        <d v="1899-12-30T16:20:00Z"/>
        <d v="1899-12-30T12:00:00Z"/>
        <d v="1899-12-30T14:55:00Z"/>
        <d v="1899-12-30T16:54:00Z"/>
        <d v="1899-12-30T14:23:00Z"/>
        <d v="1899-12-30T10:20:00Z"/>
        <d v="1899-12-30T13:12:00Z"/>
        <d v="1899-12-30T16:59:00Z"/>
        <d v="1899-12-30T08:32:00Z"/>
        <d v="1899-12-30T13:37:00Z"/>
        <d v="1899-12-30T16:08:00Z"/>
        <d v="1899-12-30T10:00:00Z"/>
        <d v="1899-12-30T11:30:00Z"/>
        <d v="1899-12-30T14:43:00Z"/>
        <d v="1899-12-30T15:40:00Z"/>
        <d v="1899-12-30T10:02:00Z"/>
        <d v="1899-12-30T11:20:00Z"/>
        <d v="1899-12-30T16:48:00Z"/>
        <d v="1899-12-30T08:45:00Z"/>
        <d v="1899-12-30T10:58:00Z"/>
        <d v="1899-12-30T14:59:00Z"/>
        <d v="1899-12-30T12:57:00Z"/>
        <d v="1899-12-30T15:42:00Z"/>
        <d v="1899-12-30T19:28:00Z"/>
        <d v="1899-12-30T10:08:00Z"/>
        <d v="1899-12-30T13:25:00Z"/>
        <d v="1899-12-30T15:59:00Z"/>
        <d v="1899-12-30T15:33:00Z"/>
        <d v="1899-12-30T17:30:00Z"/>
        <d v="1899-12-30T09:55:00Z"/>
        <d v="1899-12-30T13:51:00Z"/>
        <d v="1899-12-30T23:17:00Z"/>
        <d v="1899-12-30T19:34:00Z"/>
        <d v="1899-12-30T17:00:00Z"/>
        <d v="1899-12-30T09:16:00Z"/>
        <d v="1899-12-30T17:05:00Z"/>
        <d v="1899-12-30T15:38:00Z"/>
        <d v="1899-12-30T16:05:00Z"/>
        <d v="1899-12-30T13:14:00Z"/>
        <d v="1899-12-30T15:34:00Z"/>
        <d v="1899-12-30T17:04:00Z"/>
        <d v="1899-12-30T16:36:00Z"/>
        <d v="1899-12-30T22:18:00Z"/>
        <d v="1899-12-30T18:11:00Z"/>
        <d v="1899-12-30T18:22:00Z"/>
        <d v="1899-12-30T16:30:00Z"/>
        <d v="1899-12-30T15:44:00Z"/>
        <d v="1899-12-30T19:22:00Z"/>
        <d v="1899-12-30T17:29:00Z"/>
        <d v="1899-12-30T10:29:00Z"/>
        <d v="1899-12-30T14:09:00Z"/>
        <d v="1899-12-30T21:49:00Z"/>
        <d v="1899-12-30T11:18:00Z"/>
        <d v="1899-12-30T10:10:00Z"/>
        <d v="1899-12-30T09:48:00Z"/>
        <d v="1899-12-30T11:32:00Z"/>
        <d v="1899-12-30T16:23:00Z"/>
        <d v="1899-12-30T18:15:00Z"/>
        <d v="1899-12-30T17:48:00Z"/>
        <d v="1899-12-30T08:03:00Z"/>
        <d v="1899-12-30T07:49:00Z"/>
        <d v="1899-12-30T19:38:00Z"/>
        <d v="1899-12-30T08:16:00Z"/>
        <d v="1899-12-30T13:58:00Z"/>
        <d v="1899-12-30T16:45:00Z"/>
        <d v="1899-12-30T08:06:00Z"/>
        <d v="1899-12-30T13:06:00Z"/>
        <d v="1899-12-30T16:00:00Z"/>
        <d v="1899-12-30T16:49:00Z"/>
        <d v="1899-12-30T08:17:00Z"/>
        <d v="1899-12-30T15:12:00Z"/>
        <d v="1899-12-30T17:01:00Z"/>
        <d v="1899-12-30T17:13:00Z"/>
        <d v="1899-12-30T19:19:00Z"/>
        <d v="1899-12-30T17:06:00Z"/>
        <d v="1899-12-30T16:57:00Z"/>
        <d v="1899-12-30T17:02:00Z"/>
        <d v="1899-12-30T16:55:00Z"/>
        <d v="1899-12-30T08:13:00Z"/>
        <d v="1899-12-30T18:09:00Z"/>
        <d v="1899-12-30T18:05:00Z"/>
        <d v="1899-12-30T16:42:00Z"/>
        <d v="1899-12-30T16:14:00Z"/>
        <d v="1899-12-30T17:51:00Z"/>
        <d v="1899-12-30T17:52:00Z"/>
        <d v="1899-12-30T16:40:00Z"/>
        <d v="1899-12-30T17:09:00Z"/>
        <d v="1899-12-30T18:07:00Z"/>
        <d v="1899-12-30T12:09:00Z"/>
        <d v="1899-12-30T09:50:00Z"/>
        <d v="1899-12-30T09:11:00Z"/>
        <d v="1899-12-30T15:50:00Z"/>
        <d v="1899-12-30T14:34:00Z"/>
        <d v="1899-12-30T15:49:00Z"/>
        <d v="1899-12-30T14:00:00Z"/>
        <d v="1899-12-30T11:42:00Z"/>
        <d v="1899-12-30T16:46:00Z"/>
        <d v="1899-12-30T17:18:00Z"/>
        <d v="1899-12-30T08:51:00Z"/>
        <d v="1899-12-30T15:08:00Z"/>
        <d v="1899-12-30T23:18:00Z"/>
        <d v="1899-12-30T16:02:00Z"/>
        <d v="1899-12-30T16:25:00Z"/>
        <m/>
      </sharedItems>
    </cacheField>
    <cacheField name="Duração da total">
      <sharedItems containsDate="1" containsBlank="1" containsMixedTypes="1">
        <d v="1899-12-30T03:01:00Z"/>
        <d v="1899-12-30T04:46:00Z"/>
        <d v="1899-12-30T01:31:00Z"/>
        <d v="1899-12-30T05:00:00Z"/>
        <d v="1899-12-30T01:55:00Z"/>
        <d v="1899-12-30T01:58:00Z"/>
        <d v="1899-12-30T07:04:00Z"/>
        <d v="1899-12-30T03:07:00Z"/>
        <d v="1899-12-30T02:51:00Z"/>
        <d v="1899-12-30T03:46:00Z"/>
        <d v="1899-12-30T01:25:00Z"/>
        <d v="1899-12-30T05:05:00Z"/>
        <d v="1899-12-30T02:31:00Z"/>
        <d v="1899-12-30T02:59:00Z"/>
        <d v="1899-12-30T01:29:00Z"/>
        <d v="1899-12-30T03:13:00Z"/>
        <d v="1899-12-30T00:56:00Z"/>
        <d v="1899-12-30T01:17:00Z"/>
        <d v="1899-12-30T05:28:00Z"/>
        <d v="1899-12-30T01:15:00Z"/>
        <d v="1899-12-30T02:12:00Z"/>
        <d v="1899-12-30T04:00:00Z"/>
        <d v="1899-12-30T06:33:00Z"/>
        <d v="1899-12-30T01:38:00Z"/>
        <d v="1899-12-30T03:45:00Z"/>
        <d v="1899-12-30T03:06:00Z"/>
        <d v="1899-12-30T03:16:00Z"/>
        <d v="1899-12-30T01:14:00Z"/>
        <d v="1899-12-30T06:32:00Z"/>
        <d v="1899-12-30T01:57:00Z"/>
        <d v="1899-12-30T03:14:00Z"/>
        <d v="1899-12-30T03:55:00Z"/>
        <d v="1899-12-30T03:38:00Z"/>
        <d v="1899-12-30T08:06:00Z"/>
        <d v="1899-12-30T12:15:00Z"/>
        <d v="1899-12-30T09:29:00Z"/>
        <d v="1899-12-30T06:17:00Z"/>
        <d v="1899-12-30T01:41:00Z"/>
        <d v="1899-12-30T10:11:00Z"/>
        <d v="1899-12-30T08:21:00Z"/>
        <d v="1899-12-30T09:01:00Z"/>
        <d v="1899-12-30T05:04:00Z"/>
        <d v="1899-12-30T02:18:00Z"/>
        <d v="1899-12-30T08:17:00Z"/>
        <d v="1899-12-30T10:12:00Z"/>
        <d v="1899-12-30T09:21:00Z"/>
        <d v="1899-12-30T06:02:00Z"/>
        <d v="1899-12-30T11:14:00Z"/>
        <d v="1899-12-30T11:25:00Z"/>
        <d v="1899-12-30T11:13:00Z"/>
        <d v="1899-12-30T08:51:00Z"/>
        <d v="1899-12-30T10:43:00Z"/>
        <d v="1899-12-30T12:22:00Z"/>
        <d v="1899-12-30T11:28:00Z"/>
        <d v="1899-12-30T03:29:00Z"/>
        <d v="1899-12-30T02:27:00Z"/>
        <d v="1899-12-30T01:11:00Z"/>
        <d v="1899-12-30T05:43:00Z"/>
        <d v="1899-12-30T00:58:00Z"/>
        <d v="1899-12-30T01:04:00Z"/>
        <d v="1899-12-30T01:43:00Z"/>
        <d v="1899-12-30T02:04:00Z"/>
        <d v="1899-12-30T02:46:00Z"/>
        <d v="1899-12-30T01:51:00Z"/>
        <d v="1899-12-30T09:45:00Z"/>
        <d v="1899-12-30T00:55:00Z"/>
        <d v="1899-12-30T00:50:00Z"/>
        <d v="1899-12-30T11:48:00Z"/>
        <d v="1899-12-30T01:07:00Z"/>
        <d v="1899-12-30T05:41:00Z"/>
        <d v="1899-12-30T02:47:00Z"/>
        <d v="1899-12-30T00:54:00Z"/>
        <d v="1899-12-30T03:03:00Z"/>
        <d v="1899-12-30T02:53:00Z"/>
        <d v="1899-12-30T00:49:00Z"/>
        <d v="1899-12-30T01:02:00Z"/>
        <d v="1899-12-30T06:54:00Z"/>
        <d v="1899-12-30T09:16:00Z"/>
        <d v="1899-12-30T02:54:00Z"/>
        <d v="1899-12-30T07:17:00Z"/>
        <d v="1899-12-30T10:32:00Z"/>
        <d v="1899-12-30T12:26:00Z"/>
        <d v="1899-12-30T09:27:00Z"/>
        <d v="1899-12-30T10:03:00Z"/>
        <d v="1899-12-30T08:41:00Z"/>
        <d v="1899-12-30T01:13:00Z"/>
        <d v="1899-12-30T11:08:00Z"/>
        <d v="1899-12-30T09:08:00Z"/>
        <d v="1899-12-30T00:33:00Z"/>
        <d v="1899-12-30T08:14:00Z"/>
        <d v="1899-12-30T10:55:00Z"/>
        <d v="1899-12-30T10:45:00Z"/>
        <d v="1899-12-30T09:53:00Z"/>
        <d v="1899-12-30T00:25:00Z"/>
        <d v="1899-12-30T04:55:00Z"/>
        <d v="1899-12-30T10:01:00Z"/>
        <d v="1899-12-30T10:07:00Z"/>
        <d v="1899-12-30T11:10:00Z"/>
        <d v="1899-12-30T05:09:00Z"/>
        <d v="1899-12-30T00:38:00Z"/>
        <d v="1899-12-30T08:08:00Z"/>
        <d v="1899-12-30T02:00:00Z"/>
        <d v="1899-12-30T08:48:00Z"/>
        <d v="1899-12-30T01:00:00Z"/>
        <d v="1899-12-30T08:52:00Z"/>
        <d v="1899-12-30T09:26:00Z"/>
        <d v="1899-12-30T08:26:00Z"/>
        <d v="1899-12-30T01:30:00Z"/>
        <d v="1899-12-30T05:02:00Z"/>
        <d v="1899-12-30T07:26:00Z"/>
        <d v="1899-12-30T08:09:00Z"/>
        <d v="1899-12-30T08:30:00Z"/>
        <d v="1899-12-30T10:02:00Z"/>
        <d v="1899-12-30T09:22:00Z"/>
        <s v=""/>
        <m/>
      </sharedItems>
    </cacheField>
    <cacheField name="Contrato &#10;(número)">
      <sharedItems containsBlank="1" containsMixedTypes="1" containsNumber="1" containsInteger="1">
        <n v="721.0"/>
        <n v="921.0"/>
        <n v="450.0"/>
        <s v="AT-023"/>
        <n v="676.0"/>
        <n v="791.0"/>
        <n v="7.0"/>
        <n v="573.0"/>
        <n v="487.0"/>
        <s v="AT-020"/>
        <s v="AT-021"/>
        <s v="AT-022"/>
        <n v="6.0"/>
        <n v="560.0"/>
        <n v="511.0"/>
        <n v="2144121.0"/>
        <n v="3.0"/>
        <s v="AT-003"/>
        <n v="946.0"/>
        <n v="761.0"/>
        <n v="607.0"/>
        <n v="669.0"/>
        <s v="AT-018"/>
        <n v="10.0"/>
        <s v="AT-019"/>
        <s v="AT-017"/>
        <n v="575.0"/>
        <n v="968.0"/>
        <s v="AT-016"/>
        <n v="4.0"/>
        <n v="844.0"/>
        <n v="796.0"/>
        <n v="768.0"/>
        <n v="8.0"/>
        <n v="694.0"/>
        <n v="314.0"/>
        <s v="AT-015"/>
        <s v="AT-009"/>
        <n v="908.0"/>
        <n v="372.0"/>
        <n v="937.0"/>
        <n v="756.0"/>
        <n v="693.0"/>
        <n v="658.0"/>
        <n v="741.0"/>
        <s v="AT-014"/>
        <n v="3222.0"/>
        <n v="833.0"/>
        <n v="670.0"/>
        <n v="492.0"/>
        <n v="496.0"/>
        <n v="901.0"/>
        <n v="11.0"/>
        <n v="820.0"/>
        <n v="1182.0"/>
        <m/>
      </sharedItems>
    </cacheField>
    <cacheField name="Contagem &#10; do contrato&#10; (calculada)">
      <sharedItems containsBlank="1" containsMixedTypes="1" containsNumber="1" containsInteger="1">
        <n v="3.0"/>
        <n v="2.0"/>
        <n v="1.0"/>
        <n v="11.0"/>
        <n v="8.0"/>
        <n v="0.0"/>
        <n v="4.0"/>
        <n v="13.0"/>
        <n v="7.0"/>
        <n v="6.0"/>
        <s v=""/>
        <m/>
      </sharedItems>
    </cacheField>
    <cacheField name="Nome do cliente" numFmtId="0">
      <sharedItems containsBlank="1">
        <s v="IRMÃOS MATTAR CIA LTDA"/>
        <s v="FABIO NOGUEIRA GONÇALVES"/>
        <s v="RICARDO AUGUSTO SALLUM"/>
        <s v="Marcos Nadler Gribel - Bruno Gribel"/>
        <s v=" EXTRATIVA MINERAL S/A"/>
        <s v="BLACKBOX DESIGN E COMUNICACAO LTDA"/>
        <s v="REUNIÕES, TREINAMENTOS E PASSAGEM DE PROJETOS"/>
        <s v=" BARBARA PORTO GONÇALVES FICHEL"/>
        <s v="ANDERSON FERREIRA LACERDA"/>
        <s v="Marcos Nadler Gribel"/>
        <s v="Carina Soares de Paiva Leite"/>
        <s v="Natalia bueno vorcaro zettel"/>
        <s v="CASA PP"/>
        <s v="RODRIGO BRAGA PENTAGNA GUIMARÃES"/>
        <s v="JNA PARTICIPACOES EMPREENDIMENTOS E AGROPECUARIA LTDA"/>
        <s v="JAB EMPREENDIMENTOS IMOBILIARIOS LTDA"/>
        <s v="SHOWROOM ARCHBH"/>
        <s v="LUCIANA DO ESPÍRITO SANTO SARAIVA DINIZ"/>
        <s v="CLINICA DOUTOR PAULO HENRIQUE RODRIGUES LTDA"/>
        <s v=" BERNARDO IMPELLIZIERI SÁ MATTOS"/>
        <s v="PEDRO ANDRADE NOGUEIRA"/>
        <s v="CAROLINA ROBSON ALVES"/>
        <s v="Edson Fonseca e Silva"/>
        <s v="BUSCAR COMPRAS / MATERIAIS / SUPORTE LOGISTICO"/>
        <s v="Simone Gonçalves Tomé"/>
        <s v="Edina Lobão Veras"/>
        <s v="CÁSSIO DINIZ NOGUEIRA"/>
        <s v="TANIA MARA DINIZ NOGUEIRA"/>
        <s v="SHOWROOM BONTEMPO"/>
        <s v="BERNARDO IMPELLIZIERI SÁ MATTOS"/>
        <s v="BÁRBARA DE QUEIROZ STARLING"/>
        <s v="RAMON LUIS DA SILVA SOARES"/>
        <s v="MANUTENÇÃO DA FROTA"/>
        <s v="VANESSA TAVARES ESTEVES"/>
        <s v="SILVIA CARVALHO NASCIMENTO"/>
        <s v="Renato Furtado de Lima Lea"/>
        <s v="DTI SISTEMAS"/>
        <s v="TILZA TAVARES"/>
        <s v="LMM PARTICIPAÇÕES LTDA"/>
        <s v="ROSA MARIA CHAVES"/>
        <s v="TIAGO LOPES SIQUEIRA"/>
        <s v="ANA CAROLINA MATOS DOLABELA"/>
        <s v="MOACIR QUEIROZ FARIA"/>
        <s v="MARCO ANTÔNIO DE M VECCI"/>
        <s v="CLEINIS DE ALVARENGA MAFRA JUNIOR"/>
        <s v="CAP 3 INCORPORACAO SPE LTDA"/>
        <s v="FLD2 PARTICIPAÇÕES LTDA"/>
        <s v="HENRIQUE BIANCHINI"/>
        <s v="JAB EMPREENDIMENTOS"/>
        <s v="RICARDO VALADARES GONTIJO"/>
        <s v="DESLOCAMENTO VIAGEM"/>
        <s v="HORIZONTES LTDA"/>
        <s v="RENEE PINHEIRO"/>
        <s v=""/>
        <m/>
      </sharedItems>
    </cacheField>
    <cacheField name="Valor CMJ">
      <sharedItems containsBlank="1" containsMixedTypes="1" containsNumber="1">
        <m/>
        <n v="0.08333333333333333"/>
        <n v="16.666666666666668"/>
        <n v="0.3333333333333333"/>
        <n v="3.6666666666666665"/>
        <n v="0.25"/>
        <n v="8.333333333333334"/>
        <n v="1.6666666666666667"/>
        <n v="0.6666666666666666"/>
        <n v="0.20833333333333334"/>
        <n v="1.8333333333333333"/>
        <n v="1.125"/>
        <n v="0.75"/>
        <n v="1.3333333333333333"/>
        <n v="0.0"/>
        <n v="3.3333333333333335"/>
        <s v=""/>
      </sharedItems>
    </cacheField>
    <cacheField name="DLC" numFmtId="167">
      <sharedItems containsBlank="1">
        <s v=""/>
        <m/>
      </sharedItems>
    </cacheField>
    <cacheField name="Previsão total" numFmtId="46">
      <sharedItems containsBlank="1">
        <s v=""/>
        <m/>
      </sharedItems>
    </cacheField>
    <cacheField name="Realizado total" numFmtId="46">
      <sharedItems containsBlank="1">
        <s v=""/>
        <m/>
      </sharedItems>
    </cacheField>
    <cacheField name="Saldo a realizar" numFmtId="46">
      <sharedItems containsBlank="1">
        <s v=""/>
        <m/>
      </sharedItems>
    </cacheField>
    <cacheField name="Status" numFmtId="0">
      <sharedItems containsBlank="1">
        <s v="Concluída"/>
        <s v="Adiada"/>
        <s v="Cancelada"/>
        <m/>
      </sharedItems>
    </cacheField>
    <cacheField name="Observações status (texto)" numFmtId="0">
      <sharedItems containsBlank="1">
        <m/>
        <s v="Cliente ausente - desmarcou"/>
        <s v="Casa do Pedrinho"/>
        <s v="O localda montagem não estava preparado para receber o painel"/>
        <s v="Envio de material errado"/>
        <s v="Remarcado pelo cliente"/>
        <s v="Material não entregue"/>
      </sharedItems>
    </cacheField>
    <cacheField name="Tipo &#10;montagem &#10;(opções)" numFmtId="0">
      <sharedItems containsBlank="1">
        <s v="AT Fabrica"/>
        <s v="Montagem"/>
        <s v="AT Assistência"/>
        <s v="AT Paga"/>
        <s v="Sem montagem"/>
        <s v="Conferência"/>
        <s v="Avaliação"/>
        <m/>
      </sharedItems>
    </cacheField>
    <cacheField name="Qtde itens &#10;(nº)" numFmtId="0">
      <sharedItems containsString="0" containsBlank="1" containsNumber="1" containsInteger="1">
        <n v="1.0"/>
        <n v="2.0"/>
        <n v="0.0"/>
        <n v="3.0"/>
        <n v="6.0"/>
        <n v="4.0"/>
        <m/>
      </sharedItems>
    </cacheField>
    <cacheField name="Itens da montagem (texto)" numFmtId="0">
      <sharedItems containsBlank="1">
        <s v="PORTAS"/>
        <s v="TRILHO"/>
        <s v="MESA"/>
        <s v="NENHUM"/>
        <s v="ESQUADRIA"/>
        <s v="ESTANTE"/>
        <s v="PAINEL MOVIE"/>
        <s v="FINALIZAÇÃO DE ACABAMENTOS"/>
        <s v="BATENTE DE PORTA"/>
        <s v="EMBALAR MATERIAIS"/>
        <s v="REVESTIMENTO DE PAREDE"/>
        <s v="CONFERÊNCIA DE PRODUTOS DANIFICADOS"/>
        <s v="ENTREGA DE MATERIAL"/>
        <s v="TAPA FUROS"/>
        <s v="BATENTE PORTA"/>
        <m/>
      </sharedItems>
    </cacheField>
    <cacheField name="Previsão &#10;duração&#10;(horas)" numFmtId="46">
      <sharedItems containsDate="1" containsString="0" containsBlank="1">
        <d v="1899-12-30T05:00:00Z"/>
        <d v="1899-12-30T04:00:00Z"/>
        <d v="1899-12-30T02:00:00Z"/>
        <d v="1899-12-30T06:00:00Z"/>
        <d v="1899-12-30T01:00:00Z"/>
        <d v="1899-12-30T03:00:00Z"/>
        <d v="1899-12-30T02:12:00Z"/>
        <d v="1899-12-30T09:00:00Z"/>
        <d v="1899-12-30T08:00:00Z"/>
        <d v="1899-12-30T07:00:00Z"/>
        <m/>
      </sharedItems>
    </cacheField>
    <cacheField name="Hora fim &#10;prevista &#10;(calculada)">
      <sharedItems containsDate="1" containsBlank="1" containsMixedTypes="1">
        <d v="1899-12-30T12:00:00Z"/>
        <d v="1899-12-30T14:02:00Z"/>
        <d v="1899-12-30T16:49:00Z"/>
        <d v="1899-12-30T15:00:00Z"/>
        <d v="1899-12-30T16:56:00Z"/>
        <d v="1899-12-30T12:19:00Z"/>
        <d v="1899-12-30T09:13:00Z"/>
        <d v="1899-12-30T16:21:00Z"/>
        <d v="1899-12-30T17:13:00Z"/>
        <d v="1899-12-30T09:07:00Z"/>
        <d v="1899-12-30T10:32:00Z"/>
        <d v="1899-12-30T15:37:00Z"/>
        <d v="1899-12-30T09:01:00Z"/>
        <d v="1899-12-30T11:01:00Z"/>
        <d v="1899-12-30T13:30:00Z"/>
        <d v="1899-12-30T16:44:00Z"/>
        <d v="1899-12-30T13:03:00Z"/>
        <d v="1899-12-30T15:20:00Z"/>
        <d v="1899-12-30T08:30:00Z"/>
        <d v="1899-12-30T10:58:00Z"/>
        <d v="1899-12-30T12:59:00Z"/>
        <d v="1899-12-30T11:24:00Z"/>
        <d v="1899-12-30T23:04:00Z"/>
        <d v="1899-12-30T17:43:00Z"/>
        <d v="1899-12-30T09:02:00Z"/>
        <d v="1899-12-30T12:09:00Z"/>
        <d v="1899-12-30T16:45:00Z"/>
        <d v="1899-12-30T18:01:00Z"/>
        <d v="1899-12-30T17:33:00Z"/>
        <d v="1899-12-30T11:41:00Z"/>
        <d v="1899-12-30T11:56:00Z"/>
        <d v="1899-12-30T15:52:00Z"/>
        <d v="1899-12-31T00:11:00Z"/>
        <d v="1899-12-30T16:19:00Z"/>
        <d v="1899-12-30T16:31:00Z"/>
        <d v="1899-12-30T18:16:00Z"/>
        <d v="1899-12-30T09:35:00Z"/>
        <d v="1899-12-30T14:54:00Z"/>
        <d v="1899-12-30T15:17:00Z"/>
        <d v="1899-12-30T15:04:00Z"/>
        <d v="1899-12-30T16:10:00Z"/>
        <d v="1899-12-30T15:15:00Z"/>
        <d v="1899-12-30T15:54:00Z"/>
        <d v="1899-12-30T16:17:00Z"/>
        <d v="1899-12-30T16:15:00Z"/>
        <d v="1899-12-31T01:16:00Z"/>
        <d v="1899-12-30T15:57:00Z"/>
        <d v="1899-12-30T15:58:00Z"/>
        <d v="1899-12-30T15:19:00Z"/>
        <d v="1899-12-30T15:53:00Z"/>
        <d v="1899-12-30T15:47:00Z"/>
        <d v="1899-12-30T16:00:00Z"/>
        <d v="1899-12-30T15:01:00Z"/>
        <d v="1899-12-30T10:00:00Z"/>
        <d v="1899-12-30T12:30:00Z"/>
        <d v="1899-12-30T13:58:00Z"/>
        <d v="1899-12-30T18:06:00Z"/>
        <d v="1899-12-30T12:20:00Z"/>
        <d v="1899-12-30T10:45:00Z"/>
        <d v="1899-12-30T11:44:00Z"/>
        <d v="1899-12-30T12:49:00Z"/>
        <d v="1899-12-30T12:33:00Z"/>
        <d v="1899-12-30T18:24:00Z"/>
        <d v="1899-12-30T15:03:00Z"/>
        <d v="1899-12-30T09:08:00Z"/>
        <d v="1899-12-30T08:59:00Z"/>
        <d v="1899-12-30T14:50:00Z"/>
        <d v="1899-12-30T09:09:00Z"/>
        <d v="1899-12-30T13:17:00Z"/>
        <d v="1899-12-30T09:12:00Z"/>
        <d v="1899-12-30T10:07:00Z"/>
        <d v="1899-12-30T12:03:00Z"/>
        <d v="1899-12-30T15:07:00Z"/>
        <d v="1899-12-30T18:00:00Z"/>
        <d v="1899-12-30T09:15:00Z"/>
        <d v="1899-12-30T15:18:00Z"/>
        <d v="1899-12-30T16:30:00Z"/>
        <d v="1899-12-30T15:59:00Z"/>
        <d v="1899-12-30T15:14:00Z"/>
        <d v="1899-12-30T09:00:00Z"/>
        <d v="1899-12-30T15:56:00Z"/>
        <d v="1899-12-30T16:34:00Z"/>
        <d v="1899-12-30T15:55:00Z"/>
        <d v="1899-12-30T17:15:00Z"/>
        <d v="1899-12-30T17:00:00Z"/>
        <d v="1899-12-30T16:07:00Z"/>
        <d v="1899-12-30T16:06:00Z"/>
        <d v="1899-12-30T16:09:00Z"/>
        <d v="1899-12-30T16:02:00Z"/>
        <d v="1899-12-30T14:12:00Z"/>
        <d v="1899-12-30T09:40:00Z"/>
        <d v="1899-12-30T15:42:00Z"/>
        <d v="1899-12-30T13:43:00Z"/>
        <d v="1899-12-30T11:51:00Z"/>
        <d v="1899-12-30T15:08:00Z"/>
        <d v="1899-12-30T16:20:00Z"/>
        <d v="1899-12-30T12:52:00Z"/>
        <d v="1899-12-30T12:21:00Z"/>
        <d v="1899-12-30T11:58:00Z"/>
        <d v="1899-12-30T12:42:00Z"/>
        <d v="1899-12-30T23:09:00Z"/>
        <d v="1899-12-30T16:32:00Z"/>
        <d v="1899-12-30T16:03:00Z"/>
        <s v=""/>
        <m/>
      </sharedItems>
    </cacheField>
    <cacheField name="Duração &#10;real &#10;(horas)" numFmtId="46">
      <sharedItems containsDate="1" containsString="0" containsBlank="1">
        <d v="1899-12-30T03:01:00Z"/>
        <d v="1899-12-30T03:46:00Z"/>
        <d v="1899-12-30T01:31:00Z"/>
        <d v="1899-12-30T05:00:00Z"/>
        <d v="1899-12-30T01:55:00Z"/>
        <d v="1899-12-30T01:58:00Z"/>
        <d v="1899-12-30T06:04:00Z"/>
        <d v="1899-12-30T03:07:00Z"/>
        <d v="1899-12-30T01:51:00Z"/>
        <d v="1899-12-30T01:25:00Z"/>
        <d v="1899-12-30T04:05:00Z"/>
        <d v="1899-12-30T02:31:00Z"/>
        <d v="1899-12-30T02:59:00Z"/>
        <d v="1899-12-30T01:29:00Z"/>
        <d v="1899-12-30T02:13:00Z"/>
        <d v="1899-12-30T00:56:00Z"/>
        <d v="1899-12-30T01:17:00Z"/>
        <d v="1899-12-30T04:28:00Z"/>
        <d v="1899-12-30T01:15:00Z"/>
        <d v="1899-12-30T02:12:00Z"/>
        <d v="1899-12-30T03:00:00Z"/>
        <d v="1899-12-30T06:33:00Z"/>
        <d v="1899-12-30T01:38:00Z"/>
        <d v="1899-12-30T03:45:00Z"/>
        <d v="1899-12-30T03:06:00Z"/>
        <d v="1899-12-30T03:16:00Z"/>
        <d v="1899-12-30T01:14:00Z"/>
        <d v="1899-12-30T05:32:00Z"/>
        <d v="1899-12-30T01:57:00Z"/>
        <d v="1899-12-30T03:14:00Z"/>
        <d v="1899-12-30T02:55:00Z"/>
        <d v="1899-12-30T03:38:00Z"/>
        <d v="1899-12-30T07:06:00Z"/>
        <d v="1899-12-30T11:15:00Z"/>
        <d v="1899-12-30T08:29:00Z"/>
        <d v="1899-12-30T05:17:00Z"/>
        <d v="1899-12-30T01:41:00Z"/>
        <d v="1899-12-30T09:11:00Z"/>
        <d v="1899-12-30T07:21:00Z"/>
        <d v="1899-12-30T08:01:00Z"/>
        <d v="1899-12-30T05:04:00Z"/>
        <d v="1899-12-30T01:18:00Z"/>
        <d v="1899-12-30T07:17:00Z"/>
        <d v="1899-12-30T09:12:00Z"/>
        <d v="1899-12-30T08:21:00Z"/>
        <d v="1899-12-30T05:02:00Z"/>
        <d v="1899-12-30T10:14:00Z"/>
        <d v="1899-12-30T10:25:00Z"/>
        <d v="1899-12-30T10:13:00Z"/>
        <d v="1899-12-30T07:51:00Z"/>
        <d v="1899-12-30T09:43:00Z"/>
        <d v="1899-12-30T11:22:00Z"/>
        <d v="1899-12-30T10:28:00Z"/>
        <d v="1899-12-30T03:29:00Z"/>
        <d v="1899-12-30T02:27:00Z"/>
        <d v="1899-12-30T01:11:00Z"/>
        <d v="1899-12-30T05:43:00Z"/>
        <d v="1899-12-30T00:58:00Z"/>
        <d v="1899-12-30T01:04:00Z"/>
        <d v="1899-12-30T01:43:00Z"/>
        <d v="1899-12-30T02:04:00Z"/>
        <d v="1899-12-30T02:46:00Z"/>
        <d v="1899-12-30T08:45:00Z"/>
        <d v="1899-12-30T00:55:00Z"/>
        <d v="1899-12-30T00:50:00Z"/>
        <d v="1899-12-30T10:48:00Z"/>
        <d v="1899-12-30T01:07:00Z"/>
        <d v="1899-12-30T04:41:00Z"/>
        <d v="1899-12-30T02:47:00Z"/>
        <d v="1899-12-30T00:54:00Z"/>
        <d v="1899-12-30T03:03:00Z"/>
        <d v="1899-12-30T01:53:00Z"/>
        <d v="1899-12-30T00:49:00Z"/>
        <d v="1899-12-30T01:02:00Z"/>
        <d v="1899-12-30T05:54:00Z"/>
        <d v="1899-12-30T08:16:00Z"/>
        <d v="1899-12-30T02:54:00Z"/>
        <d v="1899-12-30T06:17:00Z"/>
        <d v="1899-12-30T09:32:00Z"/>
        <d v="1899-12-30T11:26:00Z"/>
        <d v="1899-12-30T08:27:00Z"/>
        <d v="1899-12-30T09:03:00Z"/>
        <d v="1899-12-30T07:41:00Z"/>
        <d v="1899-12-30T01:13:00Z"/>
        <d v="1899-12-30T10:08:00Z"/>
        <d v="1899-12-30T08:08:00Z"/>
        <d v="1899-12-30T00:33:00Z"/>
        <d v="1899-12-30T07:14:00Z"/>
        <d v="1899-12-30T09:55:00Z"/>
        <d v="1899-12-30T09:45:00Z"/>
        <d v="1899-12-30T08:53:00Z"/>
        <d v="1899-12-30T00:25:00Z"/>
        <d v="1899-12-30T03:55:00Z"/>
        <d v="1899-12-30T09:01:00Z"/>
        <d v="1899-12-30T09:07:00Z"/>
        <d v="1899-12-30T10:10:00Z"/>
        <d v="1899-12-30T05:09:00Z"/>
        <d v="1899-12-30T00:38:00Z"/>
        <d v="1899-12-30T07:08:00Z"/>
        <d v="1899-12-30T02:00:00Z"/>
        <d v="1899-12-30T07:48:00Z"/>
        <d v="1899-12-30T01:00:00Z"/>
        <d v="1899-12-30T07:52:00Z"/>
        <d v="1899-12-30T08:26:00Z"/>
        <d v="1899-12-30T07:26:00Z"/>
        <d v="1899-12-30T01:30:00Z"/>
        <d v="1899-12-30T04:00:00Z"/>
        <d v="1899-12-30T06:26:00Z"/>
        <d v="1899-12-30T08:09:00Z"/>
        <d v="1899-12-30T07:30:00Z"/>
        <d v="1899-12-30T09:02:00Z"/>
        <d v="1899-12-30T08:22:00Z"/>
        <m/>
      </sharedItems>
    </cacheField>
    <cacheField name="Variação &#10;duração  &#10;(calculada)">
      <sharedItems containsDate="1" containsBlank="1" containsMixedTypes="1">
        <n v="-0.0826388888888889"/>
        <n v="-0.009722222222222215"/>
        <n v="-0.020138888888888887"/>
        <d v="1899-12-30T00:00:00Z"/>
        <n v="-0.0034722222222222238"/>
        <n v="-0.001388888888888884"/>
        <d v="1899-12-30T01:04:00Z"/>
        <d v="1899-12-30T01:07:00Z"/>
        <n v="-0.17291666666666666"/>
        <n v="-0.024305555555555552"/>
        <d v="1899-12-30T02:05:00Z"/>
        <d v="1899-12-30T00:31:00Z"/>
        <d v="1899-12-30T00:59:00Z"/>
        <d v="1899-12-30T00:29:00Z"/>
        <d v="1899-12-30T00:13:00Z"/>
        <n v="-0.04444444444444444"/>
        <d v="1899-12-30T01:01:00Z"/>
        <n v="-0.07152777777777777"/>
        <d v="1899-12-30T00:28:00Z"/>
        <d v="1899-12-30T00:15:00Z"/>
        <d v="1899-12-30T01:00:00Z"/>
        <d v="1899-12-30T01:33:00Z"/>
        <n v="-0.30694444444444446"/>
        <d v="1899-12-30T01:45:00Z"/>
        <d v="1899-12-30T01:06:00Z"/>
        <d v="1899-12-30T01:16:00Z"/>
        <n v="-0.03194444444444444"/>
        <n v="-0.14444444444444443"/>
        <n v="-0.002083333333333326"/>
        <n v="-0.07361111111111113"/>
        <d v="1899-12-30T00:55:00Z"/>
        <d v="1899-12-30T01:38:00Z"/>
        <n v="-0.07916666666666666"/>
        <d v="1899-12-30T02:15:00Z"/>
        <n v="-0.021527777777777757"/>
        <n v="-0.15486111111111112"/>
        <n v="-0.01319444444444444"/>
        <d v="1899-12-30T01:11:00Z"/>
        <n v="-0.027083333333333293"/>
        <d v="1899-12-30T00:01:00Z"/>
        <n v="-0.1222222222222222"/>
        <n v="-0.02916666666666666"/>
        <d v="1899-12-30T00:11:00Z"/>
        <n v="-0.0715277777777778"/>
        <d v="1899-12-30T00:12:00Z"/>
        <n v="-0.027083333333333348"/>
        <n v="-0.16527777777777777"/>
        <d v="1899-12-30T01:14:00Z"/>
        <d v="1899-12-30T01:25:00Z"/>
        <d v="1899-12-30T01:13:00Z"/>
        <n v="-0.04791666666666666"/>
        <d v="1899-12-30T00:43:00Z"/>
        <d v="1899-12-30T02:22:00Z"/>
        <d v="1899-12-30T01:28:00Z"/>
        <d v="1899-12-30T00:27:00Z"/>
        <d v="1899-12-30T03:43:00Z"/>
        <n v="-0.04305555555555555"/>
        <n v="-0.08055555555555555"/>
        <n v="-0.05347222222222223"/>
        <d v="1899-12-30T00:46:00Z"/>
        <n v="-0.006249999999999992"/>
        <n v="-0.04513888888888888"/>
        <n v="-0.048611111111111105"/>
        <d v="1899-12-30T03:48:00Z"/>
        <n v="-0.03680555555555555"/>
        <n v="-0.013194444444444453"/>
        <d v="1899-12-30T00:47:00Z"/>
        <n v="-0.04583333333333333"/>
        <d v="1899-12-30T01:03:00Z"/>
        <n v="-0.004861111111111108"/>
        <n v="-0.049305555555555554"/>
        <n v="-0.04027777777777777"/>
        <n v="-0.045833333333333365"/>
        <n v="-0.030555555555555558"/>
        <d v="1899-12-30T00:54:00Z"/>
        <n v="-0.029861111111111116"/>
        <d v="1899-12-30T00:32:00Z"/>
        <d v="1899-12-30T02:26:00Z"/>
        <n v="-0.02291666666666664"/>
        <d v="1899-12-30T00:03:00Z"/>
        <d v="1899-12-30T00:41:00Z"/>
        <n v="-0.032638888888888884"/>
        <d v="1899-12-30T01:08:00Z"/>
        <n v="-0.036111111111111094"/>
        <n v="-0.01875"/>
        <d v="1899-12-30T00:45:00Z"/>
        <n v="-0.004861111111111094"/>
        <n v="-0.00347222222222221"/>
        <d v="1899-12-30T00:07:00Z"/>
        <d v="1899-12-30T01:10:00Z"/>
        <d v="1899-12-30T00:09:00Z"/>
        <n v="-0.18194444444444446"/>
        <n v="-0.008333333333333304"/>
        <n v="-0.125"/>
        <n v="-0.005555555555555536"/>
        <n v="-0.023611111111111138"/>
        <d v="1899-12-30T03:26:00Z"/>
        <n v="-0.14583333333333334"/>
        <d v="1899-12-30T00:02:00Z"/>
        <d v="1899-12-30T01:26:00Z"/>
        <n v="-0.0625"/>
        <n v="-0.026388888888888906"/>
        <s v=""/>
        <m/>
      </sharedItems>
    </cacheField>
    <cacheField name="Montador &#10; (opções)" numFmtId="0">
      <sharedItems containsBlank="1">
        <s v="Darly"/>
        <s v="Flávio"/>
        <s v="José Roberto"/>
        <s v="Fabiano"/>
        <s v="Marcos"/>
        <s v="AJ-Flávio"/>
        <s v="Daniel S."/>
        <s v="Josiel"/>
        <s v="Daniel G."/>
        <m/>
      </sharedItems>
    </cacheField>
    <cacheField name="Ajudante &#10;(opções)" numFmtId="0">
      <sharedItems containsBlank="1">
        <s v="Thiago"/>
        <s v="Daniel S."/>
        <s v="Daniel G."/>
        <s v="Fabrício"/>
        <s v="Aguinaldo"/>
        <s v="Flávio"/>
        <s v="Sem ajudante "/>
        <s v="T. Cláudio"/>
        <s v="Samuel"/>
        <s v="Josiel"/>
        <m/>
      </sharedItems>
    </cacheField>
    <cacheField name="Valor NF &#10;montagem&#10;(calculado)" numFmtId="4">
      <sharedItems containsString="0" containsBlank="1" containsNumber="1">
        <n v="5540.08"/>
        <n v="2493.58"/>
        <n v="0.0"/>
        <n v="140.0"/>
        <n v="2696.0"/>
        <n v="1500.0"/>
        <n v="9478.61"/>
        <n v="9879.52"/>
        <n v="280.0"/>
        <n v="126.52"/>
        <n v="41123.16"/>
        <n v="20400.68"/>
        <n v="81358.1"/>
        <n v="2877.96"/>
        <n v="22539.55"/>
        <n v="143.56"/>
        <n v="1729.89"/>
        <n v="80672.12"/>
        <n v="2629.03"/>
        <n v="2800.84"/>
        <n v="1745.98"/>
        <n v="1345.48"/>
        <m/>
      </sharedItems>
    </cacheField>
    <cacheField name="Valor NF ajustado">
      <sharedItems containsBlank="1" containsMixedTypes="1" containsNumber="1">
        <n v="1231.128888888889"/>
        <n v="1246.79"/>
        <n v="0.0"/>
        <n v="140.0"/>
        <n v="2696.0"/>
        <n v="719.49"/>
        <n v="226.8175"/>
        <n v="500.0"/>
        <n v="2369.6525"/>
        <n v="4939.76"/>
        <n v="280.0"/>
        <n v="4099.390059171597"/>
        <n v="3825.1275"/>
        <n v="1660.369387755102"/>
        <n v="3756.5916666666667"/>
        <n v="143.56"/>
        <n v="1729.89"/>
        <n v="876.3433333333334"/>
        <n v="2800.84"/>
        <n v="1745.98"/>
        <n v="1345.48"/>
        <s v=""/>
        <m/>
      </sharedItems>
    </cacheField>
    <cacheField name="Modelo &#10;(opções)" numFmtId="0">
      <sharedItems containsBlank="1">
        <s v="Cinex Arch"/>
        <s v="N.P."/>
        <s v="Esquadrias"/>
        <s v="Bontempo"/>
        <s v="Casa PP"/>
        <m/>
      </sharedItems>
    </cacheField>
    <cacheField name="Grupo &#10;(opções)" numFmtId="0">
      <sharedItems containsBlank="1">
        <s v="Porta"/>
        <s v="Mesa"/>
        <s v="N.P."/>
        <s v="Trilho"/>
        <s v="Esquadria"/>
        <s v="Estante"/>
        <s v="Painel Movie"/>
        <s v="Bontempo"/>
        <s v="Revestimento"/>
        <m/>
      </sharedItems>
    </cacheField>
    <cacheField name="Custo &#10;M.O. &#10;(calculado)">
      <sharedItems containsBlank="1" containsMixedTypes="1" containsNumber="1">
        <n v="226.25"/>
        <n v="282.5"/>
        <n v="113.75"/>
        <n v="375.0"/>
        <n v="143.75"/>
        <n v="147.5"/>
        <n v="455.0"/>
        <n v="233.75"/>
        <n v="138.75"/>
        <n v="106.25"/>
        <n v="306.25"/>
        <n v="188.75"/>
        <n v="223.75"/>
        <n v="111.25"/>
        <n v="166.25"/>
        <n v="70.0"/>
        <n v="96.24999999999999"/>
        <n v="335.0"/>
        <n v="93.75"/>
        <n v="165.0"/>
        <n v="225.0"/>
        <n v="491.25"/>
        <n v="122.5"/>
        <n v="281.25"/>
        <n v="232.5"/>
        <n v="245.0"/>
        <n v="92.5"/>
        <n v="415.0"/>
        <n v="146.25"/>
        <n v="242.5"/>
        <n v="218.75"/>
        <n v="272.5"/>
        <n v="532.5"/>
        <n v="843.75"/>
        <n v="636.2499999999999"/>
        <n v="396.25"/>
        <n v="126.25"/>
        <n v="688.75"/>
        <n v="551.25"/>
        <n v="601.2500000000001"/>
        <n v="380.0"/>
        <n v="97.5"/>
        <n v="546.25"/>
        <n v="690.0"/>
        <n v="626.25"/>
        <n v="377.5"/>
        <n v="767.4999999999999"/>
        <n v="781.25"/>
        <n v="766.25"/>
        <n v="588.75"/>
        <n v="728.75"/>
        <n v="852.5"/>
        <n v="785.0"/>
        <n v="261.25"/>
        <n v="183.75"/>
        <n v="88.75"/>
        <n v="428.75"/>
        <n v="72.5"/>
        <n v="80.0"/>
        <n v="128.75"/>
        <n v="155.00000000000003"/>
        <n v="207.5"/>
        <n v="656.25"/>
        <n v="68.75"/>
        <n v="62.5"/>
        <n v="810.0"/>
        <n v="83.75"/>
        <n v="351.25"/>
        <n v="208.75"/>
        <n v="67.5"/>
        <n v="228.75"/>
        <n v="141.25"/>
        <n v="61.25"/>
        <n v="77.50000000000001"/>
        <n v="442.5"/>
        <n v="620.0000000000001"/>
        <n v="217.5"/>
        <n v="471.25"/>
        <n v="715.0"/>
        <n v="857.5"/>
        <n v="633.75"/>
        <n v="678.75"/>
        <n v="576.25"/>
        <n v="91.25000000000001"/>
        <n v="760.0"/>
        <n v="610.0"/>
        <n v="41.25"/>
        <n v="542.5"/>
        <n v="743.75"/>
        <n v="731.25"/>
        <n v="666.25"/>
        <n v="31.25"/>
        <n v="293.75"/>
        <n v="676.2500000000001"/>
        <n v="683.75"/>
        <n v="762.5"/>
        <n v="386.25"/>
        <n v="47.5"/>
        <n v="535.0"/>
        <n v="150.0"/>
        <n v="585.0"/>
        <n v="75.0"/>
        <n v="590.0"/>
        <n v="632.5"/>
        <n v="557.5"/>
        <n v="112.5"/>
        <n v="300.0"/>
        <n v="482.5"/>
        <n v="611.25"/>
        <n v="562.5"/>
        <n v="677.5"/>
        <n v="627.5"/>
        <s v=""/>
        <m/>
      </sharedItems>
    </cacheField>
    <cacheField name="Custo &#10;Materiais &#10;(R$)" numFmtId="0">
      <sharedItems containsString="0" containsBlank="1">
        <m/>
      </sharedItems>
    </cacheField>
    <cacheField name="Custo &#10;total &#10;(calculado)">
      <sharedItems containsBlank="1" containsMixedTypes="1" containsNumber="1">
        <n v="226.25"/>
        <n v="282.5"/>
        <n v="113.75"/>
        <n v="375.0"/>
        <n v="143.75"/>
        <n v="147.5"/>
        <n v="455.0"/>
        <n v="233.75"/>
        <n v="138.75"/>
        <n v="106.25"/>
        <n v="306.25"/>
        <n v="188.75"/>
        <n v="223.75"/>
        <n v="111.25"/>
        <n v="166.25"/>
        <n v="70.0"/>
        <n v="96.24999999999999"/>
        <n v="335.0"/>
        <n v="93.75"/>
        <n v="165.0"/>
        <n v="225.0"/>
        <n v="491.25"/>
        <n v="122.5"/>
        <n v="281.25"/>
        <n v="232.5"/>
        <n v="245.0"/>
        <n v="92.5"/>
        <n v="415.0"/>
        <n v="146.25"/>
        <n v="242.5"/>
        <n v="218.75"/>
        <n v="272.5"/>
        <n v="532.5"/>
        <n v="843.75"/>
        <n v="636.2499999999999"/>
        <n v="396.25"/>
        <n v="126.25"/>
        <n v="688.75"/>
        <n v="551.25"/>
        <n v="601.2500000000001"/>
        <n v="380.0"/>
        <n v="97.5"/>
        <n v="546.25"/>
        <n v="690.0"/>
        <n v="626.25"/>
        <n v="377.5"/>
        <n v="767.4999999999999"/>
        <n v="781.25"/>
        <n v="766.25"/>
        <n v="588.75"/>
        <n v="728.75"/>
        <n v="852.5"/>
        <n v="785.0"/>
        <n v="261.25"/>
        <n v="183.75"/>
        <n v="88.75"/>
        <n v="428.75"/>
        <n v="72.5"/>
        <n v="80.0"/>
        <n v="128.75"/>
        <n v="155.00000000000003"/>
        <n v="207.5"/>
        <n v="656.25"/>
        <n v="68.75"/>
        <n v="62.5"/>
        <n v="810.0"/>
        <n v="83.75"/>
        <n v="351.25"/>
        <n v="208.75"/>
        <n v="67.5"/>
        <n v="228.75"/>
        <n v="141.25"/>
        <n v="61.25"/>
        <n v="77.50000000000001"/>
        <n v="442.5"/>
        <n v="620.0000000000001"/>
        <n v="217.5"/>
        <n v="471.25"/>
        <n v="715.0"/>
        <n v="857.5"/>
        <n v="633.75"/>
        <n v="678.75"/>
        <n v="576.25"/>
        <n v="91.25000000000001"/>
        <n v="760.0"/>
        <n v="610.0"/>
        <n v="41.25"/>
        <n v="542.5"/>
        <n v="743.75"/>
        <n v="731.25"/>
        <n v="666.25"/>
        <n v="31.25"/>
        <n v="293.75"/>
        <n v="676.2500000000001"/>
        <n v="683.75"/>
        <n v="762.5"/>
        <n v="386.25"/>
        <n v="47.5"/>
        <n v="535.0"/>
        <n v="150.0"/>
        <n v="585.0"/>
        <n v="75.0"/>
        <n v="590.0"/>
        <n v="632.5"/>
        <n v="557.5"/>
        <n v="112.5"/>
        <n v="300.0"/>
        <n v="482.5"/>
        <n v="611.25"/>
        <n v="562.5"/>
        <n v="677.5"/>
        <n v="627.5"/>
        <s v=""/>
        <m/>
      </sharedItems>
    </cacheField>
    <cacheField name="Houve &#10;intercorrência?&#10;(opção)" numFmtId="0">
      <sharedItems containsBlank="1">
        <s v="SIM"/>
        <s v="NÃO"/>
        <m/>
      </sharedItems>
    </cacheField>
    <cacheField name="Tipo &#10;intercorrência&#10;(opções)" numFmtId="0">
      <sharedItems containsBlank="1">
        <s v="Obra"/>
        <m/>
        <s v="Falta de ferramenta"/>
        <s v="Produto"/>
        <s v="Abssenteísmo"/>
      </sharedItems>
    </cacheField>
    <cacheField name="Custo &#10;intercorrência&#10;(valor)" numFmtId="0">
      <sharedItems containsString="0" containsBlank="1" containsNumber="1" containsInteger="1">
        <m/>
        <n v="0.0"/>
        <n v="52.0"/>
        <n v="120.0"/>
      </sharedItems>
    </cacheField>
    <cacheField name="Observações intercorrência (texto)" numFmtId="0">
      <sharedItems containsBlank="1">
        <s v="Falta complemento de parede (gesso) para finalização dos acabamentos"/>
        <m/>
        <s v="Necessário abertura do gesso para verifiação do trilho"/>
        <s v="Compra de sonda para verificação de emtupimento"/>
        <s v="Produto de tamanho grande. Necessário 3º montador"/>
        <s v="Portas enviadas com manchas"/>
      </sharedItems>
    </cacheField>
    <cacheField name="Gerou&#10;AT?&#10;(opções)" numFmtId="0">
      <sharedItems containsBlank="1">
        <s v="Não"/>
        <m/>
        <s v="Sim"/>
      </sharedItems>
    </cacheField>
    <cacheField name="Item defeituoso (texto)" numFmtId="0">
      <sharedItems containsBlank="1">
        <m/>
        <s v="em análise"/>
        <s v="PINTURA"/>
        <s v="VIDRO"/>
      </sharedItems>
    </cacheField>
    <cacheField name="Garantia &#10;(meses)" numFmtId="0">
      <sharedItems containsString="0" containsBlank="1" containsNumber="1" containsInteger="1">
        <m/>
        <n v="0.0"/>
        <n v="12.0"/>
      </sharedItems>
    </cacheField>
    <cacheField name="Agente &#10; causador &#10;(opções)" numFmtId="0">
      <sharedItems containsBlank="1">
        <m/>
        <s v="Fábrica"/>
      </sharedItems>
    </cacheField>
    <cacheField name="Ação corretiva (texto)" numFmtId="0">
      <sharedItems containsBlank="1">
        <m/>
        <s v="ABERTURA E AT"/>
        <s v="ABERTURA DE AT"/>
      </sharedItems>
    </cacheField>
    <cacheField name="Ação preventiva (texto)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2:AR886" sheet="Jan"/>
  </cacheSource>
  <cacheFields>
    <cacheField name="Data prevista montagem" numFmtId="0">
      <sharedItems containsString="0" containsBlank="1">
        <m/>
      </sharedItems>
    </cacheField>
    <cacheField name="Hora prevista de início" numFmtId="0">
      <sharedItems containsString="0" containsBlank="1">
        <m/>
      </sharedItems>
    </cacheField>
    <cacheField name="Hora prevista de fim" numFmtId="0">
      <sharedItems containsString="0" containsBlank="1">
        <m/>
      </sharedItems>
    </cacheField>
    <cacheField name="Duração prevista" numFmtId="46">
      <sharedItems containsDate="1" containsString="0" containsBlank="1">
        <d v="1899-12-30T09:00:00Z"/>
        <d v="1899-12-30T05:00:00Z"/>
        <d v="1899-12-30T03:00:00Z"/>
        <d v="1899-12-30T02:00:00Z"/>
        <d v="1899-12-30T04:00:00Z"/>
        <d v="1899-12-30T08:00:00Z"/>
        <d v="1899-12-30T01:00:00Z"/>
        <d v="1899-12-30T06:00:00Z"/>
        <d v="1899-12-30T01:30:00Z"/>
        <d v="1899-12-30T01:20:00Z"/>
        <d v="1899-12-30T07:00:00Z"/>
        <m/>
      </sharedItems>
    </cacheField>
    <cacheField name="Tipo montagem" numFmtId="0">
      <sharedItems containsBlank="1">
        <s v="AT Assistência"/>
        <s v="Avaliação"/>
        <s v="AT Paga"/>
        <s v="Sem montagem"/>
        <s v="Montagem"/>
        <s v="Conferência"/>
        <s v="Organização"/>
        <s v="AT Fabrica"/>
        <m/>
      </sharedItems>
    </cacheField>
    <cacheField name="Modelo" numFmtId="0">
      <sharedItems containsBlank="1">
        <s v="Cinex Arch"/>
        <s v="Esquadrias"/>
        <m/>
        <s v="Bontempo"/>
      </sharedItems>
    </cacheField>
    <cacheField name="Grupo de produto" numFmtId="0">
      <sharedItems containsBlank="1">
        <s v="Porta"/>
        <s v="Painel Movie"/>
        <s v="Esquadria"/>
        <m/>
        <s v="Trilho"/>
        <s v="Revestimento"/>
        <s v="Mesa"/>
        <s v="Estante"/>
        <s v="Coifa"/>
        <s v="Acabamentos"/>
        <s v="Bontempo"/>
      </sharedItems>
    </cacheField>
    <cacheField name="Itens da montagem" numFmtId="0">
      <sharedItems containsBlank="1">
        <s v="PORTAS"/>
        <s v="ESQUADRIA"/>
        <s v="PAINEL MOVIE"/>
        <m/>
        <s v="TRILHO"/>
        <s v="FINALIZAÇÃO DE ACABAMENTOS"/>
        <s v="ESPELHO"/>
        <s v="PROTETOR DE PISO"/>
        <s v="VIDRO"/>
        <s v="SINTESE"/>
        <s v="ORGANIZAÇÃO"/>
        <s v="COIFA"/>
        <s v="MESA"/>
        <s v="ACABAMENTOS"/>
        <s v="REVESTIMENTO"/>
        <s v="PORTAS "/>
        <s v="Esquadrias"/>
        <s v="Avaliação AT paga"/>
        <s v="Montagem AT"/>
        <s v="Espelho da fechadura caído"/>
        <s v="Transporte de materiais para o escritório"/>
        <s v="Treinamento"/>
        <s v="Acabamento"/>
        <s v="Correção do posicionamento do trilho"/>
        <s v="REVESTIMENTOS"/>
        <s v="REVESTIMENTO DE PAREDE"/>
      </sharedItems>
    </cacheField>
    <cacheField name="Fracionamento montagem" numFmtId="0">
      <sharedItems containsString="0" containsBlank="1">
        <m/>
      </sharedItems>
    </cacheField>
    <cacheField name="Nº da fração" numFmtId="0">
      <sharedItems containsString="0" containsBlank="1">
        <m/>
      </sharedItems>
    </cacheField>
    <cacheField name="Qtde itens" numFmtId="0">
      <sharedItems containsString="0" containsBlank="1" containsNumber="1" containsInteger="1">
        <n v="1.0"/>
        <n v="3.0"/>
        <n v="2.0"/>
        <n v="0.0"/>
        <n v="4.0"/>
        <m/>
      </sharedItems>
    </cacheField>
    <cacheField name="Observações progamação" numFmtId="0">
      <sharedItems containsBlank="1">
        <m/>
        <s v="A oficina desmarcou a manutenção agendada sem aviso prévio."/>
        <s v="Solicitado a mesma dupla que realizou a montagem"/>
      </sharedItems>
    </cacheField>
    <cacheField name="Status" numFmtId="0">
      <sharedItems containsBlank="1">
        <s v="Concluída"/>
        <s v="Cancelada"/>
        <m/>
      </sharedItems>
    </cacheField>
    <cacheField name="Extra na programação" numFmtId="0">
      <sharedItems containsString="0" containsBlank="1">
        <m/>
      </sharedItems>
    </cacheField>
    <cacheField name="Data real montagem" numFmtId="166">
      <sharedItems containsDate="1" containsString="0" containsBlank="1">
        <d v="2023-01-31T00:00:00Z"/>
        <d v="2023-01-30T00:00:00Z"/>
        <d v="2023-01-27T00:00:00Z"/>
        <d v="2023-01-26T00:00:00Z"/>
        <d v="2023-01-25T00:00:00Z"/>
        <d v="2023-01-24T00:00:00Z"/>
        <d v="2023-01-23T00:00:00Z"/>
        <d v="2023-01-20T00:00:00Z"/>
        <d v="2023-01-19T00:00:00Z"/>
        <d v="2023-01-18T00:00:00Z"/>
        <d v="2023-01-17T00:00:00Z"/>
        <d v="2023-01-16T00:00:00Z"/>
        <d v="2023-01-13T00:00:00Z"/>
        <d v="2023-01-12T00:00:00Z"/>
        <d v="2023-01-11T00:00:00Z"/>
        <d v="2023-01-10T00:00:00Z"/>
        <d v="2023-01-09T00:00:00Z"/>
        <d v="2023-01-06T00:00:00Z"/>
        <d v="2023-01-05T00:00:00Z"/>
        <d v="2023-01-04T00:00:00Z"/>
        <m/>
      </sharedItems>
    </cacheField>
    <cacheField name="Hora real início" numFmtId="165">
      <sharedItems containsDate="1" containsString="0" containsBlank="1">
        <d v="1899-12-30T07:32:00Z"/>
        <d v="1899-12-30T06:54:00Z"/>
        <d v="1899-12-30T07:04:00Z"/>
        <d v="1899-12-30T14:37:00Z"/>
        <d v="1899-12-30T14:34:00Z"/>
        <d v="1899-12-30T13:18:00Z"/>
        <d v="1899-12-30T07:22:00Z"/>
        <d v="1899-12-30T11:31:00Z"/>
        <d v="1899-12-30T06:02:00Z"/>
        <d v="1899-12-30T07:00:00Z"/>
        <d v="1899-12-30T07:51:00Z"/>
        <d v="1899-12-30T09:11:00Z"/>
        <d v="1899-12-30T06:57:00Z"/>
        <d v="1899-12-30T07:25:00Z"/>
        <d v="1899-12-30T07:02:00Z"/>
        <d v="1899-12-30T07:47:00Z"/>
        <d v="1899-12-30T11:05:00Z"/>
        <d v="1899-12-30T14:15:00Z"/>
        <d v="1899-12-30T06:55:00Z"/>
        <d v="1899-12-30T09:44:00Z"/>
        <d v="1899-12-30T06:59:00Z"/>
        <d v="1899-12-30T13:00:00Z"/>
        <d v="1899-12-30T12:00:00Z"/>
        <d v="1899-12-30T06:10:00Z"/>
        <d v="1899-12-30T07:19:00Z"/>
        <d v="1899-12-30T07:28:00Z"/>
        <d v="1899-12-30T10:23:00Z"/>
        <d v="1899-12-30T10:50:00Z"/>
        <d v="1899-12-30T09:02:00Z"/>
        <d v="1899-12-30T07:37:00Z"/>
        <d v="1899-12-30T10:31:00Z"/>
        <d v="1899-12-30T07:38:00Z"/>
        <d v="1899-12-30T15:00:00Z"/>
        <d v="1899-12-30T16:11:00Z"/>
        <d v="1899-12-30T15:32:00Z"/>
        <d v="1899-12-30T14:00:00Z"/>
        <d v="1899-12-30T14:09:00Z"/>
        <d v="1899-12-30T12:48:00Z"/>
        <d v="1899-12-30T10:22:00Z"/>
        <d v="1899-12-30T06:58:00Z"/>
        <d v="1899-12-30T11:07:00Z"/>
        <d v="1899-12-30T07:07:00Z"/>
        <d v="1899-12-30T09:00:00Z"/>
        <d v="1899-12-30T07:29:00Z"/>
        <d v="1899-12-30T15:16:00Z"/>
        <d v="1899-12-30T07:17:00Z"/>
        <d v="1899-12-30T07:09:00Z"/>
        <d v="1899-12-30T07:42:00Z"/>
        <d v="1899-12-30T17:18:00Z"/>
        <d v="1899-12-30T15:28:00Z"/>
        <d v="1899-12-30T07:11:00Z"/>
        <d v="1899-12-30T07:05:00Z"/>
        <d v="1899-12-30T07:20:00Z"/>
        <d v="1899-12-30T07:18:00Z"/>
        <d v="1899-12-30T15:40:00Z"/>
        <d v="1899-12-30T07:03:00Z"/>
        <d v="1899-12-30T07:14:00Z"/>
        <d v="1899-12-30T07:15:00Z"/>
        <d v="1899-12-30T07:01:00Z"/>
        <d v="1899-12-30T13:52:00Z"/>
        <d v="1899-12-30T07:33:00Z"/>
        <d v="1899-12-30T10:00:00Z"/>
        <d v="1899-12-30T06:53:00Z"/>
        <d v="1899-12-30T07:24:00Z"/>
        <d v="1899-12-30T09:01:00Z"/>
        <d v="1899-12-30T06:46:00Z"/>
        <d v="1899-12-30T10:02:00Z"/>
        <d v="1899-12-30T11:09:00Z"/>
        <d v="1899-12-30T06:44:00Z"/>
        <d v="1899-12-30T13:38:00Z"/>
        <d v="1899-12-30T06:52:00Z"/>
        <d v="1899-12-30T08:17:00Z"/>
        <m/>
      </sharedItems>
    </cacheField>
    <cacheField name="Hora real fim" numFmtId="165">
      <sharedItems containsDate="1" containsString="0" containsBlank="1">
        <d v="1899-12-30T18:06:00Z"/>
        <d v="1899-12-30T14:36:00Z"/>
        <d v="1899-12-30T17:05:00Z"/>
        <d v="1899-12-30T17:00:00Z"/>
        <d v="1899-12-30T16:29:00Z"/>
        <d v="1899-12-30T14:34:00Z"/>
        <d v="1899-12-30T13:46:00Z"/>
        <d v="1899-12-30T13:17:00Z"/>
        <d v="1899-12-30T11:30:00Z"/>
        <d v="1899-12-30T09:10:00Z"/>
        <d v="1899-12-30T15:12:00Z"/>
        <d v="1899-12-30T15:19:00Z"/>
        <d v="1899-12-30T14:16:00Z"/>
        <d v="1899-12-30T15:43:00Z"/>
        <d v="1899-12-30T14:14:00Z"/>
        <d v="1899-12-30T17:11:00Z"/>
        <d v="1899-12-30T16:46:00Z"/>
        <d v="1899-12-30T15:45:00Z"/>
        <d v="1899-12-30T11:32:00Z"/>
        <d v="1899-12-30T15:58:00Z"/>
        <d v="1899-12-30T17:03:00Z"/>
        <d v="1899-12-30T11:10:00Z"/>
        <d v="1899-12-30T09:43:00Z"/>
        <d v="1899-12-30T16:05:00Z"/>
        <d v="1899-12-30T15:59:00Z"/>
        <d v="1899-12-30T18:05:00Z"/>
        <d v="1899-12-30T16:00:00Z"/>
        <d v="1899-12-30T17:09:00Z"/>
        <d v="1899-12-30T16:58:00Z"/>
        <d v="1899-12-30T11:00:00Z"/>
        <d v="1899-12-30T12:00:00Z"/>
        <d v="1899-12-30T15:31:00Z"/>
        <d v="1899-12-30T10:49:00Z"/>
        <d v="1899-12-30T12:53:00Z"/>
        <d v="1899-12-30T16:59:00Z"/>
        <d v="1899-12-30T10:22:00Z"/>
        <d v="1899-12-30T15:40:00Z"/>
        <d v="1899-12-30T09:01:00Z"/>
        <d v="1899-12-30T15:00:00Z"/>
        <d v="1899-12-30T16:11:00Z"/>
        <d v="1899-12-30T16:54:00Z"/>
        <d v="1899-12-30T10:30:00Z"/>
        <d v="1899-12-30T17:01:00Z"/>
        <d v="1899-12-30T16:57:00Z"/>
        <d v="1899-12-30T16:25:00Z"/>
        <d v="1899-12-30T12:47:00Z"/>
        <d v="1899-12-30T14:08:00Z"/>
        <d v="1899-12-30T10:21:00Z"/>
        <d v="1899-12-30T15:54:00Z"/>
        <d v="1899-12-30T11:06:00Z"/>
        <d v="1899-12-30T15:35:00Z"/>
        <d v="1899-12-30T16:48:00Z"/>
        <d v="1899-12-30T16:32:00Z"/>
        <d v="1899-12-30T14:35:00Z"/>
        <d v="1899-12-30T16:23:00Z"/>
        <d v="1899-12-30T16:14:00Z"/>
        <d v="1899-12-30T15:15:00Z"/>
        <d v="1899-12-30T16:04:00Z"/>
        <d v="1899-12-30T17:18:00Z"/>
        <d v="1899-12-30T17:47:00Z"/>
        <d v="1899-12-30T17:17:00Z"/>
        <d v="1899-12-30T15:29:00Z"/>
        <d v="1899-12-30T17:10:00Z"/>
        <d v="1899-12-30T16:50:00Z"/>
        <d v="1899-12-30T17:07:00Z"/>
        <d v="1899-12-30T13:11:00Z"/>
        <d v="1899-12-30T17:04:00Z"/>
        <d v="1899-12-30T09:00:00Z"/>
        <d v="1899-12-30T15:11:00Z"/>
        <d v="1899-12-30T13:51:00Z"/>
        <d v="1899-12-30T16:44:00Z"/>
        <d v="1899-12-30T10:00:00Z"/>
        <d v="1899-12-30T17:19:00Z"/>
        <d v="1899-12-30T17:20:00Z"/>
        <d v="1899-12-30T11:09:00Z"/>
        <d v="1899-12-30T10:02:00Z"/>
        <d v="1899-12-30T15:01:00Z"/>
        <d v="1899-12-30T14:00:00Z"/>
        <d v="1899-12-30T16:03:00Z"/>
        <d v="1899-12-30T13:38:00Z"/>
        <d v="1899-12-30T17:06:00Z"/>
        <m/>
      </sharedItems>
    </cacheField>
    <cacheField name="Duração real">
      <sharedItems containsDate="1" containsMixedTypes="1">
        <d v="1899-12-30T09:34:00Z"/>
        <d v="1899-12-30T06:42:00Z"/>
        <d v="1899-12-30T09:01:00Z"/>
        <d v="1899-12-30T01:23:00Z"/>
        <d v="1899-12-30T00:55:00Z"/>
        <d v="1899-12-30T00:16:00Z"/>
        <d v="1899-12-30T05:24:00Z"/>
        <d v="1899-12-30T00:46:00Z"/>
        <d v="1899-12-30T09:58:00Z"/>
        <d v="1899-12-30T03:30:00Z"/>
        <d v="1899-12-30T01:10:00Z"/>
        <d v="1899-12-30T07:12:00Z"/>
        <d v="1899-12-30T06:28:00Z"/>
        <d v="1899-12-30T04:05:00Z"/>
        <d v="1899-12-30T07:46:00Z"/>
        <d v="1899-12-30T06:14:00Z"/>
        <d v="1899-12-30T08:46:00Z"/>
        <d v="1899-12-30T08:44:00Z"/>
        <d v="1899-12-30T06:58:00Z"/>
        <d v="1899-12-30T00:27:00Z"/>
        <d v="1899-12-30T08:38:00Z"/>
        <d v="1899-12-30T00:43:00Z"/>
        <d v="1899-12-30T09:08:00Z"/>
        <d v="1899-12-30T00:26:00Z"/>
        <d v="1899-12-30T01:44:00Z"/>
        <d v="1899-12-30T02:05:00Z"/>
        <d v="1899-12-30T02:59:00Z"/>
        <d v="1899-12-30T10:55:00Z"/>
        <d v="1899-12-30T07:41:00Z"/>
        <d v="1899-12-30T09:12:00Z"/>
        <d v="1899-12-30T03:00:00Z"/>
        <d v="1899-12-30T03:32:00Z"/>
        <d v="1899-12-30T01:31:00Z"/>
        <d v="1899-12-30T01:03:00Z"/>
        <d v="1899-12-30T06:57:00Z"/>
        <d v="1899-12-30T01:45:00Z"/>
        <d v="1899-12-30T04:09:00Z"/>
        <d v="1899-12-30T00:23:00Z"/>
        <d v="1899-12-30T00:11:00Z"/>
        <d v="1899-12-30T08:57:00Z"/>
        <d v="1899-12-30T02:30:00Z"/>
        <d v="1899-12-30T00:50:00Z"/>
        <d v="1899-12-30T00:25:00Z"/>
        <d v="1899-12-30T02:01:00Z"/>
        <d v="1899-12-30T02:37:00Z"/>
        <d v="1899-12-30T04:45:00Z"/>
        <d v="1899-12-30T00:08:00Z"/>
        <d v="1899-12-30T02:21:00Z"/>
        <d v="1899-12-30T04:32:00Z"/>
        <d v="1899-12-30T03:07:00Z"/>
        <d v="1899-12-30T07:35:00Z"/>
        <d v="1899-12-30T08:48:00Z"/>
        <d v="1899-12-30T01:00:00Z"/>
        <d v="1899-12-30T08:34:00Z"/>
        <d v="1899-12-30T00:53:00Z"/>
        <d v="1899-12-30T02:00:00Z"/>
        <d v="1899-12-30T08:04:00Z"/>
        <d v="1899-12-30T08:36:00Z"/>
        <d v="1899-12-30T07:45:00Z"/>
        <d v="1899-12-30T07:15:00Z"/>
        <d v="1899-12-30T00:48:00Z"/>
        <d v="1899-12-30T09:09:00Z"/>
        <d v="1899-12-30T08:29:00Z"/>
        <d v="1899-12-30T00:29:00Z"/>
        <d v="1899-12-30T00:49:00Z"/>
        <d v="1899-12-30T07:18:00Z"/>
        <d v="1899-12-30T08:55:00Z"/>
        <d v="1899-12-30T08:50:00Z"/>
        <d v="1899-12-30T08:53:00Z"/>
        <d v="1899-12-30T00:10:00Z"/>
        <d v="1899-12-30T07:37:00Z"/>
        <d v="1899-12-30T09:05:00Z"/>
        <d v="1899-12-30T08:47:00Z"/>
        <d v="1899-12-30T09:11:00Z"/>
        <d v="1899-12-30T03:11:00Z"/>
        <d v="1899-12-30T08:49:00Z"/>
        <d v="1899-12-30T09:04:00Z"/>
        <d v="1899-12-30T01:02:00Z"/>
        <d v="1899-12-30T00:19:00Z"/>
        <d v="1899-12-30T05:54:00Z"/>
        <d v="1899-12-30T08:15:00Z"/>
        <d v="1899-12-30T00:51:00Z"/>
        <d v="1899-12-30T08:14:00Z"/>
        <d v="1899-12-30T00:00:00Z"/>
        <d v="1899-12-30T01:58:00Z"/>
        <d v="1899-12-30T08:56:00Z"/>
        <d v="1899-12-30T09:07:00Z"/>
        <d v="1899-12-30T01:59:00Z"/>
        <d v="1899-12-30T01:35:00Z"/>
        <d v="1899-12-30T09:17:00Z"/>
        <d v="1899-12-30T08:58:00Z"/>
        <d v="1899-12-30T00:07:00Z"/>
        <d v="1899-12-30T00:02:00Z"/>
        <d v="1899-12-30T09:16:00Z"/>
        <d v="1899-12-30T09:00:00Z"/>
        <d v="1899-12-30T07:00:00Z"/>
        <d v="1899-12-30T00:22:00Z"/>
        <d v="1899-12-30T08:11:00Z"/>
        <d v="1899-12-30T05:14:00Z"/>
        <d v="1899-12-30T09:06:00Z"/>
        <d v="1899-12-30T07:48:00Z"/>
        <s v=""/>
      </sharedItems>
    </cacheField>
    <cacheField name="Variação duração">
      <sharedItems containsDate="1" containsMixedTypes="1">
        <d v="1899-12-30T00:34:00Z"/>
        <d v="1899-12-30T01:42:00Z"/>
        <d v="1899-12-30T00:01:00Z"/>
        <n v="-0.06736111111111101"/>
        <n v="-0.0868055555555555"/>
        <n v="-0.11388888888888896"/>
        <n v="-0.15000000000000005"/>
        <n v="-0.051388888888888866"/>
        <d v="1899-12-30T00:58:00Z"/>
        <n v="-0.020833333333333315"/>
        <n v="-0.07638888888888892"/>
        <n v="-0.03333333333333338"/>
        <n v="-0.06388888888888894"/>
        <d v="1899-12-30T00:05:00Z"/>
        <n v="-0.009722222222222243"/>
        <n v="-0.11527777777777781"/>
        <n v="-0.011111111111111183"/>
        <n v="-0.08472222222222225"/>
        <n v="-0.022916666666666675"/>
        <n v="-0.015277777777777779"/>
        <n v="-0.05347222222222225"/>
        <d v="1899-12-30T00:08:00Z"/>
        <n v="-0.06527777777777777"/>
        <n v="-0.011111111111111113"/>
        <n v="-0.12152777777777779"/>
        <n v="-0.08402777777777781"/>
        <d v="1899-12-30T01:55:00Z"/>
        <n v="-0.054861111111111194"/>
        <d v="1899-12-30T00:12:00Z"/>
        <n v="-0.08333333333333337"/>
        <n v="-0.061111111111111116"/>
        <n v="-0.020138888888888803"/>
        <n v="-0.023611111111111117"/>
        <n v="-0.03958333333333335"/>
        <d v="1899-12-30T01:57:00Z"/>
        <n v="-0.010416666666666616"/>
        <d v="1899-12-30T00:09:00Z"/>
        <n v="-0.0673611111111111"/>
        <n v="-0.04305555555555557"/>
        <n v="-0.034027777777777726"/>
        <n v="-0.002083333333333326"/>
        <d v="1899-12-30T00:30:00Z"/>
        <n v="-0.0069444444444444545"/>
        <n v="-0.02430555555555554"/>
        <n v="-0.040972222222222215"/>
        <n v="-0.006944444444444489"/>
        <n v="-0.09930555555555554"/>
        <d v="1899-12-30T01:45:00Z"/>
        <n v="-0.11944444444444438"/>
        <n v="-0.11041666666666666"/>
        <d v="1899-12-30T00:32:00Z"/>
        <d v="1899-12-30T01:07:00Z"/>
        <n v="-0.05902777777777779"/>
        <n v="-0.008333333333333415"/>
        <d v="1899-12-30T00:00:00Z"/>
        <n v="-0.018055555555555602"/>
        <n v="-0.04652777777777779"/>
        <d v="1899-12-30T00:28:00Z"/>
        <d v="1899-12-30T01:00:00Z"/>
        <n v="-0.03888888888888892"/>
        <n v="-0.016666666666666663"/>
        <n v="-0.052083333333333315"/>
        <n v="-0.07291666666666674"/>
        <n v="-0.05"/>
        <n v="-0.021527777777777812"/>
        <n v="-0.021527777777777736"/>
        <n v="-0.028472222222222267"/>
        <n v="-0.0708333333333333"/>
        <n v="-0.00347222222222221"/>
        <n v="-0.006944444444444475"/>
        <n v="-0.004861111111111094"/>
        <n v="-0.04861111111111117"/>
        <n v="-0.057638888888888906"/>
        <n v="-0.009027777777777801"/>
        <d v="1899-12-30T00:11:00Z"/>
        <n v="-0.15902777777777774"/>
        <n v="-0.007638888888888862"/>
        <d v="1899-12-30T00:04:00Z"/>
        <n v="-0.040277777777777794"/>
        <n v="-0.07013888888888886"/>
        <d v="1899-12-30T00:54:00Z"/>
        <n v="-0.041666666666666685"/>
        <d v="1899-12-30T00:15:00Z"/>
        <n v="-0.04791666666666671"/>
        <d v="1899-12-30T00:14:00Z"/>
        <n v="-0.041666666666666644"/>
        <n v="-0.04166666666666668"/>
        <n v="-0.0847222222222222"/>
        <n v="-0.0034722222222222654"/>
        <n v="-0.0027777777777778234"/>
        <d v="1899-12-30T00:07:00Z"/>
        <n v="-0.0423611111111111"/>
        <n v="-0.10069444444444436"/>
        <d v="1899-12-30T00:17:00Z"/>
        <n v="-0.001388888888888884"/>
        <n v="-0.03680555555555555"/>
        <n v="-0.0062500000000000125"/>
        <n v="-0.04027777777777776"/>
        <d v="1899-12-30T00:16:00Z"/>
        <n v="-0.0680555555555555"/>
        <n v="-0.03402777777777782"/>
        <d v="1899-12-30T00:06:00Z"/>
        <n v="-0.008333333333333304"/>
        <s v=""/>
      </sharedItems>
    </cacheField>
    <cacheField name="Montador" numFmtId="0">
      <sharedItems containsBlank="1">
        <s v="Darly"/>
        <s v="Fabiano"/>
        <s v="AJ-Flávio"/>
        <s v="José Roberto"/>
        <s v="Daniel G."/>
        <s v="Marcos"/>
        <m/>
        <s v="Josiel"/>
        <s v="Daniel S."/>
      </sharedItems>
    </cacheField>
    <cacheField name="Ajudante" numFmtId="0">
      <sharedItems containsBlank="1">
        <s v="Thiago"/>
        <s v="Fabrício"/>
        <s v="Daniel S."/>
        <s v="Daniel G."/>
        <s v="Samuel"/>
        <s v="Higor"/>
        <s v="Aguinaldo"/>
        <s v="Sem ajudante "/>
        <s v="Flávio"/>
        <m/>
      </sharedItems>
    </cacheField>
    <cacheField name="Ajudante 2" numFmtId="0">
      <sharedItems containsString="0" containsBlank="1">
        <m/>
      </sharedItems>
    </cacheField>
    <cacheField name="Número NF montagem" numFmtId="0">
      <sharedItems containsString="0" containsBlank="1">
        <m/>
      </sharedItems>
    </cacheField>
    <cacheField name="Valor NF montado">
      <sharedItems containsBlank="1" containsMixedTypes="1" containsNumber="1">
        <n v="1745.98"/>
        <n v="0.0"/>
        <n v="350.0"/>
        <n v="182.01"/>
        <n v="470.0"/>
        <n v="5590.2"/>
        <n v="30486.05"/>
        <n v="171003.47"/>
        <s v="2.482,83."/>
        <n v="4973.07"/>
        <n v="6.13"/>
        <n v="909.83"/>
        <n v="750.0"/>
        <n v="1673.8"/>
        <n v="6522.81"/>
        <n v="308.2"/>
        <n v="268.78"/>
        <n v="487.56"/>
        <n v="6403.0"/>
        <n v="108498.0"/>
        <n v="80672.12"/>
        <n v="24095.4"/>
        <n v="421.83"/>
        <m/>
      </sharedItems>
    </cacheField>
    <cacheField name="Valor NF ajustado">
      <sharedItems containsMixedTypes="1" containsNumber="1">
        <n v="872.99"/>
        <n v="0.0"/>
        <n v="350.0"/>
        <n v="182.01"/>
        <n v="235.0"/>
        <n v="2795.1"/>
        <n v="10162.016666666666"/>
        <n v="17100.347"/>
        <n v="2486.535"/>
        <n v="6.13"/>
        <n v="909.83"/>
        <n v="187.5"/>
        <n v="418.45"/>
        <n v="77.05"/>
        <n v="3261.405"/>
        <n v="268.78"/>
        <n v="487.56"/>
        <n v="6403.0"/>
        <n v="21699.6"/>
        <n v="5042.0075000000015"/>
        <n v="6023.85"/>
        <n v="46.87"/>
        <s v=""/>
      </sharedItems>
    </cacheField>
    <cacheField name="Custo M.O.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Custo Materiais" numFmtId="0">
      <sharedItems containsString="0" containsBlank="1">
        <m/>
      </sharedItems>
    </cacheField>
    <cacheField name="Custo total">
      <sharedItems containsMixedTypes="1" containsNumber="1">
        <n v="717.5"/>
        <n v="502.5"/>
        <n v="676.2500000000001"/>
        <n v="103.75"/>
        <n v="68.75"/>
        <n v="20.0"/>
        <n v="405.0"/>
        <n v="57.50000000000001"/>
        <n v="747.5"/>
        <n v="262.5"/>
        <n v="87.5"/>
        <n v="540.0"/>
        <n v="485.0"/>
        <n v="306.25"/>
        <n v="582.5"/>
        <n v="467.5"/>
        <n v="657.5000000000001"/>
        <n v="654.9999999999999"/>
        <n v="522.5"/>
        <n v="33.75"/>
        <n v="647.5"/>
        <n v="53.75"/>
        <n v="685.0"/>
        <n v="32.5"/>
        <n v="130.0"/>
        <n v="156.25"/>
        <n v="223.75"/>
        <n v="818.75"/>
        <n v="576.25"/>
        <n v="690.0"/>
        <n v="225.0"/>
        <n v="265.0"/>
        <n v="113.75"/>
        <n v="78.75"/>
        <n v="521.25"/>
        <n v="131.25"/>
        <n v="311.25"/>
        <n v="28.750000000000004"/>
        <n v="13.749999999999998"/>
        <n v="671.25"/>
        <n v="187.5"/>
        <n v="62.5"/>
        <n v="31.25"/>
        <n v="151.25"/>
        <n v="196.25"/>
        <n v="356.25"/>
        <n v="10.0"/>
        <n v="176.25"/>
        <n v="340.0"/>
        <n v="233.75"/>
        <n v="568.75"/>
        <n v="660.0"/>
        <n v="75.0"/>
        <n v="642.5"/>
        <n v="66.25"/>
        <n v="150.0"/>
        <n v="605.0"/>
        <n v="645.0"/>
        <n v="581.25"/>
        <n v="543.75"/>
        <n v="60.0"/>
        <n v="686.25"/>
        <n v="636.2499999999999"/>
        <n v="36.25"/>
        <n v="61.25"/>
        <n v="547.5"/>
        <n v="668.75"/>
        <n v="662.5"/>
        <n v="666.25"/>
        <n v="12.5"/>
        <n v="571.25"/>
        <n v="681.25"/>
        <n v="658.75"/>
        <n v="688.75"/>
        <n v="238.74999999999997"/>
        <n v="661.25"/>
        <n v="680.0"/>
        <n v="77.50000000000001"/>
        <n v="23.75"/>
        <n v="442.5"/>
        <n v="618.75"/>
        <n v="63.75"/>
        <n v="617.4999999999999"/>
        <n v="0.0"/>
        <n v="147.5"/>
        <n v="670.0"/>
        <n v="683.75"/>
        <n v="148.75"/>
        <n v="118.75000000000001"/>
        <n v="696.25"/>
        <n v="672.5"/>
        <n v="8.75"/>
        <n v="2.5"/>
        <n v="695.0000000000001"/>
        <n v="675.0"/>
        <n v="525.0"/>
        <n v="27.499999999999996"/>
        <n v="613.75"/>
        <n v="392.5"/>
        <n v="682.5"/>
        <n v="585.0"/>
        <s v=""/>
      </sharedItems>
    </cacheField>
    <cacheField name="Houve intercorrência" numFmtId="0">
      <sharedItems containsString="0" containsBlank="1">
        <m/>
      </sharedItems>
    </cacheField>
    <cacheField name="Tipo de intercorrência" numFmtId="0">
      <sharedItems containsBlank="1">
        <m/>
        <s v="Obra"/>
      </sharedItems>
    </cacheField>
    <cacheField name="Custo direto intercorrência" numFmtId="0">
      <sharedItems containsString="0" containsBlank="1">
        <m/>
      </sharedItems>
    </cacheField>
    <cacheField name="Observações intercorrência" numFmtId="0">
      <sharedItems containsBlank="1">
        <m/>
        <s v="Identificado vazamento na vedação de silicone"/>
        <s v="Pedra de acabamento foi trincada"/>
      </sharedItems>
    </cacheField>
    <cacheField name="Gerou AT?" numFmtId="0">
      <sharedItems containsBlank="1">
        <m/>
        <s v="Sim"/>
      </sharedItems>
    </cacheField>
    <cacheField name="Item defeituoso" numFmtId="0">
      <sharedItems containsBlank="1">
        <m/>
        <s v="vedaçã"/>
        <s v="parade oca"/>
        <s v="Central elétrica com defeito"/>
      </sharedItems>
    </cacheField>
    <cacheField name="Meses de garantia" numFmtId="0">
      <sharedItems containsString="0" containsBlank="1" containsNumber="1" containsInteger="1">
        <m/>
        <n v="36.0"/>
        <n v="0.0"/>
        <n v="1.0"/>
      </sharedItems>
    </cacheField>
    <cacheField name="Agente causador" numFmtId="0">
      <sharedItems containsBlank="1">
        <m/>
        <s v="Montagem"/>
        <s v="Obra"/>
        <s v="Fábrica"/>
      </sharedItems>
    </cacheField>
    <cacheField name="Ação corretiva" numFmtId="0">
      <sharedItems containsBlank="1">
        <m/>
        <s v="Realizar retirada da janela e refazer a vedação"/>
        <s v="Retirada do trilho para troca da pedra ou instalação de perfil de acabamento"/>
        <s v="Envio de material com defeito de pintura e montagem"/>
        <s v="Abertura de AT - Solicitação de novo módulo elétrico"/>
        <s v="Abertura de AT"/>
      </sharedItems>
    </cacheField>
    <cacheField name="Ação preventiva" numFmtId="0">
      <sharedItems containsBlank="1">
        <m/>
        <s v="Treinamento operacional sobre o asssunto"/>
        <s v="conferência da estrutura da parede na liberaçã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Dinâmica" cacheId="0" dataCaption="" compact="0" compactData="0">
  <location ref="A4:B12" firstHeaderRow="0" firstDataRow="1" firstDataCol="0" rowPageCount="2" colPageCount="1"/>
  <pivotFields>
    <pivotField name="Data prevista montagem" compact="0" outline="0" multipleItemSelectionAllowed="1" showAll="0">
      <items>
        <item x="0"/>
        <item t="default"/>
      </items>
    </pivotField>
    <pivotField name="Hora prevista de início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axis="axisPage" compact="0" outline="0" multipleItemSelectionAllowed="1" showAll="0">
      <items>
        <item h="1" x="0"/>
        <item h="1" x="1"/>
        <item x="2"/>
        <item h="1" x="3"/>
        <item x="4"/>
        <item h="1" x="5"/>
        <item h="1" x="6"/>
        <item h="1" x="7"/>
        <item h="1"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axis="axisPage" compact="0" outline="0" multipleItemSelectionAllowed="1" showAll="0">
      <items>
        <item x="0"/>
        <item h="1" x="1"/>
        <item h="1"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axis="axisRow" compact="0" outline="0" multipleItemSelectionAllowed="1" showAll="0" sortType="ascending">
      <items>
        <item x="6"/>
        <item x="2"/>
        <item x="4"/>
        <item x="8"/>
        <item x="0"/>
        <item x="1"/>
        <item x="3"/>
        <item x="7"/>
        <item x="5"/>
        <item t="default"/>
      </items>
    </pivotField>
    <pivotField name="Ajud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19"/>
  </rowFields>
  <pageFields>
    <pageField fld="12"/>
    <pageField fld="4"/>
  </pageFields>
  <dataFields>
    <dataField name="SUM of Valor NF ajustado" fld="24" baseField="0"/>
  </dataFields>
</pivotTableDefinition>
</file>

<file path=xl/pivotTables/pivotTable2.xml><?xml version="1.0" encoding="utf-8"?>
<pivotTableDefinition xmlns="http://schemas.openxmlformats.org/spreadsheetml/2006/main" name="Dinâmica 2" cacheId="0" dataCaption="" compact="0" compactData="0">
  <location ref="A13:B23" firstHeaderRow="0" firstDataRow="1" firstDataCol="0" rowPageCount="2" colPageCount="1"/>
  <pivotFields>
    <pivotField name="Data prevista montagem" compact="0" outline="0" multipleItemSelectionAllowed="1" showAll="0">
      <items>
        <item x="0"/>
        <item t="default"/>
      </items>
    </pivotField>
    <pivotField name="Hora prevista de início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axis="axisPage" compact="0" outline="0" multipleItemSelectionAllowed="1" showAll="0">
      <items>
        <item h="1" x="0"/>
        <item h="1" x="1"/>
        <item x="2"/>
        <item h="1" x="3"/>
        <item x="4"/>
        <item h="1" x="5"/>
        <item h="1" x="6"/>
        <item h="1" x="7"/>
        <item h="1"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axis="axisPage" compact="0" outline="0" multipleItemSelectionAllowed="1" showAll="0">
      <items>
        <item x="0"/>
        <item h="1" x="1"/>
        <item h="1"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judante" axis="axisRow" compact="0" outline="0" multipleItemSelectionAllowed="1" showAll="0" sortType="ascending">
      <items>
        <item x="9"/>
        <item x="6"/>
        <item x="3"/>
        <item x="2"/>
        <item x="1"/>
        <item x="8"/>
        <item x="5"/>
        <item x="4"/>
        <item x="7"/>
        <item x="0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20"/>
  </rowFields>
  <pageFields>
    <pageField fld="12"/>
    <pageField fld="4"/>
  </pageFields>
  <dataFields>
    <dataField name="SUM of Valor NF ajustado" fld="24" baseField="0"/>
  </dataFields>
</pivotTableDefinition>
</file>

<file path=xl/pivotTables/pivotTable3.xml><?xml version="1.0" encoding="utf-8"?>
<pivotTableDefinition xmlns="http://schemas.openxmlformats.org/spreadsheetml/2006/main" name="Consolidado" cacheId="2" dataCaption="" compact="0" compactData="0">
  <location ref="A2:B4" firstHeaderRow="0" firstDataRow="0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dataField="1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jud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colFields>
    <field x="0"/>
  </colFields>
  <dataFields>
    <dataField name="Qtde" fld="1" subtotal="countNums" baseField="0"/>
  </dataFields>
</pivotTableDefinition>
</file>

<file path=xl/pivotTables/pivotTable4.xml><?xml version="1.0" encoding="utf-8"?>
<pivotTableDefinition xmlns="http://schemas.openxmlformats.org/spreadsheetml/2006/main" name="Consolidado 2" cacheId="3" dataCaption="" compact="0" compactData="0">
  <location ref="E2:F4" firstHeaderRow="0" firstDataRow="0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jud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colFields>
    <field x="0"/>
  </colFields>
  <dataFields>
    <dataField name="Valor NF" fld="23" baseField="0"/>
  </dataFields>
</pivotTableDefinition>
</file>

<file path=xl/pivotTables/pivotTable5.xml><?xml version="1.0" encoding="utf-8"?>
<pivotTableDefinition xmlns="http://schemas.openxmlformats.org/spreadsheetml/2006/main" name="Consolidado 3" cacheId="4" dataCaption="" compact="0" compactData="0">
  <location ref="A7:B9" firstHeaderRow="0" firstDataRow="1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dataField="1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axis="axisRow" compact="0" outline="0" multipleItemSelectionAllowed="1" showAll="0" sortType="ascending">
      <items>
        <item x="6"/>
        <item x="2"/>
        <item x="4"/>
        <item x="8"/>
        <item x="0"/>
        <item x="1"/>
        <item x="3"/>
        <item x="7"/>
        <item x="5"/>
        <item t="default"/>
      </items>
    </pivotField>
    <pivotField name="Ajud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19"/>
  </rowFields>
  <colFields>
    <field x="0"/>
  </colFields>
  <dataFields>
    <dataField name="Qtde" fld="1" subtotal="countNums" baseField="0"/>
  </dataFields>
</pivotTableDefinition>
</file>

<file path=xl/pivotTables/pivotTable6.xml><?xml version="1.0" encoding="utf-8"?>
<pivotTableDefinition xmlns="http://schemas.openxmlformats.org/spreadsheetml/2006/main" name="Consolidado 4" cacheId="5" dataCaption="" compact="0" compactData="0">
  <location ref="E7:F9" firstHeaderRow="0" firstDataRow="1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axis="axisRow" compact="0" outline="0" multipleItemSelectionAllowed="1" showAll="0" sortType="ascending">
      <items>
        <item x="6"/>
        <item x="2"/>
        <item x="4"/>
        <item x="8"/>
        <item x="0"/>
        <item x="1"/>
        <item x="3"/>
        <item x="7"/>
        <item x="5"/>
        <item t="default"/>
      </items>
    </pivotField>
    <pivotField name="Ajud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19"/>
  </rowFields>
  <colFields>
    <field x="0"/>
  </colFields>
  <dataFields>
    <dataField name="Valor NF" fld="23" baseField="0"/>
  </dataFields>
</pivotTableDefinition>
</file>

<file path=xl/pivotTables/pivotTable7.xml><?xml version="1.0" encoding="utf-8"?>
<pivotTableDefinition xmlns="http://schemas.openxmlformats.org/spreadsheetml/2006/main" name="Consolidado 5" cacheId="6" dataCaption="" compact="0" compactData="0">
  <location ref="A22:B24" firstHeaderRow="0" firstDataRow="1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dataField="1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judante" axis="axisRow" compact="0" outline="0" multipleItemSelectionAllowed="1" showAll="0" sortType="ascending">
      <items>
        <item x="9"/>
        <item x="6"/>
        <item x="3"/>
        <item x="2"/>
        <item x="1"/>
        <item x="8"/>
        <item x="5"/>
        <item x="4"/>
        <item x="7"/>
        <item x="0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20"/>
  </rowFields>
  <colFields>
    <field x="0"/>
  </colFields>
  <dataFields>
    <dataField name="Qtde" fld="1" subtotal="countNums" baseField="0"/>
  </dataFields>
</pivotTableDefinition>
</file>

<file path=xl/pivotTables/pivotTable8.xml><?xml version="1.0" encoding="utf-8"?>
<pivotTableDefinition xmlns="http://schemas.openxmlformats.org/spreadsheetml/2006/main" name="Consolidado 6" cacheId="7" dataCaption="" compact="0" compactData="0">
  <location ref="E22:F24" firstHeaderRow="0" firstDataRow="1" firstDataCol="1"/>
  <pivotFields>
    <pivotField name="   " axis="axisCol" compact="0" outline="0" multipleItemSelectionAllowed="1" showAll="0" sortType="ascending">
      <items>
        <item x="0"/>
        <item t="default"/>
      </items>
    </pivotField>
    <pivotField name="Hora prevista de início" compact="0" outline="0" multipleItemSelectionAllowed="1" showAll="0">
      <items>
        <item x="0"/>
        <item t="default"/>
      </items>
    </pivotField>
    <pivotField name="Hora prevista de fim" compact="0" outline="0" multipleItemSelectionAllowed="1" showAll="0">
      <items>
        <item x="0"/>
        <item t="default"/>
      </items>
    </pivotField>
    <pivotField name="Duração prevista" compact="0" numFmtId="4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ipo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t="default"/>
      </items>
    </pivotField>
    <pivotField name="Grupo d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ns da montage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Fracionamento montagem" compact="0" outline="0" multipleItemSelectionAllowed="1" showAll="0">
      <items>
        <item x="0"/>
        <item t="default"/>
      </items>
    </pivotField>
    <pivotField name="Nº da fração" compact="0" outline="0" multipleItemSelectionAllowed="1" showAll="0">
      <items>
        <item x="0"/>
        <item t="default"/>
      </items>
    </pivotField>
    <pivotField name="Qtde ite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bservações progamação" compact="0" outline="0" multipleItemSelectionAllowed="1" showAll="0">
      <items>
        <item x="0"/>
        <item x="1"/>
        <item x="2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  <pivotField name="Extra na programação" compact="0" outline="0" multipleItemSelectionAllowed="1" showAll="0">
      <items>
        <item x="0"/>
        <item t="default"/>
      </items>
    </pivotField>
    <pivotField name="Data real montagem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Hora real iníc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Hora real fim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uração r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Variação dur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Mont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judante" axis="axisRow" compact="0" outline="0" multipleItemSelectionAllowed="1" showAll="0" sortType="ascending">
      <items>
        <item x="9"/>
        <item x="6"/>
        <item x="3"/>
        <item x="2"/>
        <item x="1"/>
        <item x="8"/>
        <item x="5"/>
        <item x="4"/>
        <item x="7"/>
        <item x="0"/>
        <item t="default"/>
      </items>
    </pivotField>
    <pivotField name="Ajudante 2" compact="0" outline="0" multipleItemSelectionAllowed="1" showAll="0">
      <items>
        <item x="0"/>
        <item t="default"/>
      </items>
    </pivotField>
    <pivotField name="Número NF montagem" compact="0" outline="0" multipleItemSelectionAllowed="1" showAll="0">
      <items>
        <item x="0"/>
        <item t="default"/>
      </items>
    </pivotField>
    <pivotField name="Valor NF montad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alor NF aju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usto M.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usto Materiais" compact="0" outline="0" multipleItemSelectionAllowed="1" showAll="0">
      <items>
        <item x="0"/>
        <item t="default"/>
      </items>
    </pivotField>
    <pivotField name="Custo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Houve intercorrência" compact="0" outline="0" multipleItemSelectionAllowed="1" showAll="0">
      <items>
        <item x="0"/>
        <item t="default"/>
      </items>
    </pivotField>
    <pivotField name="Tipo de intercorrência" compact="0" outline="0" multipleItemSelectionAllowed="1" showAll="0">
      <items>
        <item x="0"/>
        <item x="1"/>
        <item t="default"/>
      </items>
    </pivotField>
    <pivotField name="Custo direto intercorrência" compact="0" outline="0" multipleItemSelectionAllowed="1" showAll="0">
      <items>
        <item x="0"/>
        <item t="default"/>
      </items>
    </pivotField>
    <pivotField name="Observações intercorrência" compact="0" outline="0" multipleItemSelectionAllowed="1" showAll="0">
      <items>
        <item x="0"/>
        <item x="1"/>
        <item x="2"/>
        <item t="default"/>
      </items>
    </pivotField>
    <pivotField name="Gerou AT?" compact="0" outline="0" multipleItemSelectionAllowed="1" showAll="0">
      <items>
        <item x="0"/>
        <item x="1"/>
        <item t="default"/>
      </items>
    </pivotField>
    <pivotField name="Item defeituoso" compact="0" outline="0" multipleItemSelectionAllowed="1" showAll="0">
      <items>
        <item x="0"/>
        <item x="1"/>
        <item x="2"/>
        <item x="3"/>
        <item t="default"/>
      </items>
    </pivotField>
    <pivotField name="Meses de garantia" compact="0" outline="0" multipleItemSelectionAllowed="1" showAll="0">
      <items>
        <item x="0"/>
        <item x="1"/>
        <item x="2"/>
        <item x="3"/>
        <item t="default"/>
      </items>
    </pivotField>
    <pivotField name="Agente causador" compact="0" outline="0" multipleItemSelectionAllowed="1" showAll="0">
      <items>
        <item x="0"/>
        <item x="1"/>
        <item x="2"/>
        <item x="3"/>
        <item t="default"/>
      </items>
    </pivotField>
    <pivotField name="Ação corretiv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ção preventiva" compact="0" outline="0" multipleItemSelectionAllowed="1" showAll="0">
      <items>
        <item x="0"/>
        <item x="1"/>
        <item x="2"/>
        <item t="default"/>
      </items>
    </pivotField>
  </pivotFields>
  <rowFields>
    <field x="20"/>
  </rowFields>
  <colFields>
    <field x="0"/>
  </colFields>
  <dataFields>
    <dataField name="Valor NF" fld="23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5" Type="http://schemas.openxmlformats.org/officeDocument/2006/relationships/pivotTable" Target="../pivotTables/pivotTable7.xml"/><Relationship Id="rId6" Type="http://schemas.openxmlformats.org/officeDocument/2006/relationships/pivotTable" Target="../pivotTables/pivotTable8.xml"/><Relationship Id="rId7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9CB9C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75"/>
    <col customWidth="1" min="2" max="2" width="80.13"/>
    <col customWidth="1" min="3" max="4" width="25.0"/>
  </cols>
  <sheetData>
    <row r="1">
      <c r="A1" s="1" t="s">
        <v>0</v>
      </c>
      <c r="B1" s="2" t="s">
        <v>1</v>
      </c>
      <c r="C1" s="2" t="s">
        <v>2</v>
      </c>
      <c r="D1" s="2" t="s">
        <v>3</v>
      </c>
    </row>
    <row r="2">
      <c r="A2" s="3" t="s">
        <v>4</v>
      </c>
      <c r="B2" s="4" t="s">
        <v>5</v>
      </c>
      <c r="C2" s="5" t="s">
        <v>6</v>
      </c>
      <c r="D2" s="5" t="s">
        <v>7</v>
      </c>
    </row>
    <row r="3">
      <c r="A3" s="3" t="s">
        <v>8</v>
      </c>
      <c r="B3" s="4" t="s">
        <v>9</v>
      </c>
      <c r="C3" s="5" t="s">
        <v>10</v>
      </c>
      <c r="D3" s="5" t="s">
        <v>11</v>
      </c>
    </row>
    <row r="4">
      <c r="A4" s="3" t="s">
        <v>12</v>
      </c>
      <c r="B4" s="4" t="s">
        <v>13</v>
      </c>
      <c r="C4" s="5" t="s">
        <v>10</v>
      </c>
      <c r="D4" s="5" t="s">
        <v>11</v>
      </c>
    </row>
    <row r="5">
      <c r="A5" s="3" t="s">
        <v>14</v>
      </c>
      <c r="B5" s="4" t="s">
        <v>15</v>
      </c>
      <c r="C5" s="5" t="s">
        <v>16</v>
      </c>
      <c r="D5" s="5" t="s">
        <v>7</v>
      </c>
    </row>
    <row r="6">
      <c r="A6" s="3" t="s">
        <v>17</v>
      </c>
      <c r="B6" s="4" t="s">
        <v>18</v>
      </c>
      <c r="C6" s="5" t="s">
        <v>16</v>
      </c>
      <c r="D6" s="5" t="s">
        <v>7</v>
      </c>
    </row>
    <row r="7">
      <c r="A7" s="6" t="s">
        <v>19</v>
      </c>
      <c r="B7" s="4" t="s">
        <v>20</v>
      </c>
      <c r="C7" s="5" t="s">
        <v>21</v>
      </c>
      <c r="D7" s="5" t="s">
        <v>7</v>
      </c>
    </row>
    <row r="8">
      <c r="A8" s="3" t="s">
        <v>22</v>
      </c>
      <c r="B8" s="4" t="s">
        <v>23</v>
      </c>
      <c r="C8" s="5" t="s">
        <v>24</v>
      </c>
      <c r="D8" s="5" t="s">
        <v>7</v>
      </c>
    </row>
    <row r="9">
      <c r="A9" s="3" t="s">
        <v>25</v>
      </c>
      <c r="B9" s="4" t="s">
        <v>26</v>
      </c>
      <c r="C9" s="5" t="s">
        <v>24</v>
      </c>
      <c r="D9" s="5" t="s">
        <v>7</v>
      </c>
    </row>
    <row r="10">
      <c r="A10" s="7" t="s">
        <v>27</v>
      </c>
      <c r="B10" s="8" t="s">
        <v>28</v>
      </c>
      <c r="C10" s="9" t="s">
        <v>29</v>
      </c>
      <c r="D10" s="9" t="s">
        <v>30</v>
      </c>
    </row>
    <row r="11">
      <c r="A11" s="7" t="s">
        <v>31</v>
      </c>
      <c r="B11" s="8" t="s">
        <v>32</v>
      </c>
      <c r="C11" s="9" t="s">
        <v>29</v>
      </c>
      <c r="D11" s="9" t="s">
        <v>30</v>
      </c>
    </row>
    <row r="12">
      <c r="A12" s="7" t="s">
        <v>33</v>
      </c>
      <c r="B12" s="8" t="s">
        <v>34</v>
      </c>
      <c r="C12" s="9" t="s">
        <v>10</v>
      </c>
      <c r="D12" s="9" t="s">
        <v>11</v>
      </c>
    </row>
    <row r="13">
      <c r="A13" s="7" t="s">
        <v>35</v>
      </c>
      <c r="B13" s="8" t="s">
        <v>36</v>
      </c>
      <c r="C13" s="9" t="s">
        <v>37</v>
      </c>
      <c r="D13" s="9" t="s">
        <v>30</v>
      </c>
    </row>
    <row r="14">
      <c r="A14" s="7" t="s">
        <v>38</v>
      </c>
      <c r="B14" s="8" t="s">
        <v>39</v>
      </c>
      <c r="C14" s="9" t="s">
        <v>37</v>
      </c>
      <c r="D14" s="9" t="s">
        <v>30</v>
      </c>
    </row>
    <row r="15">
      <c r="A15" s="7" t="s">
        <v>40</v>
      </c>
      <c r="B15" s="8" t="s">
        <v>41</v>
      </c>
      <c r="C15" s="9" t="s">
        <v>37</v>
      </c>
      <c r="D15" s="9" t="s">
        <v>30</v>
      </c>
    </row>
    <row r="16">
      <c r="A16" s="7" t="s">
        <v>42</v>
      </c>
      <c r="B16" s="8" t="s">
        <v>43</v>
      </c>
      <c r="C16" s="9" t="s">
        <v>6</v>
      </c>
      <c r="D16" s="9" t="s">
        <v>30</v>
      </c>
    </row>
    <row r="17">
      <c r="A17" s="7" t="s">
        <v>44</v>
      </c>
      <c r="B17" s="8" t="s">
        <v>45</v>
      </c>
      <c r="C17" s="9" t="s">
        <v>37</v>
      </c>
      <c r="D17" s="9" t="s">
        <v>30</v>
      </c>
    </row>
    <row r="18">
      <c r="A18" s="7" t="s">
        <v>46</v>
      </c>
      <c r="B18" s="8" t="s">
        <v>47</v>
      </c>
      <c r="C18" s="9" t="s">
        <v>21</v>
      </c>
      <c r="D18" s="9" t="s">
        <v>30</v>
      </c>
    </row>
    <row r="19">
      <c r="A19" s="7" t="s">
        <v>48</v>
      </c>
      <c r="B19" s="8" t="s">
        <v>49</v>
      </c>
      <c r="C19" s="9" t="s">
        <v>21</v>
      </c>
      <c r="D19" s="9" t="s">
        <v>30</v>
      </c>
    </row>
    <row r="20">
      <c r="A20" s="7" t="s">
        <v>50</v>
      </c>
      <c r="B20" s="8" t="s">
        <v>51</v>
      </c>
      <c r="C20" s="9" t="s">
        <v>21</v>
      </c>
      <c r="D20" s="9" t="s">
        <v>30</v>
      </c>
    </row>
    <row r="21">
      <c r="A21" s="10" t="s">
        <v>52</v>
      </c>
      <c r="B21" s="11" t="s">
        <v>53</v>
      </c>
      <c r="C21" s="12" t="s">
        <v>37</v>
      </c>
      <c r="D21" s="12" t="s">
        <v>54</v>
      </c>
    </row>
    <row r="22">
      <c r="A22" s="10" t="s">
        <v>55</v>
      </c>
      <c r="B22" s="11" t="s">
        <v>56</v>
      </c>
      <c r="C22" s="12" t="s">
        <v>37</v>
      </c>
      <c r="D22" s="12" t="s">
        <v>54</v>
      </c>
    </row>
    <row r="23">
      <c r="A23" s="10" t="s">
        <v>57</v>
      </c>
      <c r="B23" s="11" t="s">
        <v>58</v>
      </c>
      <c r="C23" s="12" t="s">
        <v>24</v>
      </c>
      <c r="D23" s="12" t="s">
        <v>54</v>
      </c>
    </row>
    <row r="24">
      <c r="A24" s="10" t="s">
        <v>59</v>
      </c>
      <c r="B24" s="11" t="s">
        <v>60</v>
      </c>
      <c r="C24" s="12" t="s">
        <v>29</v>
      </c>
      <c r="D24" s="12" t="s">
        <v>54</v>
      </c>
    </row>
    <row r="25">
      <c r="A25" s="10" t="s">
        <v>61</v>
      </c>
      <c r="B25" s="11" t="s">
        <v>62</v>
      </c>
      <c r="C25" s="12" t="s">
        <v>29</v>
      </c>
      <c r="D25" s="12" t="s">
        <v>54</v>
      </c>
    </row>
    <row r="26">
      <c r="A26" s="10" t="s">
        <v>63</v>
      </c>
      <c r="B26" s="11" t="s">
        <v>64</v>
      </c>
      <c r="C26" s="12" t="s">
        <v>10</v>
      </c>
      <c r="D26" s="12" t="s">
        <v>11</v>
      </c>
    </row>
    <row r="27">
      <c r="A27" s="10" t="s">
        <v>65</v>
      </c>
      <c r="B27" s="11" t="s">
        <v>66</v>
      </c>
      <c r="C27" s="12" t="s">
        <v>10</v>
      </c>
      <c r="D27" s="12" t="s">
        <v>11</v>
      </c>
    </row>
    <row r="28">
      <c r="A28" s="10" t="s">
        <v>67</v>
      </c>
      <c r="B28" s="11" t="s">
        <v>68</v>
      </c>
      <c r="C28" s="12" t="s">
        <v>37</v>
      </c>
      <c r="D28" s="12" t="s">
        <v>54</v>
      </c>
    </row>
    <row r="29">
      <c r="A29" s="10" t="s">
        <v>69</v>
      </c>
      <c r="B29" s="11" t="s">
        <v>70</v>
      </c>
      <c r="C29" s="12" t="s">
        <v>37</v>
      </c>
      <c r="D29" s="12" t="s">
        <v>54</v>
      </c>
    </row>
    <row r="30">
      <c r="A30" s="10" t="s">
        <v>71</v>
      </c>
      <c r="B30" s="11" t="s">
        <v>72</v>
      </c>
      <c r="C30" s="12" t="s">
        <v>37</v>
      </c>
      <c r="D30" s="12" t="s">
        <v>54</v>
      </c>
    </row>
    <row r="31">
      <c r="A31" s="13" t="s">
        <v>73</v>
      </c>
      <c r="B31" s="11" t="s">
        <v>74</v>
      </c>
      <c r="C31" s="12" t="s">
        <v>21</v>
      </c>
      <c r="D31" s="12" t="s">
        <v>54</v>
      </c>
    </row>
    <row r="32">
      <c r="A32" s="13" t="s">
        <v>75</v>
      </c>
      <c r="B32" s="11" t="s">
        <v>76</v>
      </c>
      <c r="C32" s="12" t="s">
        <v>21</v>
      </c>
      <c r="D32" s="12" t="s">
        <v>54</v>
      </c>
    </row>
    <row r="33">
      <c r="A33" s="13" t="s">
        <v>77</v>
      </c>
      <c r="B33" s="11" t="s">
        <v>78</v>
      </c>
      <c r="C33" s="12" t="s">
        <v>11</v>
      </c>
      <c r="D33" s="12" t="s">
        <v>54</v>
      </c>
    </row>
    <row r="34">
      <c r="A34" s="13" t="s">
        <v>79</v>
      </c>
      <c r="B34" s="11" t="s">
        <v>80</v>
      </c>
      <c r="C34" s="12" t="s">
        <v>10</v>
      </c>
      <c r="D34" s="12" t="s">
        <v>54</v>
      </c>
    </row>
    <row r="35">
      <c r="A35" s="13" t="s">
        <v>81</v>
      </c>
      <c r="B35" s="11" t="s">
        <v>82</v>
      </c>
      <c r="C35" s="12" t="s">
        <v>21</v>
      </c>
      <c r="D35" s="12" t="s">
        <v>54</v>
      </c>
    </row>
    <row r="36">
      <c r="A36" s="13" t="s">
        <v>83</v>
      </c>
      <c r="B36" s="11" t="s">
        <v>84</v>
      </c>
      <c r="C36" s="12" t="s">
        <v>10</v>
      </c>
      <c r="D36" s="12" t="s">
        <v>54</v>
      </c>
    </row>
    <row r="37">
      <c r="A37" s="10" t="s">
        <v>85</v>
      </c>
      <c r="B37" s="11" t="s">
        <v>86</v>
      </c>
      <c r="C37" s="12" t="s">
        <v>37</v>
      </c>
      <c r="D37" s="12" t="s">
        <v>54</v>
      </c>
    </row>
    <row r="38">
      <c r="A38" s="10" t="s">
        <v>87</v>
      </c>
      <c r="B38" s="11" t="s">
        <v>88</v>
      </c>
      <c r="C38" s="12" t="s">
        <v>37</v>
      </c>
      <c r="D38" s="12" t="s">
        <v>54</v>
      </c>
    </row>
    <row r="39">
      <c r="A39" s="10" t="s">
        <v>89</v>
      </c>
      <c r="B39" s="11" t="s">
        <v>90</v>
      </c>
      <c r="C39" s="12" t="s">
        <v>21</v>
      </c>
      <c r="D39" s="12" t="s">
        <v>54</v>
      </c>
    </row>
    <row r="40">
      <c r="A40" s="10" t="s">
        <v>91</v>
      </c>
      <c r="B40" s="11" t="s">
        <v>92</v>
      </c>
      <c r="C40" s="12" t="s">
        <v>21</v>
      </c>
      <c r="D40" s="12" t="s">
        <v>54</v>
      </c>
    </row>
    <row r="41">
      <c r="A41" s="10" t="s">
        <v>93</v>
      </c>
      <c r="B41" s="11" t="s">
        <v>94</v>
      </c>
      <c r="C41" s="12" t="s">
        <v>37</v>
      </c>
      <c r="D41" s="12" t="s">
        <v>54</v>
      </c>
    </row>
    <row r="42">
      <c r="A42" s="10" t="s">
        <v>95</v>
      </c>
      <c r="B42" s="11" t="s">
        <v>96</v>
      </c>
      <c r="C42" s="12" t="s">
        <v>21</v>
      </c>
      <c r="D42" s="12" t="s">
        <v>54</v>
      </c>
    </row>
    <row r="43">
      <c r="A43" s="10" t="s">
        <v>97</v>
      </c>
      <c r="B43" s="11" t="s">
        <v>98</v>
      </c>
      <c r="C43" s="12" t="s">
        <v>21</v>
      </c>
      <c r="D43" s="12" t="s">
        <v>54</v>
      </c>
    </row>
    <row r="44">
      <c r="A44" s="10" t="s">
        <v>99</v>
      </c>
      <c r="B44" s="11" t="s">
        <v>100</v>
      </c>
      <c r="C44" s="12" t="s">
        <v>37</v>
      </c>
      <c r="D44" s="12" t="s">
        <v>54</v>
      </c>
    </row>
    <row r="45">
      <c r="A45" s="10" t="s">
        <v>101</v>
      </c>
      <c r="B45" s="11" t="s">
        <v>102</v>
      </c>
      <c r="C45" s="12" t="s">
        <v>21</v>
      </c>
      <c r="D45" s="12" t="s">
        <v>54</v>
      </c>
    </row>
    <row r="46">
      <c r="A46" s="10" t="s">
        <v>103</v>
      </c>
      <c r="B46" s="11" t="s">
        <v>104</v>
      </c>
      <c r="C46" s="12" t="s">
        <v>21</v>
      </c>
      <c r="D46" s="12" t="s">
        <v>54</v>
      </c>
    </row>
    <row r="47">
      <c r="A47" s="10" t="s">
        <v>105</v>
      </c>
      <c r="B47" s="11" t="s">
        <v>106</v>
      </c>
      <c r="C47" s="12" t="s">
        <v>21</v>
      </c>
      <c r="D47" s="12" t="s">
        <v>54</v>
      </c>
    </row>
    <row r="48">
      <c r="A48" s="10" t="s">
        <v>107</v>
      </c>
      <c r="B48" s="11" t="s">
        <v>108</v>
      </c>
      <c r="C48" s="12" t="s">
        <v>10</v>
      </c>
      <c r="D48" s="12" t="s">
        <v>54</v>
      </c>
    </row>
    <row r="49">
      <c r="A49" s="10" t="s">
        <v>109</v>
      </c>
      <c r="B49" s="11" t="s">
        <v>110</v>
      </c>
      <c r="C49" s="12" t="s">
        <v>21</v>
      </c>
      <c r="D49" s="12" t="s">
        <v>54</v>
      </c>
    </row>
    <row r="50">
      <c r="A50" s="14"/>
      <c r="C50" s="15"/>
      <c r="D50" s="15"/>
    </row>
    <row r="51">
      <c r="A51" s="14"/>
      <c r="C51" s="15"/>
      <c r="D51" s="15"/>
    </row>
    <row r="52">
      <c r="A52" s="14"/>
      <c r="C52" s="15"/>
      <c r="D52" s="15"/>
    </row>
    <row r="53">
      <c r="A53" s="14"/>
      <c r="C53" s="15"/>
      <c r="D53" s="15"/>
    </row>
    <row r="54">
      <c r="A54" s="14"/>
      <c r="C54" s="15"/>
      <c r="D54" s="15"/>
    </row>
    <row r="55">
      <c r="A55" s="14"/>
      <c r="C55" s="15"/>
      <c r="D55" s="15"/>
    </row>
    <row r="56">
      <c r="A56" s="14"/>
      <c r="C56" s="15"/>
      <c r="D56" s="15"/>
    </row>
    <row r="57">
      <c r="A57" s="14"/>
      <c r="C57" s="15"/>
      <c r="D57" s="15"/>
    </row>
    <row r="58">
      <c r="A58" s="14"/>
      <c r="C58" s="15"/>
      <c r="D58" s="15"/>
    </row>
    <row r="59">
      <c r="A59" s="14"/>
      <c r="C59" s="15"/>
      <c r="D59" s="15"/>
    </row>
    <row r="60">
      <c r="A60" s="14"/>
      <c r="C60" s="15"/>
      <c r="D60" s="15"/>
    </row>
    <row r="61">
      <c r="A61" s="14"/>
      <c r="C61" s="15"/>
      <c r="D61" s="15"/>
    </row>
    <row r="62">
      <c r="A62" s="14"/>
      <c r="C62" s="15"/>
      <c r="D62" s="15"/>
    </row>
    <row r="63">
      <c r="A63" s="14"/>
      <c r="C63" s="15"/>
      <c r="D63" s="15"/>
    </row>
    <row r="64">
      <c r="A64" s="14"/>
      <c r="C64" s="15"/>
      <c r="D64" s="15"/>
    </row>
    <row r="65">
      <c r="A65" s="14"/>
      <c r="C65" s="15"/>
      <c r="D65" s="15"/>
    </row>
    <row r="66">
      <c r="A66" s="14"/>
      <c r="C66" s="15"/>
      <c r="D66" s="15"/>
    </row>
    <row r="67">
      <c r="A67" s="14"/>
      <c r="C67" s="15"/>
      <c r="D67" s="15"/>
    </row>
    <row r="68">
      <c r="A68" s="14"/>
      <c r="C68" s="15"/>
      <c r="D68" s="15"/>
    </row>
    <row r="69">
      <c r="A69" s="14"/>
      <c r="C69" s="15"/>
      <c r="D69" s="15"/>
    </row>
    <row r="70">
      <c r="A70" s="14"/>
      <c r="C70" s="15"/>
      <c r="D70" s="15"/>
    </row>
    <row r="71">
      <c r="A71" s="14"/>
      <c r="C71" s="15"/>
      <c r="D71" s="15"/>
    </row>
    <row r="72">
      <c r="A72" s="14"/>
      <c r="C72" s="15"/>
      <c r="D72" s="15"/>
    </row>
    <row r="73">
      <c r="A73" s="14"/>
      <c r="C73" s="15"/>
      <c r="D73" s="15"/>
    </row>
    <row r="74">
      <c r="A74" s="14"/>
      <c r="C74" s="15"/>
      <c r="D74" s="15"/>
    </row>
    <row r="75">
      <c r="A75" s="14"/>
      <c r="C75" s="15"/>
      <c r="D75" s="15"/>
    </row>
    <row r="76">
      <c r="A76" s="14"/>
      <c r="C76" s="15"/>
      <c r="D76" s="15"/>
    </row>
    <row r="77">
      <c r="A77" s="14"/>
      <c r="C77" s="15"/>
      <c r="D77" s="15"/>
    </row>
    <row r="78">
      <c r="A78" s="14"/>
      <c r="C78" s="15"/>
      <c r="D78" s="15"/>
    </row>
    <row r="79">
      <c r="A79" s="14"/>
      <c r="C79" s="15"/>
      <c r="D79" s="15"/>
    </row>
    <row r="80">
      <c r="A80" s="14"/>
      <c r="C80" s="15"/>
      <c r="D80" s="15"/>
    </row>
    <row r="81">
      <c r="A81" s="14"/>
      <c r="C81" s="15"/>
      <c r="D81" s="15"/>
    </row>
    <row r="82">
      <c r="A82" s="14"/>
      <c r="C82" s="15"/>
      <c r="D82" s="15"/>
    </row>
    <row r="83">
      <c r="A83" s="14"/>
      <c r="C83" s="15"/>
      <c r="D83" s="15"/>
    </row>
    <row r="84">
      <c r="A84" s="14"/>
      <c r="C84" s="15"/>
      <c r="D84" s="15"/>
    </row>
    <row r="85">
      <c r="A85" s="14"/>
      <c r="C85" s="15"/>
      <c r="D85" s="15"/>
    </row>
    <row r="86">
      <c r="A86" s="14"/>
      <c r="C86" s="15"/>
      <c r="D86" s="15"/>
    </row>
    <row r="87">
      <c r="A87" s="14"/>
      <c r="C87" s="15"/>
      <c r="D87" s="15"/>
    </row>
    <row r="88">
      <c r="A88" s="14"/>
      <c r="C88" s="15"/>
      <c r="D88" s="15"/>
    </row>
    <row r="89">
      <c r="A89" s="14"/>
      <c r="C89" s="15"/>
      <c r="D89" s="15"/>
    </row>
    <row r="90">
      <c r="A90" s="14"/>
      <c r="C90" s="15"/>
      <c r="D90" s="15"/>
    </row>
    <row r="91">
      <c r="A91" s="14"/>
      <c r="C91" s="15"/>
      <c r="D91" s="15"/>
    </row>
    <row r="92">
      <c r="A92" s="14"/>
      <c r="C92" s="15"/>
      <c r="D92" s="15"/>
    </row>
    <row r="93">
      <c r="A93" s="14"/>
      <c r="C93" s="15"/>
      <c r="D93" s="15"/>
    </row>
    <row r="94">
      <c r="A94" s="14"/>
      <c r="C94" s="15"/>
      <c r="D94" s="15"/>
    </row>
    <row r="95">
      <c r="A95" s="14"/>
      <c r="C95" s="15"/>
      <c r="D95" s="15"/>
    </row>
    <row r="96">
      <c r="A96" s="14"/>
      <c r="C96" s="15"/>
      <c r="D96" s="15"/>
    </row>
    <row r="97">
      <c r="A97" s="14"/>
      <c r="C97" s="15"/>
      <c r="D97" s="15"/>
    </row>
    <row r="98">
      <c r="A98" s="14"/>
      <c r="C98" s="15"/>
      <c r="D98" s="15"/>
    </row>
    <row r="99">
      <c r="A99" s="14"/>
      <c r="C99" s="15"/>
      <c r="D99" s="15"/>
    </row>
    <row r="100">
      <c r="A100" s="14"/>
      <c r="C100" s="15"/>
      <c r="D100" s="15"/>
    </row>
    <row r="101">
      <c r="A101" s="14"/>
      <c r="C101" s="15"/>
      <c r="D101" s="15"/>
    </row>
    <row r="102">
      <c r="A102" s="14"/>
      <c r="C102" s="15"/>
      <c r="D102" s="15"/>
    </row>
    <row r="103">
      <c r="A103" s="14"/>
      <c r="C103" s="15"/>
      <c r="D103" s="15"/>
    </row>
    <row r="104">
      <c r="A104" s="14"/>
      <c r="C104" s="15"/>
      <c r="D104" s="15"/>
    </row>
    <row r="105">
      <c r="A105" s="14"/>
      <c r="C105" s="15"/>
      <c r="D105" s="15"/>
    </row>
    <row r="106">
      <c r="A106" s="14"/>
      <c r="C106" s="15"/>
      <c r="D106" s="15"/>
    </row>
    <row r="107">
      <c r="A107" s="14"/>
      <c r="C107" s="15"/>
      <c r="D107" s="15"/>
    </row>
    <row r="108">
      <c r="A108" s="14"/>
      <c r="C108" s="15"/>
      <c r="D108" s="15"/>
    </row>
    <row r="109">
      <c r="A109" s="14"/>
      <c r="C109" s="15"/>
      <c r="D109" s="15"/>
    </row>
    <row r="110">
      <c r="A110" s="14"/>
      <c r="C110" s="15"/>
      <c r="D110" s="15"/>
    </row>
    <row r="111">
      <c r="A111" s="14"/>
      <c r="C111" s="15"/>
      <c r="D111" s="15"/>
    </row>
    <row r="112">
      <c r="A112" s="14"/>
      <c r="C112" s="15"/>
      <c r="D112" s="15"/>
    </row>
    <row r="113">
      <c r="A113" s="14"/>
      <c r="C113" s="15"/>
      <c r="D113" s="15"/>
    </row>
    <row r="114">
      <c r="A114" s="14"/>
      <c r="C114" s="15"/>
      <c r="D114" s="15"/>
    </row>
    <row r="115">
      <c r="A115" s="14"/>
      <c r="C115" s="15"/>
      <c r="D115" s="15"/>
    </row>
    <row r="116">
      <c r="A116" s="14"/>
      <c r="C116" s="15"/>
      <c r="D116" s="15"/>
    </row>
    <row r="117">
      <c r="A117" s="14"/>
      <c r="C117" s="15"/>
      <c r="D117" s="15"/>
    </row>
    <row r="118">
      <c r="A118" s="14"/>
      <c r="C118" s="15"/>
      <c r="D118" s="15"/>
    </row>
    <row r="119">
      <c r="A119" s="14"/>
      <c r="C119" s="15"/>
      <c r="D119" s="15"/>
    </row>
    <row r="120">
      <c r="A120" s="14"/>
      <c r="C120" s="15"/>
      <c r="D120" s="15"/>
    </row>
    <row r="121">
      <c r="A121" s="14"/>
      <c r="C121" s="15"/>
      <c r="D121" s="15"/>
    </row>
    <row r="122">
      <c r="A122" s="14"/>
      <c r="C122" s="15"/>
      <c r="D122" s="15"/>
    </row>
    <row r="123">
      <c r="A123" s="14"/>
      <c r="C123" s="15"/>
      <c r="D123" s="15"/>
    </row>
    <row r="124">
      <c r="A124" s="14"/>
      <c r="C124" s="15"/>
      <c r="D124" s="15"/>
    </row>
    <row r="125">
      <c r="A125" s="14"/>
      <c r="C125" s="15"/>
      <c r="D125" s="15"/>
    </row>
    <row r="126">
      <c r="A126" s="14"/>
      <c r="C126" s="15"/>
      <c r="D126" s="15"/>
    </row>
    <row r="127">
      <c r="A127" s="14"/>
      <c r="C127" s="15"/>
      <c r="D127" s="15"/>
    </row>
    <row r="128">
      <c r="A128" s="14"/>
      <c r="C128" s="15"/>
      <c r="D128" s="15"/>
    </row>
    <row r="129">
      <c r="A129" s="14"/>
      <c r="C129" s="15"/>
      <c r="D129" s="15"/>
    </row>
    <row r="130">
      <c r="A130" s="14"/>
      <c r="C130" s="15"/>
      <c r="D130" s="15"/>
    </row>
    <row r="131">
      <c r="A131" s="14"/>
      <c r="C131" s="15"/>
      <c r="D131" s="15"/>
    </row>
    <row r="132">
      <c r="A132" s="14"/>
      <c r="C132" s="15"/>
      <c r="D132" s="15"/>
    </row>
    <row r="133">
      <c r="A133" s="14"/>
      <c r="C133" s="15"/>
      <c r="D133" s="15"/>
    </row>
    <row r="134">
      <c r="A134" s="14"/>
      <c r="C134" s="15"/>
      <c r="D134" s="15"/>
    </row>
    <row r="135">
      <c r="A135" s="14"/>
      <c r="C135" s="15"/>
      <c r="D135" s="15"/>
    </row>
    <row r="136">
      <c r="A136" s="14"/>
      <c r="C136" s="15"/>
      <c r="D136" s="15"/>
    </row>
    <row r="137">
      <c r="A137" s="14"/>
      <c r="C137" s="15"/>
      <c r="D137" s="15"/>
    </row>
    <row r="138">
      <c r="A138" s="14"/>
      <c r="C138" s="15"/>
      <c r="D138" s="15"/>
    </row>
    <row r="139">
      <c r="A139" s="14"/>
      <c r="C139" s="15"/>
      <c r="D139" s="15"/>
    </row>
    <row r="140">
      <c r="A140" s="14"/>
      <c r="C140" s="15"/>
      <c r="D140" s="15"/>
    </row>
    <row r="141">
      <c r="A141" s="14"/>
      <c r="C141" s="15"/>
      <c r="D141" s="15"/>
    </row>
    <row r="142">
      <c r="A142" s="14"/>
      <c r="C142" s="15"/>
      <c r="D142" s="15"/>
    </row>
    <row r="143">
      <c r="A143" s="14"/>
      <c r="C143" s="15"/>
      <c r="D143" s="15"/>
    </row>
    <row r="144">
      <c r="A144" s="14"/>
      <c r="C144" s="15"/>
      <c r="D144" s="15"/>
    </row>
    <row r="145">
      <c r="A145" s="14"/>
      <c r="C145" s="15"/>
      <c r="D145" s="15"/>
    </row>
    <row r="146">
      <c r="A146" s="14"/>
      <c r="C146" s="15"/>
      <c r="D146" s="15"/>
    </row>
    <row r="147">
      <c r="A147" s="14"/>
      <c r="C147" s="15"/>
      <c r="D147" s="15"/>
    </row>
    <row r="148">
      <c r="A148" s="14"/>
      <c r="C148" s="15"/>
      <c r="D148" s="15"/>
    </row>
    <row r="149">
      <c r="A149" s="14"/>
      <c r="C149" s="15"/>
      <c r="D149" s="15"/>
    </row>
    <row r="150">
      <c r="A150" s="14"/>
      <c r="C150" s="15"/>
      <c r="D150" s="15"/>
    </row>
    <row r="151">
      <c r="A151" s="14"/>
      <c r="C151" s="15"/>
      <c r="D151" s="15"/>
    </row>
    <row r="152">
      <c r="A152" s="14"/>
      <c r="C152" s="15"/>
      <c r="D152" s="15"/>
    </row>
    <row r="153">
      <c r="A153" s="14"/>
      <c r="C153" s="15"/>
      <c r="D153" s="15"/>
    </row>
    <row r="154">
      <c r="A154" s="14"/>
      <c r="C154" s="15"/>
      <c r="D154" s="15"/>
    </row>
    <row r="155">
      <c r="A155" s="14"/>
      <c r="C155" s="15"/>
      <c r="D155" s="15"/>
    </row>
    <row r="156">
      <c r="A156" s="14"/>
      <c r="C156" s="15"/>
      <c r="D156" s="15"/>
    </row>
    <row r="157">
      <c r="A157" s="14"/>
      <c r="C157" s="15"/>
      <c r="D157" s="15"/>
    </row>
    <row r="158">
      <c r="A158" s="14"/>
      <c r="C158" s="15"/>
      <c r="D158" s="15"/>
    </row>
    <row r="159">
      <c r="A159" s="14"/>
      <c r="C159" s="15"/>
      <c r="D159" s="15"/>
    </row>
    <row r="160">
      <c r="A160" s="14"/>
      <c r="C160" s="15"/>
      <c r="D160" s="15"/>
    </row>
    <row r="161">
      <c r="A161" s="14"/>
      <c r="C161" s="15"/>
      <c r="D161" s="15"/>
    </row>
    <row r="162">
      <c r="A162" s="14"/>
      <c r="C162" s="15"/>
      <c r="D162" s="15"/>
    </row>
    <row r="163">
      <c r="A163" s="14"/>
      <c r="C163" s="15"/>
      <c r="D163" s="15"/>
    </row>
    <row r="164">
      <c r="A164" s="14"/>
      <c r="C164" s="15"/>
      <c r="D164" s="15"/>
    </row>
    <row r="165">
      <c r="A165" s="14"/>
      <c r="C165" s="15"/>
      <c r="D165" s="15"/>
    </row>
    <row r="166">
      <c r="A166" s="14"/>
      <c r="C166" s="15"/>
      <c r="D166" s="15"/>
    </row>
    <row r="167">
      <c r="A167" s="14"/>
      <c r="C167" s="15"/>
      <c r="D167" s="15"/>
    </row>
    <row r="168">
      <c r="A168" s="14"/>
      <c r="C168" s="15"/>
      <c r="D168" s="15"/>
    </row>
    <row r="169">
      <c r="A169" s="14"/>
      <c r="C169" s="15"/>
      <c r="D169" s="15"/>
    </row>
    <row r="170">
      <c r="A170" s="14"/>
      <c r="C170" s="15"/>
      <c r="D170" s="15"/>
    </row>
    <row r="171">
      <c r="A171" s="14"/>
      <c r="C171" s="15"/>
      <c r="D171" s="15"/>
    </row>
    <row r="172">
      <c r="A172" s="14"/>
      <c r="C172" s="15"/>
      <c r="D172" s="15"/>
    </row>
    <row r="173">
      <c r="A173" s="14"/>
      <c r="C173" s="15"/>
      <c r="D173" s="15"/>
    </row>
    <row r="174">
      <c r="A174" s="14"/>
      <c r="C174" s="15"/>
      <c r="D174" s="15"/>
    </row>
    <row r="175">
      <c r="A175" s="14"/>
      <c r="C175" s="15"/>
      <c r="D175" s="15"/>
    </row>
    <row r="176">
      <c r="A176" s="14"/>
      <c r="C176" s="15"/>
      <c r="D176" s="15"/>
    </row>
    <row r="177">
      <c r="A177" s="14"/>
      <c r="C177" s="15"/>
      <c r="D177" s="15"/>
    </row>
    <row r="178">
      <c r="A178" s="14"/>
      <c r="C178" s="15"/>
      <c r="D178" s="15"/>
    </row>
    <row r="179">
      <c r="A179" s="14"/>
      <c r="C179" s="15"/>
      <c r="D179" s="15"/>
    </row>
    <row r="180">
      <c r="A180" s="14"/>
      <c r="C180" s="15"/>
      <c r="D180" s="15"/>
    </row>
    <row r="181">
      <c r="A181" s="14"/>
      <c r="C181" s="15"/>
      <c r="D181" s="15"/>
    </row>
    <row r="182">
      <c r="A182" s="14"/>
      <c r="C182" s="15"/>
      <c r="D182" s="15"/>
    </row>
    <row r="183">
      <c r="A183" s="14"/>
      <c r="C183" s="15"/>
      <c r="D183" s="15"/>
    </row>
    <row r="184">
      <c r="A184" s="14"/>
      <c r="C184" s="15"/>
      <c r="D184" s="15"/>
    </row>
    <row r="185">
      <c r="A185" s="14"/>
      <c r="C185" s="15"/>
      <c r="D185" s="15"/>
    </row>
    <row r="186">
      <c r="A186" s="14"/>
      <c r="C186" s="15"/>
      <c r="D186" s="15"/>
    </row>
    <row r="187">
      <c r="A187" s="14"/>
      <c r="C187" s="15"/>
      <c r="D187" s="15"/>
    </row>
    <row r="188">
      <c r="A188" s="14"/>
      <c r="C188" s="15"/>
      <c r="D188" s="15"/>
    </row>
    <row r="189">
      <c r="A189" s="14"/>
      <c r="C189" s="15"/>
      <c r="D189" s="15"/>
    </row>
    <row r="190">
      <c r="A190" s="14"/>
      <c r="C190" s="15"/>
      <c r="D190" s="15"/>
    </row>
    <row r="191">
      <c r="A191" s="14"/>
      <c r="C191" s="15"/>
      <c r="D191" s="15"/>
    </row>
    <row r="192">
      <c r="A192" s="14"/>
      <c r="C192" s="15"/>
      <c r="D192" s="15"/>
    </row>
    <row r="193">
      <c r="A193" s="14"/>
      <c r="C193" s="15"/>
      <c r="D193" s="15"/>
    </row>
    <row r="194">
      <c r="A194" s="14"/>
      <c r="C194" s="15"/>
      <c r="D194" s="15"/>
    </row>
    <row r="195">
      <c r="A195" s="14"/>
      <c r="C195" s="15"/>
      <c r="D195" s="15"/>
    </row>
    <row r="196">
      <c r="A196" s="14"/>
      <c r="C196" s="15"/>
      <c r="D196" s="15"/>
    </row>
    <row r="197">
      <c r="A197" s="14"/>
      <c r="C197" s="15"/>
      <c r="D197" s="15"/>
    </row>
    <row r="198">
      <c r="A198" s="14"/>
      <c r="C198" s="15"/>
      <c r="D198" s="15"/>
    </row>
    <row r="199">
      <c r="A199" s="14"/>
      <c r="C199" s="15"/>
      <c r="D199" s="15"/>
    </row>
    <row r="200">
      <c r="A200" s="14"/>
      <c r="C200" s="15"/>
      <c r="D200" s="15"/>
    </row>
    <row r="201">
      <c r="A201" s="14"/>
      <c r="C201" s="15"/>
      <c r="D201" s="15"/>
    </row>
    <row r="202">
      <c r="A202" s="14"/>
      <c r="C202" s="15"/>
      <c r="D202" s="15"/>
    </row>
    <row r="203">
      <c r="A203" s="14"/>
      <c r="C203" s="15"/>
      <c r="D203" s="15"/>
    </row>
    <row r="204">
      <c r="A204" s="14"/>
      <c r="C204" s="15"/>
      <c r="D204" s="15"/>
    </row>
    <row r="205">
      <c r="A205" s="14"/>
      <c r="C205" s="15"/>
      <c r="D205" s="15"/>
    </row>
    <row r="206">
      <c r="A206" s="14"/>
      <c r="C206" s="15"/>
      <c r="D206" s="15"/>
    </row>
    <row r="207">
      <c r="A207" s="14"/>
      <c r="C207" s="15"/>
      <c r="D207" s="15"/>
    </row>
    <row r="208">
      <c r="A208" s="14"/>
      <c r="C208" s="15"/>
      <c r="D208" s="15"/>
    </row>
    <row r="209">
      <c r="A209" s="14"/>
      <c r="C209" s="15"/>
      <c r="D209" s="15"/>
    </row>
    <row r="210">
      <c r="A210" s="14"/>
      <c r="C210" s="15"/>
      <c r="D210" s="15"/>
    </row>
    <row r="211">
      <c r="A211" s="14"/>
      <c r="C211" s="15"/>
      <c r="D211" s="15"/>
    </row>
    <row r="212">
      <c r="A212" s="14"/>
      <c r="C212" s="15"/>
      <c r="D212" s="15"/>
    </row>
    <row r="213">
      <c r="A213" s="14"/>
      <c r="C213" s="15"/>
      <c r="D213" s="15"/>
    </row>
    <row r="214">
      <c r="A214" s="14"/>
      <c r="C214" s="15"/>
      <c r="D214" s="15"/>
    </row>
    <row r="215">
      <c r="A215" s="14"/>
      <c r="C215" s="15"/>
      <c r="D215" s="15"/>
    </row>
    <row r="216">
      <c r="A216" s="14"/>
      <c r="C216" s="15"/>
      <c r="D216" s="15"/>
    </row>
    <row r="217">
      <c r="A217" s="14"/>
      <c r="C217" s="15"/>
      <c r="D217" s="15"/>
    </row>
    <row r="218">
      <c r="A218" s="14"/>
      <c r="C218" s="15"/>
      <c r="D218" s="15"/>
    </row>
    <row r="219">
      <c r="A219" s="14"/>
      <c r="C219" s="15"/>
      <c r="D219" s="15"/>
    </row>
    <row r="220">
      <c r="A220" s="14"/>
      <c r="C220" s="15"/>
      <c r="D220" s="15"/>
    </row>
    <row r="221">
      <c r="A221" s="14"/>
      <c r="C221" s="15"/>
      <c r="D221" s="15"/>
    </row>
    <row r="222">
      <c r="A222" s="14"/>
      <c r="C222" s="15"/>
      <c r="D222" s="15"/>
    </row>
    <row r="223">
      <c r="A223" s="14"/>
      <c r="C223" s="15"/>
      <c r="D223" s="15"/>
    </row>
    <row r="224">
      <c r="A224" s="14"/>
      <c r="C224" s="15"/>
      <c r="D224" s="15"/>
    </row>
    <row r="225">
      <c r="A225" s="14"/>
      <c r="C225" s="15"/>
      <c r="D225" s="15"/>
    </row>
    <row r="226">
      <c r="A226" s="14"/>
      <c r="C226" s="15"/>
      <c r="D226" s="15"/>
    </row>
    <row r="227">
      <c r="A227" s="14"/>
      <c r="C227" s="15"/>
      <c r="D227" s="15"/>
    </row>
    <row r="228">
      <c r="A228" s="14"/>
      <c r="C228" s="15"/>
      <c r="D228" s="15"/>
    </row>
    <row r="229">
      <c r="A229" s="14"/>
      <c r="C229" s="15"/>
      <c r="D229" s="15"/>
    </row>
    <row r="230">
      <c r="A230" s="14"/>
      <c r="C230" s="15"/>
      <c r="D230" s="15"/>
    </row>
    <row r="231">
      <c r="A231" s="14"/>
      <c r="C231" s="15"/>
      <c r="D231" s="15"/>
    </row>
    <row r="232">
      <c r="A232" s="14"/>
      <c r="C232" s="15"/>
      <c r="D232" s="15"/>
    </row>
    <row r="233">
      <c r="A233" s="14"/>
      <c r="C233" s="15"/>
      <c r="D233" s="15"/>
    </row>
    <row r="234">
      <c r="A234" s="14"/>
      <c r="C234" s="15"/>
      <c r="D234" s="15"/>
    </row>
    <row r="235">
      <c r="A235" s="14"/>
      <c r="C235" s="15"/>
      <c r="D235" s="15"/>
    </row>
    <row r="236">
      <c r="A236" s="14"/>
      <c r="C236" s="15"/>
      <c r="D236" s="15"/>
    </row>
    <row r="237">
      <c r="A237" s="14"/>
      <c r="C237" s="15"/>
      <c r="D237" s="15"/>
    </row>
    <row r="238">
      <c r="A238" s="14"/>
      <c r="C238" s="15"/>
      <c r="D238" s="15"/>
    </row>
    <row r="239">
      <c r="A239" s="14"/>
      <c r="C239" s="15"/>
      <c r="D239" s="15"/>
    </row>
    <row r="240">
      <c r="A240" s="14"/>
      <c r="C240" s="15"/>
      <c r="D240" s="15"/>
    </row>
    <row r="241">
      <c r="A241" s="14"/>
      <c r="C241" s="15"/>
      <c r="D241" s="15"/>
    </row>
    <row r="242">
      <c r="A242" s="14"/>
      <c r="C242" s="15"/>
      <c r="D242" s="15"/>
    </row>
    <row r="243">
      <c r="A243" s="14"/>
      <c r="C243" s="15"/>
      <c r="D243" s="15"/>
    </row>
    <row r="244">
      <c r="A244" s="14"/>
      <c r="C244" s="15"/>
      <c r="D244" s="15"/>
    </row>
    <row r="245">
      <c r="A245" s="14"/>
      <c r="C245" s="15"/>
      <c r="D245" s="15"/>
    </row>
    <row r="246">
      <c r="A246" s="14"/>
      <c r="C246" s="15"/>
      <c r="D246" s="15"/>
    </row>
    <row r="247">
      <c r="A247" s="14"/>
      <c r="C247" s="15"/>
      <c r="D247" s="15"/>
    </row>
    <row r="248">
      <c r="A248" s="14"/>
      <c r="C248" s="15"/>
      <c r="D248" s="15"/>
    </row>
    <row r="249">
      <c r="A249" s="14"/>
      <c r="C249" s="15"/>
      <c r="D249" s="15"/>
    </row>
    <row r="250">
      <c r="A250" s="14"/>
      <c r="C250" s="15"/>
      <c r="D250" s="15"/>
    </row>
    <row r="251">
      <c r="A251" s="14"/>
      <c r="C251" s="15"/>
      <c r="D251" s="15"/>
    </row>
    <row r="252">
      <c r="A252" s="14"/>
      <c r="C252" s="15"/>
      <c r="D252" s="15"/>
    </row>
    <row r="253">
      <c r="A253" s="14"/>
      <c r="C253" s="15"/>
      <c r="D253" s="15"/>
    </row>
    <row r="254">
      <c r="A254" s="14"/>
      <c r="C254" s="15"/>
      <c r="D254" s="15"/>
    </row>
    <row r="255">
      <c r="A255" s="14"/>
      <c r="C255" s="15"/>
      <c r="D255" s="15"/>
    </row>
    <row r="256">
      <c r="A256" s="14"/>
      <c r="C256" s="15"/>
      <c r="D256" s="15"/>
    </row>
    <row r="257">
      <c r="A257" s="14"/>
      <c r="C257" s="15"/>
      <c r="D257" s="15"/>
    </row>
    <row r="258">
      <c r="A258" s="14"/>
      <c r="C258" s="15"/>
      <c r="D258" s="15"/>
    </row>
    <row r="259">
      <c r="A259" s="14"/>
      <c r="C259" s="15"/>
      <c r="D259" s="15"/>
    </row>
    <row r="260">
      <c r="A260" s="14"/>
      <c r="C260" s="15"/>
      <c r="D260" s="15"/>
    </row>
    <row r="261">
      <c r="A261" s="14"/>
      <c r="C261" s="15"/>
      <c r="D261" s="15"/>
    </row>
    <row r="262">
      <c r="A262" s="14"/>
      <c r="C262" s="15"/>
      <c r="D262" s="15"/>
    </row>
    <row r="263">
      <c r="A263" s="14"/>
      <c r="C263" s="15"/>
      <c r="D263" s="15"/>
    </row>
    <row r="264">
      <c r="A264" s="14"/>
      <c r="C264" s="15"/>
      <c r="D264" s="15"/>
    </row>
    <row r="265">
      <c r="A265" s="14"/>
      <c r="C265" s="15"/>
      <c r="D265" s="15"/>
    </row>
    <row r="266">
      <c r="A266" s="14"/>
      <c r="C266" s="15"/>
      <c r="D266" s="15"/>
    </row>
    <row r="267">
      <c r="A267" s="14"/>
      <c r="C267" s="15"/>
      <c r="D267" s="15"/>
    </row>
    <row r="268">
      <c r="A268" s="14"/>
      <c r="C268" s="15"/>
      <c r="D268" s="15"/>
    </row>
    <row r="269">
      <c r="A269" s="14"/>
      <c r="C269" s="15"/>
      <c r="D269" s="15"/>
    </row>
    <row r="270">
      <c r="A270" s="14"/>
      <c r="C270" s="15"/>
      <c r="D270" s="15"/>
    </row>
    <row r="271">
      <c r="A271" s="14"/>
      <c r="C271" s="15"/>
      <c r="D271" s="15"/>
    </row>
    <row r="272">
      <c r="A272" s="14"/>
      <c r="C272" s="15"/>
      <c r="D272" s="15"/>
    </row>
    <row r="273">
      <c r="A273" s="14"/>
      <c r="C273" s="15"/>
      <c r="D273" s="15"/>
    </row>
    <row r="274">
      <c r="A274" s="14"/>
      <c r="C274" s="15"/>
      <c r="D274" s="15"/>
    </row>
    <row r="275">
      <c r="A275" s="14"/>
      <c r="C275" s="15"/>
      <c r="D275" s="15"/>
    </row>
    <row r="276">
      <c r="A276" s="14"/>
      <c r="C276" s="15"/>
      <c r="D276" s="15"/>
    </row>
    <row r="277">
      <c r="A277" s="14"/>
      <c r="C277" s="15"/>
      <c r="D277" s="15"/>
    </row>
    <row r="278">
      <c r="A278" s="14"/>
      <c r="C278" s="15"/>
      <c r="D278" s="15"/>
    </row>
    <row r="279">
      <c r="A279" s="14"/>
      <c r="C279" s="15"/>
      <c r="D279" s="15"/>
    </row>
    <row r="280">
      <c r="A280" s="14"/>
      <c r="C280" s="15"/>
      <c r="D280" s="15"/>
    </row>
    <row r="281">
      <c r="A281" s="14"/>
      <c r="C281" s="15"/>
      <c r="D281" s="15"/>
    </row>
    <row r="282">
      <c r="A282" s="14"/>
      <c r="C282" s="15"/>
      <c r="D282" s="15"/>
    </row>
    <row r="283">
      <c r="A283" s="14"/>
      <c r="C283" s="15"/>
      <c r="D283" s="15"/>
    </row>
    <row r="284">
      <c r="A284" s="14"/>
      <c r="C284" s="15"/>
      <c r="D284" s="15"/>
    </row>
    <row r="285">
      <c r="A285" s="14"/>
      <c r="C285" s="15"/>
      <c r="D285" s="15"/>
    </row>
    <row r="286">
      <c r="A286" s="14"/>
      <c r="C286" s="15"/>
      <c r="D286" s="15"/>
    </row>
    <row r="287">
      <c r="A287" s="14"/>
      <c r="C287" s="15"/>
      <c r="D287" s="15"/>
    </row>
    <row r="288">
      <c r="A288" s="14"/>
      <c r="C288" s="15"/>
      <c r="D288" s="15"/>
    </row>
    <row r="289">
      <c r="A289" s="14"/>
      <c r="C289" s="15"/>
      <c r="D289" s="15"/>
    </row>
    <row r="290">
      <c r="A290" s="14"/>
      <c r="C290" s="15"/>
      <c r="D290" s="15"/>
    </row>
    <row r="291">
      <c r="A291" s="14"/>
      <c r="C291" s="15"/>
      <c r="D291" s="15"/>
    </row>
    <row r="292">
      <c r="A292" s="14"/>
      <c r="C292" s="15"/>
      <c r="D292" s="15"/>
    </row>
    <row r="293">
      <c r="A293" s="14"/>
      <c r="C293" s="15"/>
      <c r="D293" s="15"/>
    </row>
    <row r="294">
      <c r="A294" s="14"/>
      <c r="C294" s="15"/>
      <c r="D294" s="15"/>
    </row>
    <row r="295">
      <c r="A295" s="14"/>
      <c r="C295" s="15"/>
      <c r="D295" s="15"/>
    </row>
    <row r="296">
      <c r="A296" s="14"/>
      <c r="C296" s="15"/>
      <c r="D296" s="15"/>
    </row>
    <row r="297">
      <c r="A297" s="14"/>
      <c r="C297" s="15"/>
      <c r="D297" s="15"/>
    </row>
    <row r="298">
      <c r="A298" s="14"/>
      <c r="C298" s="15"/>
      <c r="D298" s="15"/>
    </row>
    <row r="299">
      <c r="A299" s="14"/>
      <c r="C299" s="15"/>
      <c r="D299" s="15"/>
    </row>
    <row r="300">
      <c r="A300" s="14"/>
      <c r="C300" s="15"/>
      <c r="D300" s="15"/>
    </row>
    <row r="301">
      <c r="A301" s="14"/>
      <c r="C301" s="15"/>
      <c r="D301" s="15"/>
    </row>
    <row r="302">
      <c r="A302" s="14"/>
      <c r="C302" s="15"/>
      <c r="D302" s="15"/>
    </row>
    <row r="303">
      <c r="A303" s="14"/>
      <c r="C303" s="15"/>
      <c r="D303" s="15"/>
    </row>
    <row r="304">
      <c r="A304" s="14"/>
      <c r="C304" s="15"/>
      <c r="D304" s="15"/>
    </row>
    <row r="305">
      <c r="A305" s="14"/>
      <c r="C305" s="15"/>
      <c r="D305" s="15"/>
    </row>
    <row r="306">
      <c r="A306" s="14"/>
      <c r="C306" s="15"/>
      <c r="D306" s="15"/>
    </row>
    <row r="307">
      <c r="A307" s="14"/>
      <c r="C307" s="15"/>
      <c r="D307" s="15"/>
    </row>
    <row r="308">
      <c r="A308" s="14"/>
      <c r="C308" s="15"/>
      <c r="D308" s="15"/>
    </row>
    <row r="309">
      <c r="A309" s="14"/>
      <c r="C309" s="15"/>
      <c r="D309" s="15"/>
    </row>
    <row r="310">
      <c r="A310" s="14"/>
      <c r="C310" s="15"/>
      <c r="D310" s="15"/>
    </row>
    <row r="311">
      <c r="A311" s="14"/>
      <c r="C311" s="15"/>
      <c r="D311" s="15"/>
    </row>
    <row r="312">
      <c r="A312" s="14"/>
      <c r="C312" s="15"/>
      <c r="D312" s="15"/>
    </row>
    <row r="313">
      <c r="A313" s="14"/>
      <c r="C313" s="15"/>
      <c r="D313" s="15"/>
    </row>
    <row r="314">
      <c r="A314" s="14"/>
      <c r="C314" s="15"/>
      <c r="D314" s="15"/>
    </row>
    <row r="315">
      <c r="A315" s="14"/>
      <c r="C315" s="15"/>
      <c r="D315" s="15"/>
    </row>
    <row r="316">
      <c r="A316" s="14"/>
      <c r="C316" s="15"/>
      <c r="D316" s="15"/>
    </row>
    <row r="317">
      <c r="A317" s="14"/>
      <c r="C317" s="15"/>
      <c r="D317" s="15"/>
    </row>
    <row r="318">
      <c r="A318" s="14"/>
      <c r="C318" s="15"/>
      <c r="D318" s="15"/>
    </row>
    <row r="319">
      <c r="A319" s="14"/>
      <c r="C319" s="15"/>
      <c r="D319" s="15"/>
    </row>
    <row r="320">
      <c r="A320" s="14"/>
      <c r="C320" s="15"/>
      <c r="D320" s="15"/>
    </row>
    <row r="321">
      <c r="A321" s="14"/>
      <c r="C321" s="15"/>
      <c r="D321" s="15"/>
    </row>
    <row r="322">
      <c r="A322" s="14"/>
      <c r="C322" s="15"/>
      <c r="D322" s="15"/>
    </row>
    <row r="323">
      <c r="A323" s="14"/>
      <c r="C323" s="15"/>
      <c r="D323" s="15"/>
    </row>
    <row r="324">
      <c r="A324" s="14"/>
      <c r="C324" s="15"/>
      <c r="D324" s="15"/>
    </row>
    <row r="325">
      <c r="A325" s="14"/>
      <c r="C325" s="15"/>
      <c r="D325" s="15"/>
    </row>
    <row r="326">
      <c r="A326" s="14"/>
      <c r="C326" s="15"/>
      <c r="D326" s="15"/>
    </row>
    <row r="327">
      <c r="A327" s="14"/>
      <c r="C327" s="15"/>
      <c r="D327" s="15"/>
    </row>
    <row r="328">
      <c r="A328" s="14"/>
      <c r="C328" s="15"/>
      <c r="D328" s="15"/>
    </row>
    <row r="329">
      <c r="A329" s="14"/>
      <c r="C329" s="15"/>
      <c r="D329" s="15"/>
    </row>
    <row r="330">
      <c r="A330" s="14"/>
      <c r="C330" s="15"/>
      <c r="D330" s="15"/>
    </row>
    <row r="331">
      <c r="A331" s="14"/>
      <c r="C331" s="15"/>
      <c r="D331" s="15"/>
    </row>
    <row r="332">
      <c r="A332" s="14"/>
      <c r="C332" s="15"/>
      <c r="D332" s="15"/>
    </row>
    <row r="333">
      <c r="A333" s="14"/>
      <c r="C333" s="15"/>
      <c r="D333" s="15"/>
    </row>
    <row r="334">
      <c r="A334" s="14"/>
      <c r="C334" s="15"/>
      <c r="D334" s="15"/>
    </row>
    <row r="335">
      <c r="A335" s="14"/>
      <c r="C335" s="15"/>
      <c r="D335" s="15"/>
    </row>
    <row r="336">
      <c r="A336" s="14"/>
      <c r="C336" s="15"/>
      <c r="D336" s="15"/>
    </row>
    <row r="337">
      <c r="A337" s="14"/>
      <c r="C337" s="15"/>
      <c r="D337" s="15"/>
    </row>
    <row r="338">
      <c r="A338" s="14"/>
      <c r="C338" s="15"/>
      <c r="D338" s="15"/>
    </row>
    <row r="339">
      <c r="A339" s="14"/>
      <c r="C339" s="15"/>
      <c r="D339" s="15"/>
    </row>
    <row r="340">
      <c r="A340" s="14"/>
      <c r="C340" s="15"/>
      <c r="D340" s="15"/>
    </row>
    <row r="341">
      <c r="A341" s="14"/>
      <c r="C341" s="15"/>
      <c r="D341" s="15"/>
    </row>
    <row r="342">
      <c r="A342" s="14"/>
      <c r="C342" s="15"/>
      <c r="D342" s="15"/>
    </row>
    <row r="343">
      <c r="A343" s="14"/>
      <c r="C343" s="15"/>
      <c r="D343" s="15"/>
    </row>
    <row r="344">
      <c r="A344" s="14"/>
      <c r="C344" s="15"/>
      <c r="D344" s="15"/>
    </row>
    <row r="345">
      <c r="A345" s="14"/>
      <c r="C345" s="15"/>
      <c r="D345" s="15"/>
    </row>
    <row r="346">
      <c r="A346" s="14"/>
      <c r="C346" s="15"/>
      <c r="D346" s="15"/>
    </row>
    <row r="347">
      <c r="A347" s="14"/>
      <c r="C347" s="15"/>
      <c r="D347" s="15"/>
    </row>
    <row r="348">
      <c r="A348" s="14"/>
      <c r="C348" s="15"/>
      <c r="D348" s="15"/>
    </row>
    <row r="349">
      <c r="A349" s="14"/>
      <c r="C349" s="15"/>
      <c r="D349" s="15"/>
    </row>
    <row r="350">
      <c r="A350" s="14"/>
      <c r="C350" s="15"/>
      <c r="D350" s="15"/>
    </row>
    <row r="351">
      <c r="A351" s="14"/>
      <c r="C351" s="15"/>
      <c r="D351" s="15"/>
    </row>
    <row r="352">
      <c r="A352" s="14"/>
      <c r="C352" s="15"/>
      <c r="D352" s="15"/>
    </row>
    <row r="353">
      <c r="A353" s="14"/>
      <c r="C353" s="15"/>
      <c r="D353" s="15"/>
    </row>
    <row r="354">
      <c r="A354" s="14"/>
      <c r="C354" s="15"/>
      <c r="D354" s="15"/>
    </row>
    <row r="355">
      <c r="A355" s="14"/>
      <c r="C355" s="15"/>
      <c r="D355" s="15"/>
    </row>
    <row r="356">
      <c r="A356" s="14"/>
      <c r="C356" s="15"/>
      <c r="D356" s="15"/>
    </row>
    <row r="357">
      <c r="A357" s="14"/>
      <c r="C357" s="15"/>
      <c r="D357" s="15"/>
    </row>
    <row r="358">
      <c r="A358" s="14"/>
      <c r="C358" s="15"/>
      <c r="D358" s="15"/>
    </row>
    <row r="359">
      <c r="A359" s="14"/>
      <c r="C359" s="15"/>
      <c r="D359" s="15"/>
    </row>
    <row r="360">
      <c r="A360" s="14"/>
      <c r="C360" s="15"/>
      <c r="D360" s="15"/>
    </row>
    <row r="361">
      <c r="A361" s="14"/>
      <c r="C361" s="15"/>
      <c r="D361" s="15"/>
    </row>
    <row r="362">
      <c r="A362" s="14"/>
      <c r="C362" s="15"/>
      <c r="D362" s="15"/>
    </row>
    <row r="363">
      <c r="A363" s="14"/>
      <c r="C363" s="15"/>
      <c r="D363" s="15"/>
    </row>
    <row r="364">
      <c r="A364" s="14"/>
      <c r="C364" s="15"/>
      <c r="D364" s="15"/>
    </row>
    <row r="365">
      <c r="A365" s="14"/>
      <c r="C365" s="15"/>
      <c r="D365" s="15"/>
    </row>
    <row r="366">
      <c r="A366" s="14"/>
      <c r="C366" s="15"/>
      <c r="D366" s="15"/>
    </row>
    <row r="367">
      <c r="A367" s="14"/>
      <c r="C367" s="15"/>
      <c r="D367" s="15"/>
    </row>
    <row r="368">
      <c r="A368" s="14"/>
      <c r="C368" s="15"/>
      <c r="D368" s="15"/>
    </row>
    <row r="369">
      <c r="A369" s="14"/>
      <c r="C369" s="15"/>
      <c r="D369" s="15"/>
    </row>
    <row r="370">
      <c r="A370" s="14"/>
      <c r="C370" s="15"/>
      <c r="D370" s="15"/>
    </row>
    <row r="371">
      <c r="A371" s="14"/>
      <c r="C371" s="15"/>
      <c r="D371" s="15"/>
    </row>
    <row r="372">
      <c r="A372" s="14"/>
      <c r="C372" s="15"/>
      <c r="D372" s="15"/>
    </row>
    <row r="373">
      <c r="A373" s="14"/>
      <c r="C373" s="15"/>
      <c r="D373" s="15"/>
    </row>
    <row r="374">
      <c r="A374" s="14"/>
      <c r="C374" s="15"/>
      <c r="D374" s="15"/>
    </row>
    <row r="375">
      <c r="A375" s="14"/>
      <c r="C375" s="15"/>
      <c r="D375" s="15"/>
    </row>
    <row r="376">
      <c r="A376" s="14"/>
      <c r="C376" s="15"/>
      <c r="D376" s="15"/>
    </row>
    <row r="377">
      <c r="A377" s="14"/>
      <c r="C377" s="15"/>
      <c r="D377" s="15"/>
    </row>
    <row r="378">
      <c r="A378" s="14"/>
      <c r="C378" s="15"/>
      <c r="D378" s="15"/>
    </row>
    <row r="379">
      <c r="A379" s="14"/>
      <c r="C379" s="15"/>
      <c r="D379" s="15"/>
    </row>
    <row r="380">
      <c r="A380" s="14"/>
      <c r="C380" s="15"/>
      <c r="D380" s="15"/>
    </row>
    <row r="381">
      <c r="A381" s="14"/>
      <c r="C381" s="15"/>
      <c r="D381" s="15"/>
    </row>
    <row r="382">
      <c r="A382" s="14"/>
      <c r="C382" s="15"/>
      <c r="D382" s="15"/>
    </row>
    <row r="383">
      <c r="A383" s="14"/>
      <c r="C383" s="15"/>
      <c r="D383" s="15"/>
    </row>
    <row r="384">
      <c r="A384" s="14"/>
      <c r="C384" s="15"/>
      <c r="D384" s="15"/>
    </row>
    <row r="385">
      <c r="A385" s="14"/>
      <c r="C385" s="15"/>
      <c r="D385" s="15"/>
    </row>
    <row r="386">
      <c r="A386" s="14"/>
      <c r="C386" s="15"/>
      <c r="D386" s="15"/>
    </row>
    <row r="387">
      <c r="A387" s="14"/>
      <c r="C387" s="15"/>
      <c r="D387" s="15"/>
    </row>
    <row r="388">
      <c r="A388" s="14"/>
      <c r="C388" s="15"/>
      <c r="D388" s="15"/>
    </row>
    <row r="389">
      <c r="A389" s="14"/>
      <c r="C389" s="15"/>
      <c r="D389" s="15"/>
    </row>
    <row r="390">
      <c r="A390" s="14"/>
      <c r="C390" s="15"/>
      <c r="D390" s="15"/>
    </row>
    <row r="391">
      <c r="A391" s="14"/>
      <c r="C391" s="15"/>
      <c r="D391" s="15"/>
    </row>
    <row r="392">
      <c r="A392" s="14"/>
      <c r="C392" s="15"/>
      <c r="D392" s="15"/>
    </row>
    <row r="393">
      <c r="A393" s="14"/>
      <c r="C393" s="15"/>
      <c r="D393" s="15"/>
    </row>
    <row r="394">
      <c r="A394" s="14"/>
      <c r="C394" s="15"/>
      <c r="D394" s="15"/>
    </row>
    <row r="395">
      <c r="A395" s="14"/>
      <c r="C395" s="15"/>
      <c r="D395" s="15"/>
    </row>
    <row r="396">
      <c r="A396" s="14"/>
      <c r="C396" s="15"/>
      <c r="D396" s="15"/>
    </row>
    <row r="397">
      <c r="A397" s="14"/>
      <c r="C397" s="15"/>
      <c r="D397" s="15"/>
    </row>
    <row r="398">
      <c r="A398" s="14"/>
      <c r="C398" s="15"/>
      <c r="D398" s="15"/>
    </row>
    <row r="399">
      <c r="A399" s="14"/>
      <c r="C399" s="15"/>
      <c r="D399" s="15"/>
    </row>
    <row r="400">
      <c r="A400" s="14"/>
      <c r="C400" s="15"/>
      <c r="D400" s="15"/>
    </row>
    <row r="401">
      <c r="A401" s="14"/>
      <c r="C401" s="15"/>
      <c r="D401" s="15"/>
    </row>
    <row r="402">
      <c r="A402" s="14"/>
      <c r="C402" s="15"/>
      <c r="D402" s="15"/>
    </row>
    <row r="403">
      <c r="A403" s="14"/>
      <c r="C403" s="15"/>
      <c r="D403" s="15"/>
    </row>
    <row r="404">
      <c r="A404" s="14"/>
      <c r="C404" s="15"/>
      <c r="D404" s="15"/>
    </row>
    <row r="405">
      <c r="A405" s="14"/>
      <c r="C405" s="15"/>
      <c r="D405" s="15"/>
    </row>
    <row r="406">
      <c r="A406" s="14"/>
      <c r="C406" s="15"/>
      <c r="D406" s="15"/>
    </row>
    <row r="407">
      <c r="A407" s="14"/>
      <c r="C407" s="15"/>
      <c r="D407" s="15"/>
    </row>
    <row r="408">
      <c r="A408" s="14"/>
      <c r="C408" s="15"/>
      <c r="D408" s="15"/>
    </row>
    <row r="409">
      <c r="A409" s="14"/>
      <c r="C409" s="15"/>
      <c r="D409" s="15"/>
    </row>
    <row r="410">
      <c r="A410" s="14"/>
      <c r="C410" s="15"/>
      <c r="D410" s="15"/>
    </row>
    <row r="411">
      <c r="A411" s="14"/>
      <c r="C411" s="15"/>
      <c r="D411" s="15"/>
    </row>
    <row r="412">
      <c r="A412" s="14"/>
      <c r="C412" s="15"/>
      <c r="D412" s="15"/>
    </row>
    <row r="413">
      <c r="A413" s="14"/>
      <c r="C413" s="15"/>
      <c r="D413" s="15"/>
    </row>
    <row r="414">
      <c r="A414" s="14"/>
      <c r="C414" s="15"/>
      <c r="D414" s="15"/>
    </row>
    <row r="415">
      <c r="A415" s="14"/>
      <c r="C415" s="15"/>
      <c r="D415" s="15"/>
    </row>
    <row r="416">
      <c r="A416" s="14"/>
      <c r="C416" s="15"/>
      <c r="D416" s="15"/>
    </row>
    <row r="417">
      <c r="A417" s="14"/>
      <c r="C417" s="15"/>
      <c r="D417" s="15"/>
    </row>
    <row r="418">
      <c r="A418" s="14"/>
      <c r="C418" s="15"/>
      <c r="D418" s="15"/>
    </row>
    <row r="419">
      <c r="A419" s="14"/>
      <c r="C419" s="15"/>
      <c r="D419" s="15"/>
    </row>
    <row r="420">
      <c r="A420" s="14"/>
      <c r="C420" s="15"/>
      <c r="D420" s="15"/>
    </row>
    <row r="421">
      <c r="A421" s="14"/>
      <c r="C421" s="15"/>
      <c r="D421" s="15"/>
    </row>
    <row r="422">
      <c r="A422" s="14"/>
      <c r="C422" s="15"/>
      <c r="D422" s="15"/>
    </row>
    <row r="423">
      <c r="A423" s="14"/>
      <c r="C423" s="15"/>
      <c r="D423" s="15"/>
    </row>
    <row r="424">
      <c r="A424" s="14"/>
      <c r="C424" s="15"/>
      <c r="D424" s="15"/>
    </row>
    <row r="425">
      <c r="A425" s="14"/>
      <c r="C425" s="15"/>
      <c r="D425" s="15"/>
    </row>
    <row r="426">
      <c r="A426" s="14"/>
      <c r="C426" s="15"/>
      <c r="D426" s="15"/>
    </row>
    <row r="427">
      <c r="A427" s="14"/>
      <c r="C427" s="15"/>
      <c r="D427" s="15"/>
    </row>
    <row r="428">
      <c r="A428" s="14"/>
      <c r="C428" s="15"/>
      <c r="D428" s="15"/>
    </row>
    <row r="429">
      <c r="A429" s="14"/>
      <c r="C429" s="15"/>
      <c r="D429" s="15"/>
    </row>
    <row r="430">
      <c r="A430" s="14"/>
      <c r="C430" s="15"/>
      <c r="D430" s="15"/>
    </row>
    <row r="431">
      <c r="A431" s="14"/>
      <c r="C431" s="15"/>
      <c r="D431" s="15"/>
    </row>
    <row r="432">
      <c r="A432" s="14"/>
      <c r="C432" s="15"/>
      <c r="D432" s="15"/>
    </row>
    <row r="433">
      <c r="A433" s="14"/>
      <c r="C433" s="15"/>
      <c r="D433" s="15"/>
    </row>
    <row r="434">
      <c r="A434" s="14"/>
      <c r="C434" s="15"/>
      <c r="D434" s="15"/>
    </row>
    <row r="435">
      <c r="A435" s="14"/>
      <c r="C435" s="15"/>
      <c r="D435" s="15"/>
    </row>
    <row r="436">
      <c r="A436" s="14"/>
      <c r="C436" s="15"/>
      <c r="D436" s="15"/>
    </row>
    <row r="437">
      <c r="A437" s="14"/>
      <c r="C437" s="15"/>
      <c r="D437" s="15"/>
    </row>
    <row r="438">
      <c r="A438" s="14"/>
      <c r="C438" s="15"/>
      <c r="D438" s="15"/>
    </row>
    <row r="439">
      <c r="A439" s="14"/>
      <c r="C439" s="15"/>
      <c r="D439" s="15"/>
    </row>
    <row r="440">
      <c r="A440" s="14"/>
      <c r="C440" s="15"/>
      <c r="D440" s="15"/>
    </row>
    <row r="441">
      <c r="A441" s="14"/>
      <c r="C441" s="15"/>
      <c r="D441" s="15"/>
    </row>
    <row r="442">
      <c r="A442" s="14"/>
      <c r="C442" s="15"/>
      <c r="D442" s="15"/>
    </row>
    <row r="443">
      <c r="A443" s="14"/>
      <c r="C443" s="15"/>
      <c r="D443" s="15"/>
    </row>
    <row r="444">
      <c r="A444" s="14"/>
      <c r="C444" s="15"/>
      <c r="D444" s="15"/>
    </row>
    <row r="445">
      <c r="A445" s="14"/>
      <c r="C445" s="15"/>
      <c r="D445" s="15"/>
    </row>
    <row r="446">
      <c r="A446" s="14"/>
      <c r="C446" s="15"/>
      <c r="D446" s="15"/>
    </row>
    <row r="447">
      <c r="A447" s="14"/>
      <c r="C447" s="15"/>
      <c r="D447" s="15"/>
    </row>
    <row r="448">
      <c r="A448" s="14"/>
      <c r="C448" s="15"/>
      <c r="D448" s="15"/>
    </row>
    <row r="449">
      <c r="A449" s="14"/>
      <c r="C449" s="15"/>
      <c r="D449" s="15"/>
    </row>
    <row r="450">
      <c r="A450" s="14"/>
      <c r="C450" s="15"/>
      <c r="D450" s="15"/>
    </row>
    <row r="451">
      <c r="A451" s="14"/>
      <c r="C451" s="15"/>
      <c r="D451" s="15"/>
    </row>
    <row r="452">
      <c r="A452" s="14"/>
      <c r="C452" s="15"/>
      <c r="D452" s="15"/>
    </row>
    <row r="453">
      <c r="A453" s="14"/>
      <c r="C453" s="15"/>
      <c r="D453" s="15"/>
    </row>
    <row r="454">
      <c r="A454" s="14"/>
      <c r="C454" s="15"/>
      <c r="D454" s="15"/>
    </row>
    <row r="455">
      <c r="A455" s="14"/>
      <c r="C455" s="15"/>
      <c r="D455" s="15"/>
    </row>
    <row r="456">
      <c r="A456" s="14"/>
      <c r="C456" s="15"/>
      <c r="D456" s="15"/>
    </row>
    <row r="457">
      <c r="A457" s="14"/>
      <c r="C457" s="15"/>
      <c r="D457" s="15"/>
    </row>
    <row r="458">
      <c r="A458" s="14"/>
      <c r="C458" s="15"/>
      <c r="D458" s="15"/>
    </row>
    <row r="459">
      <c r="A459" s="14"/>
      <c r="C459" s="15"/>
      <c r="D459" s="15"/>
    </row>
    <row r="460">
      <c r="A460" s="14"/>
      <c r="C460" s="15"/>
      <c r="D460" s="15"/>
    </row>
    <row r="461">
      <c r="A461" s="14"/>
      <c r="C461" s="15"/>
      <c r="D461" s="15"/>
    </row>
    <row r="462">
      <c r="A462" s="14"/>
      <c r="C462" s="15"/>
      <c r="D462" s="15"/>
    </row>
    <row r="463">
      <c r="A463" s="14"/>
      <c r="C463" s="15"/>
      <c r="D463" s="15"/>
    </row>
    <row r="464">
      <c r="A464" s="14"/>
      <c r="C464" s="15"/>
      <c r="D464" s="15"/>
    </row>
    <row r="465">
      <c r="A465" s="14"/>
      <c r="C465" s="15"/>
      <c r="D465" s="15"/>
    </row>
    <row r="466">
      <c r="A466" s="14"/>
      <c r="C466" s="15"/>
      <c r="D466" s="15"/>
    </row>
    <row r="467">
      <c r="A467" s="14"/>
      <c r="C467" s="15"/>
      <c r="D467" s="15"/>
    </row>
    <row r="468">
      <c r="A468" s="14"/>
      <c r="C468" s="15"/>
      <c r="D468" s="15"/>
    </row>
    <row r="469">
      <c r="A469" s="14"/>
      <c r="C469" s="15"/>
      <c r="D469" s="15"/>
    </row>
    <row r="470">
      <c r="A470" s="14"/>
      <c r="C470" s="15"/>
      <c r="D470" s="15"/>
    </row>
    <row r="471">
      <c r="A471" s="14"/>
      <c r="C471" s="15"/>
      <c r="D471" s="15"/>
    </row>
    <row r="472">
      <c r="A472" s="14"/>
      <c r="C472" s="15"/>
      <c r="D472" s="15"/>
    </row>
    <row r="473">
      <c r="A473" s="14"/>
      <c r="C473" s="15"/>
      <c r="D473" s="15"/>
    </row>
    <row r="474">
      <c r="A474" s="14"/>
      <c r="C474" s="15"/>
      <c r="D474" s="15"/>
    </row>
    <row r="475">
      <c r="A475" s="14"/>
      <c r="C475" s="15"/>
      <c r="D475" s="15"/>
    </row>
    <row r="476">
      <c r="A476" s="14"/>
      <c r="C476" s="15"/>
      <c r="D476" s="15"/>
    </row>
    <row r="477">
      <c r="A477" s="14"/>
      <c r="C477" s="15"/>
      <c r="D477" s="15"/>
    </row>
    <row r="478">
      <c r="A478" s="14"/>
      <c r="C478" s="15"/>
      <c r="D478" s="15"/>
    </row>
    <row r="479">
      <c r="A479" s="14"/>
      <c r="C479" s="15"/>
      <c r="D479" s="15"/>
    </row>
    <row r="480">
      <c r="A480" s="14"/>
      <c r="C480" s="15"/>
      <c r="D480" s="15"/>
    </row>
    <row r="481">
      <c r="A481" s="14"/>
      <c r="C481" s="15"/>
      <c r="D481" s="15"/>
    </row>
    <row r="482">
      <c r="A482" s="14"/>
      <c r="C482" s="15"/>
      <c r="D482" s="15"/>
    </row>
    <row r="483">
      <c r="A483" s="14"/>
      <c r="C483" s="15"/>
      <c r="D483" s="15"/>
    </row>
    <row r="484">
      <c r="A484" s="14"/>
      <c r="C484" s="15"/>
      <c r="D484" s="15"/>
    </row>
    <row r="485">
      <c r="A485" s="14"/>
      <c r="C485" s="15"/>
      <c r="D485" s="15"/>
    </row>
    <row r="486">
      <c r="A486" s="14"/>
      <c r="C486" s="15"/>
      <c r="D486" s="15"/>
    </row>
    <row r="487">
      <c r="A487" s="14"/>
      <c r="C487" s="15"/>
      <c r="D487" s="15"/>
    </row>
    <row r="488">
      <c r="A488" s="14"/>
      <c r="C488" s="15"/>
      <c r="D488" s="15"/>
    </row>
    <row r="489">
      <c r="A489" s="14"/>
      <c r="C489" s="15"/>
      <c r="D489" s="15"/>
    </row>
    <row r="490">
      <c r="A490" s="14"/>
      <c r="C490" s="15"/>
      <c r="D490" s="15"/>
    </row>
    <row r="491">
      <c r="A491" s="14"/>
      <c r="C491" s="15"/>
      <c r="D491" s="15"/>
    </row>
    <row r="492">
      <c r="A492" s="14"/>
      <c r="C492" s="15"/>
      <c r="D492" s="15"/>
    </row>
    <row r="493">
      <c r="A493" s="14"/>
      <c r="C493" s="15"/>
      <c r="D493" s="15"/>
    </row>
    <row r="494">
      <c r="A494" s="14"/>
      <c r="C494" s="15"/>
      <c r="D494" s="15"/>
    </row>
    <row r="495">
      <c r="A495" s="14"/>
      <c r="C495" s="15"/>
      <c r="D495" s="15"/>
    </row>
    <row r="496">
      <c r="A496" s="14"/>
      <c r="C496" s="15"/>
      <c r="D496" s="15"/>
    </row>
    <row r="497">
      <c r="A497" s="14"/>
      <c r="C497" s="15"/>
      <c r="D497" s="15"/>
    </row>
    <row r="498">
      <c r="A498" s="14"/>
      <c r="C498" s="15"/>
      <c r="D498" s="15"/>
    </row>
    <row r="499">
      <c r="A499" s="14"/>
      <c r="C499" s="15"/>
      <c r="D499" s="15"/>
    </row>
    <row r="500">
      <c r="A500" s="14"/>
      <c r="C500" s="15"/>
      <c r="D500" s="15"/>
    </row>
    <row r="501">
      <c r="A501" s="14"/>
      <c r="C501" s="15"/>
      <c r="D501" s="15"/>
    </row>
    <row r="502">
      <c r="A502" s="14"/>
      <c r="C502" s="15"/>
      <c r="D502" s="15"/>
    </row>
    <row r="503">
      <c r="A503" s="14"/>
      <c r="C503" s="15"/>
      <c r="D503" s="15"/>
    </row>
    <row r="504">
      <c r="A504" s="14"/>
      <c r="C504" s="15"/>
      <c r="D504" s="15"/>
    </row>
    <row r="505">
      <c r="A505" s="14"/>
      <c r="C505" s="15"/>
      <c r="D505" s="15"/>
    </row>
    <row r="506">
      <c r="A506" s="14"/>
      <c r="C506" s="15"/>
      <c r="D506" s="15"/>
    </row>
    <row r="507">
      <c r="A507" s="14"/>
      <c r="C507" s="15"/>
      <c r="D507" s="15"/>
    </row>
    <row r="508">
      <c r="A508" s="14"/>
      <c r="C508" s="15"/>
      <c r="D508" s="15"/>
    </row>
    <row r="509">
      <c r="A509" s="14"/>
      <c r="C509" s="15"/>
      <c r="D509" s="15"/>
    </row>
    <row r="510">
      <c r="A510" s="14"/>
      <c r="C510" s="15"/>
      <c r="D510" s="15"/>
    </row>
    <row r="511">
      <c r="A511" s="14"/>
      <c r="C511" s="15"/>
      <c r="D511" s="15"/>
    </row>
    <row r="512">
      <c r="A512" s="14"/>
      <c r="C512" s="15"/>
      <c r="D512" s="15"/>
    </row>
    <row r="513">
      <c r="A513" s="14"/>
      <c r="C513" s="15"/>
      <c r="D513" s="15"/>
    </row>
    <row r="514">
      <c r="A514" s="14"/>
      <c r="C514" s="15"/>
      <c r="D514" s="15"/>
    </row>
    <row r="515">
      <c r="A515" s="14"/>
      <c r="C515" s="15"/>
      <c r="D515" s="15"/>
    </row>
    <row r="516">
      <c r="A516" s="14"/>
      <c r="C516" s="15"/>
      <c r="D516" s="15"/>
    </row>
    <row r="517">
      <c r="A517" s="14"/>
      <c r="C517" s="15"/>
      <c r="D517" s="15"/>
    </row>
    <row r="518">
      <c r="A518" s="14"/>
      <c r="C518" s="15"/>
      <c r="D518" s="15"/>
    </row>
    <row r="519">
      <c r="A519" s="14"/>
      <c r="C519" s="15"/>
      <c r="D519" s="15"/>
    </row>
    <row r="520">
      <c r="A520" s="14"/>
      <c r="C520" s="15"/>
      <c r="D520" s="15"/>
    </row>
    <row r="521">
      <c r="A521" s="14"/>
      <c r="C521" s="15"/>
      <c r="D521" s="15"/>
    </row>
    <row r="522">
      <c r="A522" s="14"/>
      <c r="C522" s="15"/>
      <c r="D522" s="15"/>
    </row>
    <row r="523">
      <c r="A523" s="14"/>
      <c r="C523" s="15"/>
      <c r="D523" s="15"/>
    </row>
    <row r="524">
      <c r="A524" s="14"/>
      <c r="C524" s="15"/>
      <c r="D524" s="15"/>
    </row>
    <row r="525">
      <c r="A525" s="14"/>
      <c r="C525" s="15"/>
      <c r="D525" s="15"/>
    </row>
    <row r="526">
      <c r="A526" s="14"/>
      <c r="C526" s="15"/>
      <c r="D526" s="15"/>
    </row>
    <row r="527">
      <c r="A527" s="14"/>
      <c r="C527" s="15"/>
      <c r="D527" s="15"/>
    </row>
    <row r="528">
      <c r="A528" s="14"/>
      <c r="C528" s="15"/>
      <c r="D528" s="15"/>
    </row>
    <row r="529">
      <c r="A529" s="14"/>
      <c r="C529" s="15"/>
      <c r="D529" s="15"/>
    </row>
    <row r="530">
      <c r="A530" s="14"/>
      <c r="C530" s="15"/>
      <c r="D530" s="15"/>
    </row>
    <row r="531">
      <c r="A531" s="14"/>
      <c r="C531" s="15"/>
      <c r="D531" s="15"/>
    </row>
    <row r="532">
      <c r="A532" s="14"/>
      <c r="C532" s="15"/>
      <c r="D532" s="15"/>
    </row>
    <row r="533">
      <c r="A533" s="14"/>
      <c r="C533" s="15"/>
      <c r="D533" s="15"/>
    </row>
    <row r="534">
      <c r="A534" s="14"/>
      <c r="C534" s="15"/>
      <c r="D534" s="15"/>
    </row>
    <row r="535">
      <c r="A535" s="14"/>
      <c r="C535" s="15"/>
      <c r="D535" s="15"/>
    </row>
    <row r="536">
      <c r="A536" s="14"/>
      <c r="C536" s="15"/>
      <c r="D536" s="15"/>
    </row>
    <row r="537">
      <c r="A537" s="14"/>
      <c r="C537" s="15"/>
      <c r="D537" s="15"/>
    </row>
    <row r="538">
      <c r="A538" s="14"/>
      <c r="C538" s="15"/>
      <c r="D538" s="15"/>
    </row>
    <row r="539">
      <c r="A539" s="14"/>
      <c r="C539" s="15"/>
      <c r="D539" s="15"/>
    </row>
    <row r="540">
      <c r="A540" s="14"/>
      <c r="C540" s="15"/>
      <c r="D540" s="15"/>
    </row>
    <row r="541">
      <c r="A541" s="14"/>
      <c r="C541" s="15"/>
      <c r="D541" s="15"/>
    </row>
    <row r="542">
      <c r="A542" s="14"/>
      <c r="C542" s="15"/>
      <c r="D542" s="15"/>
    </row>
    <row r="543">
      <c r="A543" s="14"/>
      <c r="C543" s="15"/>
      <c r="D543" s="15"/>
    </row>
    <row r="544">
      <c r="A544" s="14"/>
      <c r="C544" s="15"/>
      <c r="D544" s="15"/>
    </row>
    <row r="545">
      <c r="A545" s="14"/>
      <c r="C545" s="15"/>
      <c r="D545" s="15"/>
    </row>
    <row r="546">
      <c r="A546" s="14"/>
      <c r="C546" s="15"/>
      <c r="D546" s="15"/>
    </row>
    <row r="547">
      <c r="A547" s="14"/>
      <c r="C547" s="15"/>
      <c r="D547" s="15"/>
    </row>
    <row r="548">
      <c r="A548" s="14"/>
      <c r="C548" s="15"/>
      <c r="D548" s="15"/>
    </row>
    <row r="549">
      <c r="A549" s="14"/>
      <c r="C549" s="15"/>
      <c r="D549" s="15"/>
    </row>
    <row r="550">
      <c r="A550" s="14"/>
      <c r="C550" s="15"/>
      <c r="D550" s="15"/>
    </row>
    <row r="551">
      <c r="A551" s="14"/>
      <c r="C551" s="15"/>
      <c r="D551" s="15"/>
    </row>
    <row r="552">
      <c r="A552" s="14"/>
      <c r="C552" s="15"/>
      <c r="D552" s="15"/>
    </row>
    <row r="553">
      <c r="A553" s="14"/>
      <c r="C553" s="15"/>
      <c r="D553" s="15"/>
    </row>
    <row r="554">
      <c r="A554" s="14"/>
      <c r="C554" s="15"/>
      <c r="D554" s="15"/>
    </row>
    <row r="555">
      <c r="A555" s="14"/>
      <c r="C555" s="15"/>
      <c r="D555" s="15"/>
    </row>
    <row r="556">
      <c r="A556" s="14"/>
      <c r="C556" s="15"/>
      <c r="D556" s="15"/>
    </row>
    <row r="557">
      <c r="A557" s="14"/>
      <c r="C557" s="15"/>
      <c r="D557" s="15"/>
    </row>
    <row r="558">
      <c r="A558" s="14"/>
      <c r="C558" s="15"/>
      <c r="D558" s="15"/>
    </row>
    <row r="559">
      <c r="A559" s="14"/>
      <c r="C559" s="15"/>
      <c r="D559" s="15"/>
    </row>
    <row r="560">
      <c r="A560" s="14"/>
      <c r="C560" s="15"/>
      <c r="D560" s="15"/>
    </row>
    <row r="561">
      <c r="A561" s="14"/>
      <c r="C561" s="15"/>
      <c r="D561" s="15"/>
    </row>
    <row r="562">
      <c r="A562" s="14"/>
      <c r="C562" s="15"/>
      <c r="D562" s="15"/>
    </row>
    <row r="563">
      <c r="A563" s="14"/>
      <c r="C563" s="15"/>
      <c r="D563" s="15"/>
    </row>
    <row r="564">
      <c r="A564" s="14"/>
      <c r="C564" s="15"/>
      <c r="D564" s="15"/>
    </row>
    <row r="565">
      <c r="A565" s="14"/>
      <c r="C565" s="15"/>
      <c r="D565" s="15"/>
    </row>
    <row r="566">
      <c r="A566" s="14"/>
      <c r="C566" s="15"/>
      <c r="D566" s="15"/>
    </row>
    <row r="567">
      <c r="A567" s="14"/>
      <c r="C567" s="15"/>
      <c r="D567" s="15"/>
    </row>
    <row r="568">
      <c r="A568" s="14"/>
      <c r="C568" s="15"/>
      <c r="D568" s="15"/>
    </row>
    <row r="569">
      <c r="A569" s="14"/>
      <c r="C569" s="15"/>
      <c r="D569" s="15"/>
    </row>
    <row r="570">
      <c r="A570" s="14"/>
      <c r="C570" s="15"/>
      <c r="D570" s="15"/>
    </row>
    <row r="571">
      <c r="A571" s="14"/>
      <c r="C571" s="15"/>
      <c r="D571" s="15"/>
    </row>
    <row r="572">
      <c r="A572" s="14"/>
      <c r="C572" s="15"/>
      <c r="D572" s="15"/>
    </row>
    <row r="573">
      <c r="A573" s="14"/>
      <c r="C573" s="15"/>
      <c r="D573" s="15"/>
    </row>
    <row r="574">
      <c r="A574" s="14"/>
      <c r="C574" s="15"/>
      <c r="D574" s="15"/>
    </row>
    <row r="575">
      <c r="A575" s="14"/>
      <c r="C575" s="15"/>
      <c r="D575" s="15"/>
    </row>
    <row r="576">
      <c r="A576" s="14"/>
      <c r="C576" s="15"/>
      <c r="D576" s="15"/>
    </row>
    <row r="577">
      <c r="A577" s="14"/>
      <c r="C577" s="15"/>
      <c r="D577" s="15"/>
    </row>
    <row r="578">
      <c r="A578" s="14"/>
      <c r="C578" s="15"/>
      <c r="D578" s="15"/>
    </row>
    <row r="579">
      <c r="A579" s="14"/>
      <c r="C579" s="15"/>
      <c r="D579" s="15"/>
    </row>
    <row r="580">
      <c r="A580" s="14"/>
      <c r="C580" s="15"/>
      <c r="D580" s="15"/>
    </row>
    <row r="581">
      <c r="A581" s="14"/>
      <c r="C581" s="15"/>
      <c r="D581" s="15"/>
    </row>
    <row r="582">
      <c r="A582" s="14"/>
      <c r="C582" s="15"/>
      <c r="D582" s="15"/>
    </row>
    <row r="583">
      <c r="A583" s="14"/>
      <c r="C583" s="15"/>
      <c r="D583" s="15"/>
    </row>
    <row r="584">
      <c r="A584" s="14"/>
      <c r="C584" s="15"/>
      <c r="D584" s="15"/>
    </row>
    <row r="585">
      <c r="A585" s="14"/>
      <c r="C585" s="15"/>
      <c r="D585" s="15"/>
    </row>
    <row r="586">
      <c r="A586" s="14"/>
      <c r="C586" s="15"/>
      <c r="D586" s="15"/>
    </row>
    <row r="587">
      <c r="A587" s="14"/>
      <c r="C587" s="15"/>
      <c r="D587" s="15"/>
    </row>
    <row r="588">
      <c r="A588" s="14"/>
      <c r="C588" s="15"/>
      <c r="D588" s="15"/>
    </row>
    <row r="589">
      <c r="A589" s="14"/>
      <c r="C589" s="15"/>
      <c r="D589" s="15"/>
    </row>
    <row r="590">
      <c r="A590" s="14"/>
      <c r="C590" s="15"/>
      <c r="D590" s="15"/>
    </row>
    <row r="591">
      <c r="A591" s="14"/>
      <c r="C591" s="15"/>
      <c r="D591" s="15"/>
    </row>
    <row r="592">
      <c r="A592" s="14"/>
      <c r="C592" s="15"/>
      <c r="D592" s="15"/>
    </row>
    <row r="593">
      <c r="A593" s="14"/>
      <c r="C593" s="15"/>
      <c r="D593" s="15"/>
    </row>
    <row r="594">
      <c r="A594" s="14"/>
      <c r="C594" s="15"/>
      <c r="D594" s="15"/>
    </row>
    <row r="595">
      <c r="A595" s="14"/>
      <c r="C595" s="15"/>
      <c r="D595" s="15"/>
    </row>
    <row r="596">
      <c r="A596" s="14"/>
      <c r="C596" s="15"/>
      <c r="D596" s="15"/>
    </row>
    <row r="597">
      <c r="A597" s="14"/>
      <c r="C597" s="15"/>
      <c r="D597" s="15"/>
    </row>
    <row r="598">
      <c r="A598" s="14"/>
      <c r="C598" s="15"/>
      <c r="D598" s="15"/>
    </row>
    <row r="599">
      <c r="A599" s="14"/>
      <c r="C599" s="15"/>
      <c r="D599" s="15"/>
    </row>
    <row r="600">
      <c r="A600" s="14"/>
      <c r="C600" s="15"/>
      <c r="D600" s="15"/>
    </row>
    <row r="601">
      <c r="A601" s="14"/>
      <c r="C601" s="15"/>
      <c r="D601" s="15"/>
    </row>
    <row r="602">
      <c r="A602" s="14"/>
      <c r="C602" s="15"/>
      <c r="D602" s="15"/>
    </row>
    <row r="603">
      <c r="A603" s="14"/>
      <c r="C603" s="15"/>
      <c r="D603" s="15"/>
    </row>
    <row r="604">
      <c r="A604" s="14"/>
      <c r="C604" s="15"/>
      <c r="D604" s="15"/>
    </row>
    <row r="605">
      <c r="A605" s="14"/>
      <c r="C605" s="15"/>
      <c r="D605" s="15"/>
    </row>
    <row r="606">
      <c r="A606" s="14"/>
      <c r="C606" s="15"/>
      <c r="D606" s="15"/>
    </row>
    <row r="607">
      <c r="A607" s="14"/>
      <c r="C607" s="15"/>
      <c r="D607" s="15"/>
    </row>
    <row r="608">
      <c r="A608" s="14"/>
      <c r="C608" s="15"/>
      <c r="D608" s="15"/>
    </row>
    <row r="609">
      <c r="A609" s="14"/>
      <c r="C609" s="15"/>
      <c r="D609" s="15"/>
    </row>
    <row r="610">
      <c r="A610" s="14"/>
      <c r="C610" s="15"/>
      <c r="D610" s="15"/>
    </row>
    <row r="611">
      <c r="A611" s="14"/>
      <c r="C611" s="15"/>
      <c r="D611" s="15"/>
    </row>
    <row r="612">
      <c r="A612" s="14"/>
      <c r="C612" s="15"/>
      <c r="D612" s="15"/>
    </row>
    <row r="613">
      <c r="A613" s="14"/>
      <c r="C613" s="15"/>
      <c r="D613" s="15"/>
    </row>
    <row r="614">
      <c r="A614" s="14"/>
      <c r="C614" s="15"/>
      <c r="D614" s="15"/>
    </row>
    <row r="615">
      <c r="A615" s="14"/>
      <c r="C615" s="15"/>
      <c r="D615" s="15"/>
    </row>
    <row r="616">
      <c r="A616" s="14"/>
      <c r="C616" s="15"/>
      <c r="D616" s="15"/>
    </row>
    <row r="617">
      <c r="A617" s="14"/>
      <c r="C617" s="15"/>
      <c r="D617" s="15"/>
    </row>
    <row r="618">
      <c r="A618" s="14"/>
      <c r="C618" s="15"/>
      <c r="D618" s="15"/>
    </row>
    <row r="619">
      <c r="A619" s="14"/>
      <c r="C619" s="15"/>
      <c r="D619" s="15"/>
    </row>
    <row r="620">
      <c r="A620" s="14"/>
      <c r="C620" s="15"/>
      <c r="D620" s="15"/>
    </row>
    <row r="621">
      <c r="A621" s="14"/>
      <c r="C621" s="15"/>
      <c r="D621" s="15"/>
    </row>
    <row r="622">
      <c r="A622" s="14"/>
      <c r="C622" s="15"/>
      <c r="D622" s="15"/>
    </row>
    <row r="623">
      <c r="A623" s="14"/>
      <c r="C623" s="15"/>
      <c r="D623" s="15"/>
    </row>
    <row r="624">
      <c r="A624" s="14"/>
      <c r="C624" s="15"/>
      <c r="D624" s="15"/>
    </row>
    <row r="625">
      <c r="A625" s="14"/>
      <c r="C625" s="15"/>
      <c r="D625" s="15"/>
    </row>
    <row r="626">
      <c r="A626" s="14"/>
      <c r="C626" s="15"/>
      <c r="D626" s="15"/>
    </row>
    <row r="627">
      <c r="A627" s="14"/>
      <c r="C627" s="15"/>
      <c r="D627" s="15"/>
    </row>
    <row r="628">
      <c r="A628" s="14"/>
      <c r="C628" s="15"/>
      <c r="D628" s="15"/>
    </row>
    <row r="629">
      <c r="A629" s="14"/>
      <c r="C629" s="15"/>
      <c r="D629" s="15"/>
    </row>
    <row r="630">
      <c r="A630" s="14"/>
      <c r="C630" s="15"/>
      <c r="D630" s="15"/>
    </row>
    <row r="631">
      <c r="A631" s="14"/>
      <c r="C631" s="15"/>
      <c r="D631" s="15"/>
    </row>
    <row r="632">
      <c r="A632" s="14"/>
      <c r="C632" s="15"/>
      <c r="D632" s="15"/>
    </row>
    <row r="633">
      <c r="A633" s="14"/>
      <c r="C633" s="15"/>
      <c r="D633" s="15"/>
    </row>
    <row r="634">
      <c r="A634" s="14"/>
      <c r="C634" s="15"/>
      <c r="D634" s="15"/>
    </row>
    <row r="635">
      <c r="A635" s="14"/>
      <c r="C635" s="15"/>
      <c r="D635" s="15"/>
    </row>
    <row r="636">
      <c r="A636" s="14"/>
      <c r="C636" s="15"/>
      <c r="D636" s="15"/>
    </row>
    <row r="637">
      <c r="A637" s="14"/>
      <c r="C637" s="15"/>
      <c r="D637" s="15"/>
    </row>
    <row r="638">
      <c r="A638" s="14"/>
      <c r="C638" s="15"/>
      <c r="D638" s="15"/>
    </row>
    <row r="639">
      <c r="A639" s="14"/>
      <c r="C639" s="15"/>
      <c r="D639" s="15"/>
    </row>
    <row r="640">
      <c r="A640" s="14"/>
      <c r="C640" s="15"/>
      <c r="D640" s="15"/>
    </row>
    <row r="641">
      <c r="A641" s="14"/>
      <c r="C641" s="15"/>
      <c r="D641" s="15"/>
    </row>
    <row r="642">
      <c r="A642" s="14"/>
      <c r="C642" s="15"/>
      <c r="D642" s="15"/>
    </row>
    <row r="643">
      <c r="A643" s="14"/>
      <c r="C643" s="15"/>
      <c r="D643" s="15"/>
    </row>
    <row r="644">
      <c r="A644" s="14"/>
      <c r="C644" s="15"/>
      <c r="D644" s="15"/>
    </row>
    <row r="645">
      <c r="A645" s="14"/>
      <c r="C645" s="15"/>
      <c r="D645" s="15"/>
    </row>
    <row r="646">
      <c r="A646" s="14"/>
      <c r="C646" s="15"/>
      <c r="D646" s="15"/>
    </row>
    <row r="647">
      <c r="A647" s="14"/>
      <c r="C647" s="15"/>
      <c r="D647" s="15"/>
    </row>
    <row r="648">
      <c r="A648" s="14"/>
      <c r="C648" s="15"/>
      <c r="D648" s="15"/>
    </row>
    <row r="649">
      <c r="A649" s="14"/>
      <c r="C649" s="15"/>
      <c r="D649" s="15"/>
    </row>
    <row r="650">
      <c r="A650" s="14"/>
      <c r="C650" s="15"/>
      <c r="D650" s="15"/>
    </row>
    <row r="651">
      <c r="A651" s="14"/>
      <c r="C651" s="15"/>
      <c r="D651" s="15"/>
    </row>
    <row r="652">
      <c r="A652" s="14"/>
      <c r="C652" s="15"/>
      <c r="D652" s="15"/>
    </row>
    <row r="653">
      <c r="A653" s="14"/>
      <c r="C653" s="15"/>
      <c r="D653" s="15"/>
    </row>
    <row r="654">
      <c r="A654" s="14"/>
      <c r="C654" s="15"/>
      <c r="D654" s="15"/>
    </row>
    <row r="655">
      <c r="A655" s="14"/>
      <c r="C655" s="15"/>
      <c r="D655" s="15"/>
    </row>
    <row r="656">
      <c r="A656" s="14"/>
      <c r="C656" s="15"/>
      <c r="D656" s="15"/>
    </row>
    <row r="657">
      <c r="A657" s="14"/>
      <c r="C657" s="15"/>
      <c r="D657" s="15"/>
    </row>
    <row r="658">
      <c r="A658" s="14"/>
      <c r="C658" s="15"/>
      <c r="D658" s="15"/>
    </row>
    <row r="659">
      <c r="A659" s="14"/>
      <c r="C659" s="15"/>
      <c r="D659" s="15"/>
    </row>
    <row r="660">
      <c r="A660" s="14"/>
      <c r="C660" s="15"/>
      <c r="D660" s="15"/>
    </row>
    <row r="661">
      <c r="A661" s="14"/>
      <c r="C661" s="15"/>
      <c r="D661" s="15"/>
    </row>
    <row r="662">
      <c r="A662" s="14"/>
      <c r="C662" s="15"/>
      <c r="D662" s="15"/>
    </row>
    <row r="663">
      <c r="A663" s="14"/>
      <c r="C663" s="15"/>
      <c r="D663" s="15"/>
    </row>
    <row r="664">
      <c r="A664" s="14"/>
      <c r="C664" s="15"/>
      <c r="D664" s="15"/>
    </row>
    <row r="665">
      <c r="A665" s="14"/>
      <c r="C665" s="15"/>
      <c r="D665" s="15"/>
    </row>
    <row r="666">
      <c r="A666" s="14"/>
      <c r="C666" s="15"/>
      <c r="D666" s="15"/>
    </row>
    <row r="667">
      <c r="A667" s="14"/>
      <c r="C667" s="15"/>
      <c r="D667" s="15"/>
    </row>
    <row r="668">
      <c r="A668" s="14"/>
      <c r="C668" s="15"/>
      <c r="D668" s="15"/>
    </row>
    <row r="669">
      <c r="A669" s="14"/>
      <c r="C669" s="15"/>
      <c r="D669" s="15"/>
    </row>
    <row r="670">
      <c r="A670" s="14"/>
      <c r="C670" s="15"/>
      <c r="D670" s="15"/>
    </row>
    <row r="671">
      <c r="A671" s="14"/>
      <c r="C671" s="15"/>
      <c r="D671" s="15"/>
    </row>
    <row r="672">
      <c r="A672" s="14"/>
      <c r="C672" s="15"/>
      <c r="D672" s="15"/>
    </row>
    <row r="673">
      <c r="A673" s="14"/>
      <c r="C673" s="15"/>
      <c r="D673" s="15"/>
    </row>
    <row r="674">
      <c r="A674" s="14"/>
      <c r="C674" s="15"/>
      <c r="D674" s="15"/>
    </row>
    <row r="675">
      <c r="A675" s="14"/>
      <c r="C675" s="15"/>
      <c r="D675" s="15"/>
    </row>
    <row r="676">
      <c r="A676" s="14"/>
      <c r="C676" s="15"/>
      <c r="D676" s="15"/>
    </row>
    <row r="677">
      <c r="A677" s="14"/>
      <c r="C677" s="15"/>
      <c r="D677" s="15"/>
    </row>
    <row r="678">
      <c r="A678" s="14"/>
      <c r="C678" s="15"/>
      <c r="D678" s="15"/>
    </row>
    <row r="679">
      <c r="A679" s="14"/>
      <c r="C679" s="15"/>
      <c r="D679" s="15"/>
    </row>
    <row r="680">
      <c r="A680" s="14"/>
      <c r="C680" s="15"/>
      <c r="D680" s="15"/>
    </row>
    <row r="681">
      <c r="A681" s="14"/>
      <c r="C681" s="15"/>
      <c r="D681" s="15"/>
    </row>
    <row r="682">
      <c r="A682" s="14"/>
      <c r="C682" s="15"/>
      <c r="D682" s="15"/>
    </row>
    <row r="683">
      <c r="A683" s="14"/>
      <c r="C683" s="15"/>
      <c r="D683" s="15"/>
    </row>
    <row r="684">
      <c r="A684" s="14"/>
      <c r="C684" s="15"/>
      <c r="D684" s="15"/>
    </row>
    <row r="685">
      <c r="A685" s="14"/>
      <c r="C685" s="15"/>
      <c r="D685" s="15"/>
    </row>
    <row r="686">
      <c r="A686" s="14"/>
      <c r="C686" s="15"/>
      <c r="D686" s="15"/>
    </row>
    <row r="687">
      <c r="A687" s="14"/>
      <c r="C687" s="15"/>
      <c r="D687" s="15"/>
    </row>
    <row r="688">
      <c r="A688" s="14"/>
      <c r="C688" s="15"/>
      <c r="D688" s="15"/>
    </row>
    <row r="689">
      <c r="A689" s="14"/>
      <c r="C689" s="15"/>
      <c r="D689" s="15"/>
    </row>
    <row r="690">
      <c r="A690" s="14"/>
      <c r="C690" s="15"/>
      <c r="D690" s="15"/>
    </row>
    <row r="691">
      <c r="A691" s="14"/>
      <c r="C691" s="15"/>
      <c r="D691" s="15"/>
    </row>
    <row r="692">
      <c r="A692" s="14"/>
      <c r="C692" s="15"/>
      <c r="D692" s="15"/>
    </row>
    <row r="693">
      <c r="A693" s="14"/>
      <c r="C693" s="15"/>
      <c r="D693" s="15"/>
    </row>
    <row r="694">
      <c r="A694" s="14"/>
      <c r="C694" s="15"/>
      <c r="D694" s="15"/>
    </row>
    <row r="695">
      <c r="A695" s="14"/>
      <c r="C695" s="15"/>
      <c r="D695" s="15"/>
    </row>
    <row r="696">
      <c r="A696" s="14"/>
      <c r="C696" s="15"/>
      <c r="D696" s="15"/>
    </row>
    <row r="697">
      <c r="A697" s="14"/>
      <c r="C697" s="15"/>
      <c r="D697" s="15"/>
    </row>
    <row r="698">
      <c r="A698" s="14"/>
      <c r="C698" s="15"/>
      <c r="D698" s="15"/>
    </row>
    <row r="699">
      <c r="A699" s="14"/>
      <c r="C699" s="15"/>
      <c r="D699" s="15"/>
    </row>
    <row r="700">
      <c r="A700" s="14"/>
      <c r="C700" s="15"/>
      <c r="D700" s="15"/>
    </row>
    <row r="701">
      <c r="A701" s="14"/>
      <c r="C701" s="15"/>
      <c r="D701" s="15"/>
    </row>
    <row r="702">
      <c r="A702" s="14"/>
      <c r="C702" s="15"/>
      <c r="D702" s="15"/>
    </row>
    <row r="703">
      <c r="A703" s="14"/>
      <c r="C703" s="15"/>
      <c r="D703" s="15"/>
    </row>
    <row r="704">
      <c r="A704" s="14"/>
      <c r="C704" s="15"/>
      <c r="D704" s="15"/>
    </row>
    <row r="705">
      <c r="A705" s="14"/>
      <c r="C705" s="15"/>
      <c r="D705" s="15"/>
    </row>
    <row r="706">
      <c r="A706" s="14"/>
      <c r="C706" s="15"/>
      <c r="D706" s="15"/>
    </row>
    <row r="707">
      <c r="A707" s="14"/>
      <c r="C707" s="15"/>
      <c r="D707" s="15"/>
    </row>
    <row r="708">
      <c r="A708" s="14"/>
      <c r="C708" s="15"/>
      <c r="D708" s="15"/>
    </row>
    <row r="709">
      <c r="A709" s="14"/>
      <c r="C709" s="15"/>
      <c r="D709" s="15"/>
    </row>
    <row r="710">
      <c r="A710" s="14"/>
      <c r="C710" s="15"/>
      <c r="D710" s="15"/>
    </row>
    <row r="711">
      <c r="A711" s="14"/>
      <c r="C711" s="15"/>
      <c r="D711" s="15"/>
    </row>
    <row r="712">
      <c r="A712" s="14"/>
      <c r="C712" s="15"/>
      <c r="D712" s="15"/>
    </row>
    <row r="713">
      <c r="A713" s="14"/>
      <c r="C713" s="15"/>
      <c r="D713" s="15"/>
    </row>
    <row r="714">
      <c r="A714" s="14"/>
      <c r="C714" s="15"/>
      <c r="D714" s="15"/>
    </row>
    <row r="715">
      <c r="A715" s="14"/>
      <c r="C715" s="15"/>
      <c r="D715" s="15"/>
    </row>
    <row r="716">
      <c r="A716" s="14"/>
      <c r="C716" s="15"/>
      <c r="D716" s="15"/>
    </row>
    <row r="717">
      <c r="A717" s="14"/>
      <c r="C717" s="15"/>
      <c r="D717" s="15"/>
    </row>
    <row r="718">
      <c r="A718" s="14"/>
      <c r="C718" s="15"/>
      <c r="D718" s="15"/>
    </row>
    <row r="719">
      <c r="A719" s="14"/>
      <c r="C719" s="15"/>
      <c r="D719" s="15"/>
    </row>
    <row r="720">
      <c r="A720" s="14"/>
      <c r="C720" s="15"/>
      <c r="D720" s="15"/>
    </row>
    <row r="721">
      <c r="A721" s="14"/>
      <c r="C721" s="15"/>
      <c r="D721" s="15"/>
    </row>
    <row r="722">
      <c r="A722" s="14"/>
      <c r="C722" s="15"/>
      <c r="D722" s="15"/>
    </row>
    <row r="723">
      <c r="A723" s="14"/>
      <c r="C723" s="15"/>
      <c r="D723" s="15"/>
    </row>
    <row r="724">
      <c r="A724" s="14"/>
      <c r="C724" s="15"/>
      <c r="D724" s="15"/>
    </row>
    <row r="725">
      <c r="A725" s="14"/>
      <c r="C725" s="15"/>
      <c r="D725" s="15"/>
    </row>
    <row r="726">
      <c r="A726" s="14"/>
      <c r="C726" s="15"/>
      <c r="D726" s="15"/>
    </row>
    <row r="727">
      <c r="A727" s="14"/>
      <c r="C727" s="15"/>
      <c r="D727" s="15"/>
    </row>
    <row r="728">
      <c r="A728" s="14"/>
      <c r="C728" s="15"/>
      <c r="D728" s="15"/>
    </row>
    <row r="729">
      <c r="A729" s="14"/>
      <c r="C729" s="15"/>
      <c r="D729" s="15"/>
    </row>
    <row r="730">
      <c r="A730" s="14"/>
      <c r="C730" s="15"/>
      <c r="D730" s="15"/>
    </row>
    <row r="731">
      <c r="A731" s="14"/>
      <c r="C731" s="15"/>
      <c r="D731" s="15"/>
    </row>
    <row r="732">
      <c r="A732" s="14"/>
      <c r="C732" s="15"/>
      <c r="D732" s="15"/>
    </row>
    <row r="733">
      <c r="A733" s="14"/>
      <c r="C733" s="15"/>
      <c r="D733" s="15"/>
    </row>
    <row r="734">
      <c r="A734" s="14"/>
      <c r="C734" s="15"/>
      <c r="D734" s="15"/>
    </row>
    <row r="735">
      <c r="A735" s="14"/>
      <c r="C735" s="15"/>
      <c r="D735" s="15"/>
    </row>
    <row r="736">
      <c r="A736" s="14"/>
      <c r="C736" s="15"/>
      <c r="D736" s="15"/>
    </row>
    <row r="737">
      <c r="A737" s="14"/>
      <c r="C737" s="15"/>
      <c r="D737" s="15"/>
    </row>
    <row r="738">
      <c r="A738" s="14"/>
      <c r="C738" s="15"/>
      <c r="D738" s="15"/>
    </row>
    <row r="739">
      <c r="A739" s="14"/>
      <c r="C739" s="15"/>
      <c r="D739" s="15"/>
    </row>
    <row r="740">
      <c r="A740" s="14"/>
      <c r="C740" s="15"/>
      <c r="D740" s="15"/>
    </row>
    <row r="741">
      <c r="A741" s="14"/>
      <c r="C741" s="15"/>
      <c r="D741" s="15"/>
    </row>
    <row r="742">
      <c r="A742" s="14"/>
      <c r="C742" s="15"/>
      <c r="D742" s="15"/>
    </row>
    <row r="743">
      <c r="A743" s="14"/>
      <c r="C743" s="15"/>
      <c r="D743" s="15"/>
    </row>
    <row r="744">
      <c r="A744" s="14"/>
      <c r="C744" s="15"/>
      <c r="D744" s="15"/>
    </row>
    <row r="745">
      <c r="A745" s="14"/>
      <c r="C745" s="15"/>
      <c r="D745" s="15"/>
    </row>
    <row r="746">
      <c r="A746" s="14"/>
      <c r="C746" s="15"/>
      <c r="D746" s="15"/>
    </row>
    <row r="747">
      <c r="A747" s="14"/>
      <c r="C747" s="15"/>
      <c r="D747" s="15"/>
    </row>
    <row r="748">
      <c r="A748" s="14"/>
      <c r="C748" s="15"/>
      <c r="D748" s="15"/>
    </row>
    <row r="749">
      <c r="A749" s="14"/>
      <c r="C749" s="15"/>
      <c r="D749" s="15"/>
    </row>
    <row r="750">
      <c r="A750" s="14"/>
      <c r="C750" s="15"/>
      <c r="D750" s="15"/>
    </row>
    <row r="751">
      <c r="A751" s="14"/>
      <c r="C751" s="15"/>
      <c r="D751" s="15"/>
    </row>
    <row r="752">
      <c r="A752" s="14"/>
      <c r="C752" s="15"/>
      <c r="D752" s="15"/>
    </row>
    <row r="753">
      <c r="A753" s="14"/>
      <c r="C753" s="15"/>
      <c r="D753" s="15"/>
    </row>
    <row r="754">
      <c r="A754" s="14"/>
      <c r="C754" s="15"/>
      <c r="D754" s="15"/>
    </row>
    <row r="755">
      <c r="A755" s="14"/>
      <c r="C755" s="15"/>
      <c r="D755" s="15"/>
    </row>
    <row r="756">
      <c r="A756" s="14"/>
      <c r="C756" s="15"/>
      <c r="D756" s="15"/>
    </row>
    <row r="757">
      <c r="A757" s="14"/>
      <c r="C757" s="15"/>
      <c r="D757" s="15"/>
    </row>
    <row r="758">
      <c r="A758" s="14"/>
      <c r="C758" s="15"/>
      <c r="D758" s="15"/>
    </row>
    <row r="759">
      <c r="A759" s="14"/>
      <c r="C759" s="15"/>
      <c r="D759" s="15"/>
    </row>
    <row r="760">
      <c r="A760" s="14"/>
      <c r="C760" s="15"/>
      <c r="D760" s="15"/>
    </row>
    <row r="761">
      <c r="A761" s="14"/>
      <c r="C761" s="15"/>
      <c r="D761" s="15"/>
    </row>
    <row r="762">
      <c r="A762" s="14"/>
      <c r="C762" s="15"/>
      <c r="D762" s="15"/>
    </row>
    <row r="763">
      <c r="A763" s="14"/>
      <c r="C763" s="15"/>
      <c r="D763" s="15"/>
    </row>
    <row r="764">
      <c r="A764" s="14"/>
      <c r="C764" s="15"/>
      <c r="D764" s="15"/>
    </row>
    <row r="765">
      <c r="A765" s="14"/>
      <c r="C765" s="15"/>
      <c r="D765" s="15"/>
    </row>
    <row r="766">
      <c r="A766" s="14"/>
      <c r="C766" s="15"/>
      <c r="D766" s="15"/>
    </row>
    <row r="767">
      <c r="A767" s="14"/>
      <c r="C767" s="15"/>
      <c r="D767" s="15"/>
    </row>
    <row r="768">
      <c r="A768" s="14"/>
      <c r="C768" s="15"/>
      <c r="D768" s="15"/>
    </row>
    <row r="769">
      <c r="A769" s="14"/>
      <c r="C769" s="15"/>
      <c r="D769" s="15"/>
    </row>
    <row r="770">
      <c r="A770" s="14"/>
      <c r="C770" s="15"/>
      <c r="D770" s="15"/>
    </row>
    <row r="771">
      <c r="A771" s="14"/>
      <c r="C771" s="15"/>
      <c r="D771" s="15"/>
    </row>
    <row r="772">
      <c r="A772" s="14"/>
      <c r="C772" s="15"/>
      <c r="D772" s="15"/>
    </row>
    <row r="773">
      <c r="A773" s="14"/>
      <c r="C773" s="15"/>
      <c r="D773" s="15"/>
    </row>
    <row r="774">
      <c r="A774" s="14"/>
      <c r="C774" s="15"/>
      <c r="D774" s="15"/>
    </row>
    <row r="775">
      <c r="A775" s="14"/>
      <c r="C775" s="15"/>
      <c r="D775" s="15"/>
    </row>
    <row r="776">
      <c r="A776" s="14"/>
      <c r="C776" s="15"/>
      <c r="D776" s="15"/>
    </row>
    <row r="777">
      <c r="A777" s="14"/>
      <c r="C777" s="15"/>
      <c r="D777" s="15"/>
    </row>
    <row r="778">
      <c r="A778" s="14"/>
      <c r="C778" s="15"/>
      <c r="D778" s="15"/>
    </row>
    <row r="779">
      <c r="A779" s="14"/>
      <c r="C779" s="15"/>
      <c r="D779" s="15"/>
    </row>
    <row r="780">
      <c r="A780" s="14"/>
      <c r="C780" s="15"/>
      <c r="D780" s="15"/>
    </row>
    <row r="781">
      <c r="A781" s="14"/>
      <c r="C781" s="15"/>
      <c r="D781" s="15"/>
    </row>
    <row r="782">
      <c r="A782" s="14"/>
      <c r="C782" s="15"/>
      <c r="D782" s="15"/>
    </row>
    <row r="783">
      <c r="A783" s="14"/>
      <c r="C783" s="15"/>
      <c r="D783" s="15"/>
    </row>
    <row r="784">
      <c r="A784" s="14"/>
      <c r="C784" s="15"/>
      <c r="D784" s="15"/>
    </row>
    <row r="785">
      <c r="A785" s="14"/>
      <c r="C785" s="15"/>
      <c r="D785" s="15"/>
    </row>
    <row r="786">
      <c r="A786" s="14"/>
      <c r="C786" s="15"/>
      <c r="D786" s="15"/>
    </row>
    <row r="787">
      <c r="A787" s="14"/>
      <c r="C787" s="15"/>
      <c r="D787" s="15"/>
    </row>
    <row r="788">
      <c r="A788" s="14"/>
      <c r="C788" s="15"/>
      <c r="D788" s="15"/>
    </row>
    <row r="789">
      <c r="A789" s="14"/>
      <c r="C789" s="15"/>
      <c r="D789" s="15"/>
    </row>
    <row r="790">
      <c r="A790" s="14"/>
      <c r="C790" s="15"/>
      <c r="D790" s="15"/>
    </row>
    <row r="791">
      <c r="A791" s="14"/>
      <c r="C791" s="15"/>
      <c r="D791" s="15"/>
    </row>
    <row r="792">
      <c r="A792" s="14"/>
      <c r="C792" s="15"/>
      <c r="D792" s="15"/>
    </row>
    <row r="793">
      <c r="A793" s="14"/>
      <c r="C793" s="15"/>
      <c r="D793" s="15"/>
    </row>
    <row r="794">
      <c r="A794" s="14"/>
      <c r="C794" s="15"/>
      <c r="D794" s="15"/>
    </row>
    <row r="795">
      <c r="A795" s="14"/>
      <c r="C795" s="15"/>
      <c r="D795" s="15"/>
    </row>
    <row r="796">
      <c r="A796" s="14"/>
      <c r="C796" s="15"/>
      <c r="D796" s="15"/>
    </row>
    <row r="797">
      <c r="A797" s="14"/>
      <c r="C797" s="15"/>
      <c r="D797" s="15"/>
    </row>
    <row r="798">
      <c r="A798" s="14"/>
      <c r="C798" s="15"/>
      <c r="D798" s="15"/>
    </row>
    <row r="799">
      <c r="A799" s="14"/>
      <c r="C799" s="15"/>
      <c r="D799" s="15"/>
    </row>
    <row r="800">
      <c r="A800" s="14"/>
      <c r="C800" s="15"/>
      <c r="D800" s="15"/>
    </row>
    <row r="801">
      <c r="A801" s="14"/>
      <c r="C801" s="15"/>
      <c r="D801" s="15"/>
    </row>
    <row r="802">
      <c r="A802" s="14"/>
      <c r="C802" s="15"/>
      <c r="D802" s="15"/>
    </row>
    <row r="803">
      <c r="A803" s="14"/>
      <c r="C803" s="15"/>
      <c r="D803" s="15"/>
    </row>
    <row r="804">
      <c r="A804" s="14"/>
      <c r="C804" s="15"/>
      <c r="D804" s="15"/>
    </row>
    <row r="805">
      <c r="A805" s="14"/>
      <c r="C805" s="15"/>
      <c r="D805" s="15"/>
    </row>
    <row r="806">
      <c r="A806" s="14"/>
      <c r="C806" s="15"/>
      <c r="D806" s="15"/>
    </row>
    <row r="807">
      <c r="A807" s="14"/>
      <c r="C807" s="15"/>
      <c r="D807" s="15"/>
    </row>
    <row r="808">
      <c r="A808" s="14"/>
      <c r="C808" s="15"/>
      <c r="D808" s="15"/>
    </row>
    <row r="809">
      <c r="A809" s="14"/>
      <c r="C809" s="15"/>
      <c r="D809" s="15"/>
    </row>
    <row r="810">
      <c r="A810" s="14"/>
      <c r="C810" s="15"/>
      <c r="D810" s="15"/>
    </row>
    <row r="811">
      <c r="A811" s="14"/>
      <c r="C811" s="15"/>
      <c r="D811" s="15"/>
    </row>
    <row r="812">
      <c r="A812" s="14"/>
      <c r="C812" s="15"/>
      <c r="D812" s="15"/>
    </row>
    <row r="813">
      <c r="A813" s="14"/>
      <c r="C813" s="15"/>
      <c r="D813" s="15"/>
    </row>
    <row r="814">
      <c r="A814" s="14"/>
      <c r="C814" s="15"/>
      <c r="D814" s="15"/>
    </row>
    <row r="815">
      <c r="A815" s="14"/>
      <c r="C815" s="15"/>
      <c r="D815" s="15"/>
    </row>
    <row r="816">
      <c r="A816" s="14"/>
      <c r="C816" s="15"/>
      <c r="D816" s="15"/>
    </row>
    <row r="817">
      <c r="A817" s="14"/>
      <c r="C817" s="15"/>
      <c r="D817" s="15"/>
    </row>
    <row r="818">
      <c r="A818" s="14"/>
      <c r="C818" s="15"/>
      <c r="D818" s="15"/>
    </row>
    <row r="819">
      <c r="A819" s="14"/>
      <c r="C819" s="15"/>
      <c r="D819" s="15"/>
    </row>
    <row r="820">
      <c r="A820" s="14"/>
      <c r="C820" s="15"/>
      <c r="D820" s="15"/>
    </row>
    <row r="821">
      <c r="A821" s="14"/>
      <c r="C821" s="15"/>
      <c r="D821" s="15"/>
    </row>
    <row r="822">
      <c r="A822" s="14"/>
      <c r="C822" s="15"/>
      <c r="D822" s="15"/>
    </row>
    <row r="823">
      <c r="A823" s="14"/>
      <c r="C823" s="15"/>
      <c r="D823" s="15"/>
    </row>
    <row r="824">
      <c r="A824" s="14"/>
      <c r="C824" s="15"/>
      <c r="D824" s="15"/>
    </row>
    <row r="825">
      <c r="A825" s="14"/>
      <c r="C825" s="15"/>
      <c r="D825" s="15"/>
    </row>
    <row r="826">
      <c r="A826" s="14"/>
      <c r="C826" s="15"/>
      <c r="D826" s="15"/>
    </row>
    <row r="827">
      <c r="A827" s="14"/>
      <c r="C827" s="15"/>
      <c r="D827" s="15"/>
    </row>
    <row r="828">
      <c r="A828" s="14"/>
      <c r="C828" s="15"/>
      <c r="D828" s="15"/>
    </row>
    <row r="829">
      <c r="A829" s="14"/>
      <c r="C829" s="15"/>
      <c r="D829" s="15"/>
    </row>
    <row r="830">
      <c r="A830" s="14"/>
      <c r="C830" s="15"/>
      <c r="D830" s="15"/>
    </row>
    <row r="831">
      <c r="A831" s="14"/>
      <c r="C831" s="15"/>
      <c r="D831" s="15"/>
    </row>
    <row r="832">
      <c r="A832" s="14"/>
      <c r="C832" s="15"/>
      <c r="D832" s="15"/>
    </row>
    <row r="833">
      <c r="A833" s="14"/>
      <c r="C833" s="15"/>
      <c r="D833" s="15"/>
    </row>
    <row r="834">
      <c r="A834" s="14"/>
      <c r="C834" s="15"/>
      <c r="D834" s="15"/>
    </row>
    <row r="835">
      <c r="A835" s="14"/>
      <c r="C835" s="15"/>
      <c r="D835" s="15"/>
    </row>
    <row r="836">
      <c r="A836" s="14"/>
      <c r="C836" s="15"/>
      <c r="D836" s="15"/>
    </row>
    <row r="837">
      <c r="A837" s="14"/>
      <c r="C837" s="15"/>
      <c r="D837" s="15"/>
    </row>
    <row r="838">
      <c r="A838" s="14"/>
      <c r="C838" s="15"/>
      <c r="D838" s="15"/>
    </row>
    <row r="839">
      <c r="A839" s="14"/>
      <c r="C839" s="15"/>
      <c r="D839" s="15"/>
    </row>
    <row r="840">
      <c r="A840" s="14"/>
      <c r="C840" s="15"/>
      <c r="D840" s="15"/>
    </row>
    <row r="841">
      <c r="A841" s="14"/>
      <c r="C841" s="15"/>
      <c r="D841" s="15"/>
    </row>
    <row r="842">
      <c r="A842" s="14"/>
      <c r="C842" s="15"/>
      <c r="D842" s="15"/>
    </row>
    <row r="843">
      <c r="A843" s="14"/>
      <c r="C843" s="15"/>
      <c r="D843" s="15"/>
    </row>
    <row r="844">
      <c r="A844" s="14"/>
      <c r="C844" s="15"/>
      <c r="D844" s="15"/>
    </row>
    <row r="845">
      <c r="A845" s="14"/>
      <c r="C845" s="15"/>
      <c r="D845" s="15"/>
    </row>
    <row r="846">
      <c r="A846" s="14"/>
      <c r="C846" s="15"/>
      <c r="D846" s="15"/>
    </row>
    <row r="847">
      <c r="A847" s="14"/>
      <c r="C847" s="15"/>
      <c r="D847" s="15"/>
    </row>
    <row r="848">
      <c r="A848" s="14"/>
      <c r="C848" s="15"/>
      <c r="D848" s="15"/>
    </row>
    <row r="849">
      <c r="A849" s="14"/>
      <c r="C849" s="15"/>
      <c r="D849" s="15"/>
    </row>
    <row r="850">
      <c r="A850" s="14"/>
      <c r="C850" s="15"/>
      <c r="D850" s="15"/>
    </row>
    <row r="851">
      <c r="A851" s="14"/>
      <c r="C851" s="15"/>
      <c r="D851" s="15"/>
    </row>
    <row r="852">
      <c r="A852" s="14"/>
      <c r="C852" s="15"/>
      <c r="D852" s="15"/>
    </row>
    <row r="853">
      <c r="A853" s="14"/>
      <c r="C853" s="15"/>
      <c r="D853" s="15"/>
    </row>
    <row r="854">
      <c r="A854" s="14"/>
      <c r="C854" s="15"/>
      <c r="D854" s="15"/>
    </row>
    <row r="855">
      <c r="A855" s="14"/>
      <c r="C855" s="15"/>
      <c r="D855" s="15"/>
    </row>
    <row r="856">
      <c r="A856" s="14"/>
      <c r="C856" s="15"/>
      <c r="D856" s="15"/>
    </row>
    <row r="857">
      <c r="A857" s="14"/>
      <c r="C857" s="15"/>
      <c r="D857" s="15"/>
    </row>
    <row r="858">
      <c r="A858" s="14"/>
      <c r="C858" s="15"/>
      <c r="D858" s="15"/>
    </row>
    <row r="859">
      <c r="A859" s="14"/>
      <c r="C859" s="15"/>
      <c r="D859" s="15"/>
    </row>
    <row r="860">
      <c r="A860" s="14"/>
      <c r="C860" s="15"/>
      <c r="D860" s="15"/>
    </row>
    <row r="861">
      <c r="A861" s="14"/>
      <c r="C861" s="15"/>
      <c r="D861" s="15"/>
    </row>
    <row r="862">
      <c r="A862" s="14"/>
      <c r="C862" s="15"/>
      <c r="D862" s="15"/>
    </row>
    <row r="863">
      <c r="A863" s="14"/>
      <c r="C863" s="15"/>
      <c r="D863" s="15"/>
    </row>
    <row r="864">
      <c r="A864" s="14"/>
      <c r="C864" s="15"/>
      <c r="D864" s="15"/>
    </row>
    <row r="865">
      <c r="A865" s="14"/>
      <c r="C865" s="15"/>
      <c r="D865" s="15"/>
    </row>
    <row r="866">
      <c r="A866" s="14"/>
      <c r="C866" s="15"/>
      <c r="D866" s="15"/>
    </row>
    <row r="867">
      <c r="A867" s="14"/>
      <c r="C867" s="15"/>
      <c r="D867" s="15"/>
    </row>
    <row r="868">
      <c r="A868" s="14"/>
      <c r="C868" s="15"/>
      <c r="D868" s="15"/>
    </row>
    <row r="869">
      <c r="A869" s="14"/>
      <c r="C869" s="15"/>
      <c r="D869" s="15"/>
    </row>
    <row r="870">
      <c r="A870" s="14"/>
      <c r="C870" s="15"/>
      <c r="D870" s="15"/>
    </row>
    <row r="871">
      <c r="A871" s="14"/>
      <c r="C871" s="15"/>
      <c r="D871" s="15"/>
    </row>
    <row r="872">
      <c r="A872" s="14"/>
      <c r="C872" s="15"/>
      <c r="D872" s="15"/>
    </row>
    <row r="873">
      <c r="A873" s="14"/>
      <c r="C873" s="15"/>
      <c r="D873" s="15"/>
    </row>
    <row r="874">
      <c r="A874" s="14"/>
      <c r="C874" s="15"/>
      <c r="D874" s="15"/>
    </row>
    <row r="875">
      <c r="A875" s="14"/>
      <c r="C875" s="15"/>
      <c r="D875" s="15"/>
    </row>
    <row r="876">
      <c r="A876" s="14"/>
      <c r="C876" s="15"/>
      <c r="D876" s="15"/>
    </row>
    <row r="877">
      <c r="A877" s="14"/>
      <c r="C877" s="15"/>
      <c r="D877" s="15"/>
    </row>
    <row r="878">
      <c r="A878" s="14"/>
      <c r="C878" s="15"/>
      <c r="D878" s="15"/>
    </row>
    <row r="879">
      <c r="A879" s="14"/>
      <c r="C879" s="15"/>
      <c r="D879" s="15"/>
    </row>
    <row r="880">
      <c r="A880" s="14"/>
      <c r="C880" s="15"/>
      <c r="D880" s="15"/>
    </row>
    <row r="881">
      <c r="A881" s="14"/>
      <c r="C881" s="15"/>
      <c r="D881" s="15"/>
    </row>
    <row r="882">
      <c r="A882" s="14"/>
      <c r="C882" s="15"/>
      <c r="D882" s="15"/>
    </row>
    <row r="883">
      <c r="A883" s="14"/>
      <c r="C883" s="15"/>
      <c r="D883" s="15"/>
    </row>
    <row r="884">
      <c r="A884" s="14"/>
      <c r="C884" s="15"/>
      <c r="D884" s="15"/>
    </row>
    <row r="885">
      <c r="A885" s="14"/>
      <c r="C885" s="15"/>
      <c r="D885" s="15"/>
    </row>
    <row r="886">
      <c r="A886" s="14"/>
      <c r="C886" s="15"/>
      <c r="D886" s="15"/>
    </row>
    <row r="887">
      <c r="A887" s="14"/>
      <c r="C887" s="15"/>
      <c r="D887" s="15"/>
    </row>
    <row r="888">
      <c r="A888" s="14"/>
      <c r="C888" s="15"/>
      <c r="D888" s="15"/>
    </row>
    <row r="889">
      <c r="A889" s="14"/>
      <c r="C889" s="15"/>
      <c r="D889" s="15"/>
    </row>
    <row r="890">
      <c r="A890" s="14"/>
      <c r="C890" s="15"/>
      <c r="D890" s="15"/>
    </row>
    <row r="891">
      <c r="A891" s="14"/>
      <c r="C891" s="15"/>
      <c r="D891" s="15"/>
    </row>
    <row r="892">
      <c r="A892" s="14"/>
      <c r="C892" s="15"/>
      <c r="D892" s="15"/>
    </row>
    <row r="893">
      <c r="A893" s="14"/>
      <c r="C893" s="15"/>
      <c r="D893" s="15"/>
    </row>
    <row r="894">
      <c r="A894" s="14"/>
      <c r="C894" s="15"/>
      <c r="D894" s="15"/>
    </row>
    <row r="895">
      <c r="A895" s="14"/>
      <c r="C895" s="15"/>
      <c r="D895" s="15"/>
    </row>
    <row r="896">
      <c r="A896" s="14"/>
      <c r="C896" s="15"/>
      <c r="D896" s="15"/>
    </row>
    <row r="897">
      <c r="A897" s="14"/>
      <c r="C897" s="15"/>
      <c r="D897" s="15"/>
    </row>
    <row r="898">
      <c r="A898" s="14"/>
      <c r="C898" s="15"/>
      <c r="D898" s="15"/>
    </row>
    <row r="899">
      <c r="A899" s="14"/>
      <c r="C899" s="15"/>
      <c r="D899" s="15"/>
    </row>
    <row r="900">
      <c r="A900" s="14"/>
      <c r="C900" s="15"/>
      <c r="D900" s="15"/>
    </row>
    <row r="901">
      <c r="A901" s="14"/>
      <c r="C901" s="15"/>
      <c r="D901" s="15"/>
    </row>
    <row r="902">
      <c r="A902" s="14"/>
      <c r="C902" s="15"/>
      <c r="D902" s="15"/>
    </row>
    <row r="903">
      <c r="A903" s="14"/>
      <c r="C903" s="15"/>
      <c r="D903" s="15"/>
    </row>
    <row r="904">
      <c r="A904" s="14"/>
      <c r="C904" s="15"/>
      <c r="D904" s="15"/>
    </row>
    <row r="905">
      <c r="A905" s="14"/>
      <c r="C905" s="15"/>
      <c r="D905" s="15"/>
    </row>
    <row r="906">
      <c r="A906" s="14"/>
      <c r="C906" s="15"/>
      <c r="D906" s="15"/>
    </row>
    <row r="907">
      <c r="A907" s="14"/>
      <c r="C907" s="15"/>
      <c r="D907" s="15"/>
    </row>
    <row r="908">
      <c r="A908" s="14"/>
      <c r="C908" s="15"/>
      <c r="D908" s="15"/>
    </row>
    <row r="909">
      <c r="A909" s="14"/>
      <c r="C909" s="15"/>
      <c r="D909" s="15"/>
    </row>
    <row r="910">
      <c r="A910" s="14"/>
      <c r="C910" s="15"/>
      <c r="D910" s="15"/>
    </row>
    <row r="911">
      <c r="A911" s="14"/>
      <c r="C911" s="15"/>
      <c r="D911" s="15"/>
    </row>
    <row r="912">
      <c r="A912" s="14"/>
      <c r="C912" s="15"/>
      <c r="D912" s="15"/>
    </row>
    <row r="913">
      <c r="A913" s="14"/>
      <c r="C913" s="15"/>
      <c r="D913" s="15"/>
    </row>
    <row r="914">
      <c r="A914" s="14"/>
      <c r="C914" s="15"/>
      <c r="D914" s="15"/>
    </row>
    <row r="915">
      <c r="A915" s="14"/>
      <c r="C915" s="15"/>
      <c r="D915" s="15"/>
    </row>
    <row r="916">
      <c r="A916" s="14"/>
      <c r="C916" s="15"/>
      <c r="D916" s="15"/>
    </row>
    <row r="917">
      <c r="A917" s="14"/>
      <c r="C917" s="15"/>
      <c r="D917" s="15"/>
    </row>
    <row r="918">
      <c r="A918" s="14"/>
      <c r="C918" s="15"/>
      <c r="D918" s="15"/>
    </row>
    <row r="919">
      <c r="A919" s="14"/>
      <c r="C919" s="15"/>
      <c r="D919" s="15"/>
    </row>
    <row r="920">
      <c r="A920" s="14"/>
      <c r="C920" s="15"/>
      <c r="D920" s="15"/>
    </row>
    <row r="921">
      <c r="A921" s="14"/>
      <c r="C921" s="15"/>
      <c r="D921" s="15"/>
    </row>
    <row r="922">
      <c r="A922" s="14"/>
      <c r="C922" s="15"/>
      <c r="D922" s="15"/>
    </row>
    <row r="923">
      <c r="A923" s="14"/>
      <c r="C923" s="15"/>
      <c r="D923" s="15"/>
    </row>
    <row r="924">
      <c r="A924" s="14"/>
      <c r="C924" s="15"/>
      <c r="D924" s="15"/>
    </row>
    <row r="925">
      <c r="A925" s="14"/>
      <c r="C925" s="15"/>
      <c r="D925" s="15"/>
    </row>
    <row r="926">
      <c r="A926" s="14"/>
      <c r="C926" s="15"/>
      <c r="D926" s="15"/>
    </row>
    <row r="927">
      <c r="A927" s="14"/>
      <c r="C927" s="15"/>
      <c r="D927" s="15"/>
    </row>
    <row r="928">
      <c r="A928" s="14"/>
      <c r="C928" s="15"/>
      <c r="D928" s="15"/>
    </row>
    <row r="929">
      <c r="A929" s="14"/>
      <c r="C929" s="15"/>
      <c r="D929" s="15"/>
    </row>
    <row r="930">
      <c r="A930" s="14"/>
      <c r="C930" s="15"/>
      <c r="D930" s="15"/>
    </row>
    <row r="931">
      <c r="A931" s="14"/>
      <c r="C931" s="15"/>
      <c r="D931" s="15"/>
    </row>
    <row r="932">
      <c r="A932" s="14"/>
      <c r="C932" s="15"/>
      <c r="D932" s="15"/>
    </row>
    <row r="933">
      <c r="A933" s="14"/>
      <c r="C933" s="15"/>
      <c r="D933" s="15"/>
    </row>
    <row r="934">
      <c r="A934" s="14"/>
      <c r="C934" s="15"/>
      <c r="D934" s="15"/>
    </row>
    <row r="935">
      <c r="A935" s="14"/>
      <c r="C935" s="15"/>
      <c r="D935" s="15"/>
    </row>
    <row r="936">
      <c r="A936" s="14"/>
      <c r="C936" s="15"/>
      <c r="D936" s="15"/>
    </row>
    <row r="937">
      <c r="A937" s="14"/>
      <c r="C937" s="15"/>
      <c r="D937" s="15"/>
    </row>
    <row r="938">
      <c r="A938" s="14"/>
      <c r="C938" s="15"/>
      <c r="D938" s="15"/>
    </row>
    <row r="939">
      <c r="A939" s="14"/>
      <c r="C939" s="15"/>
      <c r="D939" s="15"/>
    </row>
    <row r="940">
      <c r="A940" s="14"/>
      <c r="C940" s="15"/>
      <c r="D940" s="15"/>
    </row>
    <row r="941">
      <c r="A941" s="14"/>
      <c r="C941" s="15"/>
      <c r="D941" s="15"/>
    </row>
    <row r="942">
      <c r="A942" s="14"/>
      <c r="C942" s="15"/>
      <c r="D942" s="15"/>
    </row>
    <row r="943">
      <c r="A943" s="14"/>
      <c r="C943" s="15"/>
      <c r="D943" s="15"/>
    </row>
    <row r="944">
      <c r="A944" s="14"/>
      <c r="C944" s="15"/>
      <c r="D944" s="15"/>
    </row>
    <row r="945">
      <c r="A945" s="14"/>
      <c r="C945" s="15"/>
      <c r="D945" s="15"/>
    </row>
    <row r="946">
      <c r="A946" s="14"/>
      <c r="C946" s="15"/>
      <c r="D946" s="15"/>
    </row>
    <row r="947">
      <c r="A947" s="14"/>
      <c r="C947" s="15"/>
      <c r="D947" s="15"/>
    </row>
    <row r="948">
      <c r="A948" s="14"/>
      <c r="C948" s="15"/>
      <c r="D948" s="15"/>
    </row>
    <row r="949">
      <c r="A949" s="14"/>
      <c r="C949" s="15"/>
      <c r="D949" s="15"/>
    </row>
    <row r="950">
      <c r="A950" s="14"/>
      <c r="C950" s="15"/>
      <c r="D950" s="15"/>
    </row>
    <row r="951">
      <c r="A951" s="14"/>
      <c r="C951" s="15"/>
      <c r="D951" s="15"/>
    </row>
    <row r="952">
      <c r="A952" s="14"/>
      <c r="C952" s="15"/>
      <c r="D952" s="15"/>
    </row>
    <row r="953">
      <c r="A953" s="14"/>
      <c r="C953" s="15"/>
      <c r="D953" s="15"/>
    </row>
    <row r="954">
      <c r="A954" s="14"/>
      <c r="C954" s="15"/>
      <c r="D954" s="15"/>
    </row>
    <row r="955">
      <c r="A955" s="14"/>
      <c r="C955" s="15"/>
      <c r="D955" s="15"/>
    </row>
    <row r="956">
      <c r="A956" s="14"/>
      <c r="C956" s="15"/>
      <c r="D956" s="15"/>
    </row>
    <row r="957">
      <c r="A957" s="14"/>
      <c r="C957" s="15"/>
      <c r="D957" s="15"/>
    </row>
    <row r="958">
      <c r="A958" s="14"/>
      <c r="C958" s="15"/>
      <c r="D958" s="15"/>
    </row>
    <row r="959">
      <c r="A959" s="14"/>
      <c r="C959" s="15"/>
      <c r="D959" s="15"/>
    </row>
    <row r="960">
      <c r="A960" s="14"/>
      <c r="C960" s="15"/>
      <c r="D960" s="15"/>
    </row>
    <row r="961">
      <c r="A961" s="14"/>
      <c r="C961" s="15"/>
      <c r="D961" s="15"/>
    </row>
    <row r="962">
      <c r="A962" s="14"/>
      <c r="C962" s="15"/>
      <c r="D962" s="15"/>
    </row>
    <row r="963">
      <c r="A963" s="14"/>
      <c r="C963" s="15"/>
      <c r="D963" s="15"/>
    </row>
    <row r="964">
      <c r="A964" s="14"/>
      <c r="C964" s="15"/>
      <c r="D964" s="15"/>
    </row>
    <row r="965">
      <c r="A965" s="14"/>
      <c r="C965" s="15"/>
      <c r="D965" s="15"/>
    </row>
    <row r="966">
      <c r="A966" s="14"/>
      <c r="C966" s="15"/>
      <c r="D966" s="15"/>
    </row>
    <row r="967">
      <c r="A967" s="14"/>
      <c r="C967" s="15"/>
      <c r="D967" s="15"/>
    </row>
    <row r="968">
      <c r="A968" s="14"/>
      <c r="C968" s="15"/>
      <c r="D968" s="15"/>
    </row>
    <row r="969">
      <c r="A969" s="14"/>
      <c r="C969" s="15"/>
      <c r="D969" s="15"/>
    </row>
    <row r="970">
      <c r="A970" s="14"/>
      <c r="C970" s="15"/>
      <c r="D970" s="15"/>
    </row>
    <row r="971">
      <c r="A971" s="14"/>
      <c r="C971" s="15"/>
      <c r="D971" s="15"/>
    </row>
    <row r="972">
      <c r="A972" s="14"/>
      <c r="C972" s="15"/>
      <c r="D972" s="15"/>
    </row>
    <row r="973">
      <c r="A973" s="14"/>
      <c r="C973" s="15"/>
      <c r="D973" s="15"/>
    </row>
    <row r="974">
      <c r="A974" s="14"/>
      <c r="C974" s="15"/>
      <c r="D974" s="15"/>
    </row>
    <row r="975">
      <c r="A975" s="14"/>
      <c r="C975" s="15"/>
      <c r="D975" s="15"/>
    </row>
    <row r="976">
      <c r="A976" s="14"/>
      <c r="C976" s="15"/>
      <c r="D976" s="15"/>
    </row>
    <row r="977">
      <c r="A977" s="14"/>
      <c r="C977" s="15"/>
      <c r="D977" s="15"/>
    </row>
    <row r="978">
      <c r="A978" s="14"/>
      <c r="C978" s="15"/>
      <c r="D978" s="15"/>
    </row>
    <row r="979">
      <c r="A979" s="14"/>
      <c r="C979" s="15"/>
      <c r="D979" s="15"/>
    </row>
    <row r="980">
      <c r="A980" s="14"/>
      <c r="C980" s="15"/>
      <c r="D980" s="15"/>
    </row>
    <row r="981">
      <c r="A981" s="14"/>
      <c r="C981" s="15"/>
      <c r="D981" s="15"/>
    </row>
    <row r="982">
      <c r="A982" s="14"/>
      <c r="C982" s="15"/>
      <c r="D982" s="15"/>
    </row>
    <row r="983">
      <c r="A983" s="14"/>
      <c r="C983" s="15"/>
      <c r="D983" s="15"/>
    </row>
    <row r="984">
      <c r="A984" s="14"/>
      <c r="C984" s="15"/>
      <c r="D984" s="15"/>
    </row>
    <row r="985">
      <c r="A985" s="14"/>
      <c r="C985" s="15"/>
      <c r="D985" s="15"/>
    </row>
    <row r="986">
      <c r="A986" s="14"/>
      <c r="C986" s="15"/>
      <c r="D986" s="15"/>
    </row>
    <row r="987">
      <c r="A987" s="14"/>
      <c r="C987" s="15"/>
      <c r="D987" s="15"/>
    </row>
    <row r="988">
      <c r="A988" s="14"/>
      <c r="C988" s="15"/>
      <c r="D988" s="15"/>
    </row>
    <row r="989">
      <c r="A989" s="14"/>
      <c r="C989" s="15"/>
      <c r="D989" s="15"/>
    </row>
    <row r="990">
      <c r="A990" s="14"/>
      <c r="C990" s="15"/>
      <c r="D990" s="15"/>
    </row>
    <row r="991">
      <c r="A991" s="14"/>
      <c r="C991" s="15"/>
      <c r="D991" s="15"/>
    </row>
    <row r="992">
      <c r="A992" s="14"/>
      <c r="C992" s="15"/>
      <c r="D992" s="15"/>
    </row>
    <row r="993">
      <c r="A993" s="14"/>
      <c r="C993" s="15"/>
      <c r="D993" s="15"/>
    </row>
    <row r="994">
      <c r="A994" s="14"/>
      <c r="C994" s="15"/>
      <c r="D994" s="15"/>
    </row>
    <row r="995">
      <c r="A995" s="14"/>
      <c r="C995" s="15"/>
      <c r="D995" s="15"/>
    </row>
    <row r="996">
      <c r="A996" s="14"/>
      <c r="C996" s="15"/>
      <c r="D996" s="15"/>
    </row>
    <row r="997">
      <c r="A997" s="14"/>
      <c r="C997" s="15"/>
      <c r="D997" s="15"/>
    </row>
    <row r="998">
      <c r="A998" s="14"/>
      <c r="C998" s="15"/>
      <c r="D998" s="15"/>
    </row>
    <row r="999">
      <c r="A999" s="14"/>
      <c r="C999" s="15"/>
      <c r="D999" s="15"/>
    </row>
    <row r="1000">
      <c r="A1000" s="14"/>
      <c r="C1000" s="15"/>
      <c r="D1000" s="15"/>
    </row>
    <row r="1001">
      <c r="A1001" s="14"/>
      <c r="C1001" s="15"/>
      <c r="D1001" s="15"/>
    </row>
  </sheetData>
  <conditionalFormatting sqref="A21">
    <cfRule type="cellIs" dxfId="0" priority="1" operator="equal">
      <formula>"Programada"</formula>
    </cfRule>
  </conditionalFormatting>
  <conditionalFormatting sqref="A21">
    <cfRule type="cellIs" dxfId="1" priority="2" operator="equal">
      <formula>"Adiada"</formula>
    </cfRule>
  </conditionalFormatting>
  <conditionalFormatting sqref="A21">
    <cfRule type="cellIs" dxfId="2" priority="3" operator="equal">
      <formula>"Andamento"</formula>
    </cfRule>
  </conditionalFormatting>
  <conditionalFormatting sqref="A21">
    <cfRule type="cellIs" dxfId="3" priority="4" operator="equal">
      <formula>"Cancelada"</formula>
    </cfRule>
  </conditionalFormatting>
  <conditionalFormatting sqref="A21">
    <cfRule type="cellIs" dxfId="4" priority="5" operator="equal">
      <formula>"Concluída"</formula>
    </cfRule>
  </conditionalFormatting>
  <conditionalFormatting sqref="A5:A12 A23:A26 A47:A49">
    <cfRule type="timePeriod" dxfId="5" priority="6" timePeriod="today"/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0.25"/>
    <col customWidth="1" min="2" max="2" width="79.88"/>
    <col customWidth="1" min="3" max="3" width="17.0"/>
    <col customWidth="1" min="4" max="4" width="3.75"/>
    <col customWidth="1" min="5" max="5" width="17.0"/>
    <col customWidth="1" min="6" max="6" width="2.75"/>
    <col customWidth="1" min="7" max="7" width="17.0"/>
    <col customWidth="1" min="8" max="8" width="2.75"/>
    <col customWidth="1" min="9" max="9" width="17.0"/>
    <col customWidth="1" min="10" max="10" width="2.75"/>
    <col customWidth="1" min="11" max="11" width="17.0"/>
    <col customWidth="1" min="12" max="12" width="2.75"/>
    <col customWidth="1" min="13" max="13" width="17.0"/>
    <col customWidth="1" min="14" max="14" width="2.75"/>
    <col customWidth="1" min="15" max="15" width="17.0"/>
    <col customWidth="1" min="16" max="16" width="2.75"/>
    <col customWidth="1" min="17" max="17" width="17.0"/>
    <col customWidth="1" min="18" max="18" width="2.75"/>
    <col customWidth="1" min="19" max="19" width="17.0"/>
    <col customWidth="1" min="20" max="20" width="2.75"/>
    <col customWidth="1" min="21" max="21" width="17.0"/>
    <col customWidth="1" min="22" max="22" width="2.75"/>
    <col customWidth="1" min="23" max="23" width="17.0"/>
  </cols>
  <sheetData>
    <row r="1">
      <c r="A1" s="16">
        <v>700.0</v>
      </c>
      <c r="B1" s="17" t="str">
        <f>IF(A1&lt;&gt;"",IFERROR(VLOOKUP(A1,A2:B1000,2,FALSE),"Não encontrado"),"&lt;- Digite o número do contrato para verificar se já possui cadastrado")</f>
        <v>Não encontrado</v>
      </c>
      <c r="C1" s="18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20"/>
      <c r="Y1" s="20"/>
      <c r="Z1" s="20"/>
      <c r="AA1" s="19"/>
      <c r="AB1" s="19"/>
      <c r="AC1" s="19"/>
    </row>
    <row r="2">
      <c r="A2" s="21" t="s">
        <v>4</v>
      </c>
      <c r="B2" s="21" t="s">
        <v>8</v>
      </c>
      <c r="C2" s="22" t="s">
        <v>111</v>
      </c>
      <c r="D2" s="15"/>
      <c r="E2" s="21" t="s">
        <v>52</v>
      </c>
      <c r="F2" s="15"/>
      <c r="G2" s="21" t="s">
        <v>112</v>
      </c>
      <c r="H2" s="15"/>
      <c r="I2" s="21" t="s">
        <v>113</v>
      </c>
      <c r="J2" s="15"/>
      <c r="K2" s="21" t="s">
        <v>114</v>
      </c>
      <c r="L2" s="15"/>
      <c r="M2" s="21" t="s">
        <v>115</v>
      </c>
      <c r="N2" s="15"/>
      <c r="O2" s="21" t="s">
        <v>116</v>
      </c>
      <c r="P2" s="15"/>
      <c r="Q2" s="21" t="s">
        <v>117</v>
      </c>
      <c r="R2" s="15"/>
      <c r="S2" s="21" t="s">
        <v>118</v>
      </c>
      <c r="T2" s="15"/>
      <c r="U2" s="21" t="s">
        <v>119</v>
      </c>
      <c r="V2" s="15"/>
      <c r="W2" s="21" t="s">
        <v>120</v>
      </c>
      <c r="AA2" s="15"/>
      <c r="AB2" s="15"/>
      <c r="AC2" s="15"/>
    </row>
    <row r="3">
      <c r="A3" s="1">
        <v>3.0</v>
      </c>
      <c r="B3" s="23" t="s">
        <v>121</v>
      </c>
      <c r="C3" s="24"/>
      <c r="D3" s="25"/>
      <c r="E3" s="26" t="s">
        <v>122</v>
      </c>
      <c r="F3" s="25"/>
      <c r="G3" s="27" t="s">
        <v>123</v>
      </c>
      <c r="H3" s="25"/>
      <c r="I3" s="27" t="s">
        <v>124</v>
      </c>
      <c r="J3" s="25"/>
      <c r="K3" s="27" t="s">
        <v>125</v>
      </c>
      <c r="L3" s="25"/>
      <c r="M3" s="27" t="s">
        <v>126</v>
      </c>
      <c r="N3" s="25"/>
      <c r="O3" s="27" t="s">
        <v>127</v>
      </c>
      <c r="P3" s="25"/>
      <c r="Q3" s="28">
        <v>75.0</v>
      </c>
      <c r="R3" s="25"/>
      <c r="S3" s="27" t="s">
        <v>128</v>
      </c>
      <c r="T3" s="25"/>
      <c r="U3" s="27" t="s">
        <v>129</v>
      </c>
      <c r="V3" s="25"/>
      <c r="W3" s="27" t="s">
        <v>130</v>
      </c>
      <c r="AA3" s="25"/>
      <c r="AB3" s="25"/>
      <c r="AC3" s="25"/>
    </row>
    <row r="4">
      <c r="A4" s="1">
        <v>4.0</v>
      </c>
      <c r="B4" s="23" t="s">
        <v>131</v>
      </c>
      <c r="C4" s="24"/>
      <c r="D4" s="25"/>
      <c r="E4" s="29" t="s">
        <v>132</v>
      </c>
      <c r="F4" s="25"/>
      <c r="G4" s="27" t="s">
        <v>133</v>
      </c>
      <c r="H4" s="25"/>
      <c r="I4" s="27" t="s">
        <v>134</v>
      </c>
      <c r="J4" s="25"/>
      <c r="K4" s="27" t="s">
        <v>124</v>
      </c>
      <c r="L4" s="25"/>
      <c r="M4" s="27" t="s">
        <v>135</v>
      </c>
      <c r="N4" s="25"/>
      <c r="O4" s="27" t="s">
        <v>136</v>
      </c>
      <c r="P4" s="25"/>
      <c r="Q4" s="30"/>
      <c r="R4" s="25"/>
      <c r="S4" s="27" t="s">
        <v>129</v>
      </c>
      <c r="T4" s="25"/>
      <c r="U4" s="27" t="s">
        <v>137</v>
      </c>
      <c r="V4" s="25"/>
      <c r="W4" s="27" t="s">
        <v>138</v>
      </c>
      <c r="AA4" s="25"/>
      <c r="AB4" s="25"/>
      <c r="AC4" s="25"/>
    </row>
    <row r="5">
      <c r="A5" s="1">
        <v>5.0</v>
      </c>
      <c r="B5" s="23" t="s">
        <v>139</v>
      </c>
      <c r="C5" s="24"/>
      <c r="D5" s="25"/>
      <c r="E5" s="31" t="s">
        <v>140</v>
      </c>
      <c r="F5" s="25"/>
      <c r="G5" s="27" t="s">
        <v>141</v>
      </c>
      <c r="H5" s="25"/>
      <c r="I5" s="27" t="s">
        <v>142</v>
      </c>
      <c r="J5" s="25"/>
      <c r="K5" s="27" t="s">
        <v>134</v>
      </c>
      <c r="L5" s="25"/>
      <c r="M5" s="27" t="s">
        <v>143</v>
      </c>
      <c r="N5" s="25"/>
      <c r="O5" s="27" t="s">
        <v>144</v>
      </c>
      <c r="P5" s="25"/>
      <c r="Q5" s="21" t="s">
        <v>145</v>
      </c>
      <c r="R5" s="25"/>
      <c r="S5" s="27" t="s">
        <v>146</v>
      </c>
      <c r="T5" s="25"/>
      <c r="U5" s="27" t="s">
        <v>147</v>
      </c>
      <c r="V5" s="25"/>
      <c r="W5" s="27"/>
      <c r="AA5" s="25"/>
      <c r="AB5" s="25"/>
      <c r="AC5" s="25"/>
    </row>
    <row r="6">
      <c r="A6" s="1">
        <v>6.0</v>
      </c>
      <c r="B6" s="23" t="s">
        <v>148</v>
      </c>
      <c r="C6" s="24"/>
      <c r="D6" s="25"/>
      <c r="E6" s="32" t="s">
        <v>149</v>
      </c>
      <c r="F6" s="25"/>
      <c r="G6" s="27" t="s">
        <v>150</v>
      </c>
      <c r="H6" s="25"/>
      <c r="I6" s="27" t="s">
        <v>151</v>
      </c>
      <c r="J6" s="25"/>
      <c r="K6" s="27" t="s">
        <v>152</v>
      </c>
      <c r="L6" s="25"/>
      <c r="M6" s="27" t="s">
        <v>153</v>
      </c>
      <c r="N6" s="25"/>
      <c r="O6" s="27" t="s">
        <v>154</v>
      </c>
      <c r="P6" s="25"/>
      <c r="Q6" s="33">
        <v>0.041666666666666664</v>
      </c>
      <c r="R6" s="25"/>
      <c r="S6" s="27" t="s">
        <v>155</v>
      </c>
      <c r="T6" s="25"/>
      <c r="U6" s="27" t="s">
        <v>156</v>
      </c>
      <c r="V6" s="25"/>
      <c r="W6" s="30"/>
      <c r="AA6" s="25"/>
      <c r="AB6" s="25"/>
      <c r="AC6" s="25"/>
    </row>
    <row r="7">
      <c r="A7" s="2">
        <v>7.0</v>
      </c>
      <c r="B7" s="27" t="s">
        <v>157</v>
      </c>
      <c r="C7" s="34"/>
      <c r="D7" s="25"/>
      <c r="E7" s="35" t="s">
        <v>158</v>
      </c>
      <c r="F7" s="25"/>
      <c r="G7" s="27" t="s">
        <v>159</v>
      </c>
      <c r="H7" s="25"/>
      <c r="I7" s="27" t="s">
        <v>160</v>
      </c>
      <c r="J7" s="25"/>
      <c r="K7" s="27" t="s">
        <v>160</v>
      </c>
      <c r="L7" s="25"/>
      <c r="M7" s="27" t="s">
        <v>161</v>
      </c>
      <c r="N7" s="25"/>
      <c r="O7" s="27" t="s">
        <v>162</v>
      </c>
      <c r="P7" s="25"/>
      <c r="Q7" s="25"/>
      <c r="R7" s="25"/>
      <c r="S7" s="27" t="s">
        <v>163</v>
      </c>
      <c r="T7" s="25"/>
      <c r="U7" s="27" t="s">
        <v>164</v>
      </c>
      <c r="V7" s="25"/>
      <c r="W7" s="30"/>
      <c r="AA7" s="25"/>
      <c r="AB7" s="25"/>
      <c r="AC7" s="25"/>
    </row>
    <row r="8">
      <c r="A8" s="2">
        <v>8.0</v>
      </c>
      <c r="B8" s="27" t="s">
        <v>165</v>
      </c>
      <c r="C8" s="34"/>
      <c r="D8" s="25"/>
      <c r="E8" s="27"/>
      <c r="F8" s="25"/>
      <c r="G8" s="27" t="s">
        <v>166</v>
      </c>
      <c r="H8" s="25"/>
      <c r="I8" s="27" t="s">
        <v>167</v>
      </c>
      <c r="J8" s="25"/>
      <c r="K8" s="27" t="s">
        <v>167</v>
      </c>
      <c r="L8" s="25"/>
      <c r="M8" s="27" t="s">
        <v>168</v>
      </c>
      <c r="N8" s="25"/>
      <c r="O8" s="27" t="s">
        <v>169</v>
      </c>
      <c r="P8" s="25"/>
      <c r="Q8" s="21" t="s">
        <v>170</v>
      </c>
      <c r="R8" s="25"/>
      <c r="S8" s="27" t="s">
        <v>171</v>
      </c>
      <c r="T8" s="25"/>
      <c r="U8" s="27" t="s">
        <v>11</v>
      </c>
      <c r="V8" s="25"/>
      <c r="W8" s="25"/>
      <c r="AA8" s="25"/>
      <c r="AB8" s="25"/>
      <c r="AC8" s="25"/>
    </row>
    <row r="9">
      <c r="A9" s="2">
        <v>9.0</v>
      </c>
      <c r="B9" s="27" t="s">
        <v>172</v>
      </c>
      <c r="C9" s="34"/>
      <c r="D9" s="25"/>
      <c r="E9" s="27"/>
      <c r="F9" s="25"/>
      <c r="G9" s="27" t="s">
        <v>173</v>
      </c>
      <c r="H9" s="25"/>
      <c r="I9" s="27" t="s">
        <v>174</v>
      </c>
      <c r="J9" s="25"/>
      <c r="K9" s="27" t="s">
        <v>175</v>
      </c>
      <c r="L9" s="25"/>
      <c r="M9" s="27" t="s">
        <v>176</v>
      </c>
      <c r="N9" s="25"/>
      <c r="O9" s="27" t="s">
        <v>176</v>
      </c>
      <c r="P9" s="25"/>
      <c r="Q9" s="33">
        <v>0.25</v>
      </c>
      <c r="R9" s="25"/>
      <c r="S9" s="27" t="s">
        <v>177</v>
      </c>
      <c r="T9" s="25"/>
      <c r="U9" s="27"/>
      <c r="V9" s="25"/>
      <c r="W9" s="25"/>
      <c r="AA9" s="25"/>
      <c r="AB9" s="25"/>
      <c r="AC9" s="25"/>
    </row>
    <row r="10">
      <c r="A10" s="2">
        <v>10.0</v>
      </c>
      <c r="B10" s="27" t="s">
        <v>178</v>
      </c>
      <c r="C10" s="34"/>
      <c r="E10" s="25"/>
      <c r="F10" s="25"/>
      <c r="G10" s="27" t="s">
        <v>179</v>
      </c>
      <c r="H10" s="25"/>
      <c r="I10" s="27" t="s">
        <v>180</v>
      </c>
      <c r="J10" s="25"/>
      <c r="K10" s="27" t="s">
        <v>181</v>
      </c>
      <c r="L10" s="25"/>
      <c r="M10" s="27" t="s">
        <v>182</v>
      </c>
      <c r="N10" s="25"/>
      <c r="O10" s="27" t="s">
        <v>182</v>
      </c>
      <c r="P10" s="25"/>
      <c r="Q10" s="25"/>
      <c r="R10" s="25"/>
      <c r="S10" s="27" t="s">
        <v>183</v>
      </c>
      <c r="T10" s="25"/>
      <c r="U10" s="30"/>
      <c r="V10" s="25"/>
      <c r="W10" s="25"/>
      <c r="AA10" s="25"/>
      <c r="AB10" s="25"/>
      <c r="AC10" s="25"/>
    </row>
    <row r="11">
      <c r="A11" s="2">
        <v>11.0</v>
      </c>
      <c r="B11" s="27" t="s">
        <v>184</v>
      </c>
      <c r="C11" s="34">
        <v>0.0</v>
      </c>
      <c r="E11" s="25"/>
      <c r="F11" s="25"/>
      <c r="G11" s="27" t="s">
        <v>185</v>
      </c>
      <c r="H11" s="25"/>
      <c r="I11" s="27" t="s">
        <v>186</v>
      </c>
      <c r="J11" s="25"/>
      <c r="K11" s="27" t="s">
        <v>187</v>
      </c>
      <c r="L11" s="25"/>
      <c r="M11" s="27" t="s">
        <v>188</v>
      </c>
      <c r="N11" s="25"/>
      <c r="O11" s="27" t="s">
        <v>179</v>
      </c>
      <c r="P11" s="25"/>
      <c r="Q11" s="25"/>
      <c r="R11" s="25"/>
      <c r="S11" s="27" t="s">
        <v>189</v>
      </c>
      <c r="T11" s="25"/>
      <c r="U11" s="30"/>
      <c r="V11" s="25"/>
      <c r="W11" s="25"/>
      <c r="AA11" s="25"/>
      <c r="AB11" s="25"/>
      <c r="AC11" s="25"/>
    </row>
    <row r="12">
      <c r="A12" s="2">
        <v>15.0</v>
      </c>
      <c r="B12" s="36" t="s">
        <v>190</v>
      </c>
      <c r="C12" s="34">
        <v>3.3333333333333335</v>
      </c>
      <c r="E12" s="25"/>
      <c r="F12" s="25"/>
      <c r="G12" s="27" t="s">
        <v>191</v>
      </c>
      <c r="H12" s="25"/>
      <c r="I12" s="27" t="s">
        <v>192</v>
      </c>
      <c r="J12" s="25"/>
      <c r="K12" s="27" t="s">
        <v>193</v>
      </c>
      <c r="L12" s="25"/>
      <c r="M12" s="27" t="s">
        <v>194</v>
      </c>
      <c r="N12" s="25"/>
      <c r="O12" s="27" t="s">
        <v>188</v>
      </c>
      <c r="P12" s="25"/>
      <c r="Q12" s="25"/>
      <c r="R12" s="25"/>
      <c r="S12" s="27" t="s">
        <v>195</v>
      </c>
      <c r="T12" s="25"/>
      <c r="U12" s="25"/>
      <c r="V12" s="25"/>
      <c r="W12" s="25"/>
      <c r="AA12" s="25"/>
      <c r="AB12" s="25"/>
      <c r="AC12" s="25"/>
    </row>
    <row r="13">
      <c r="A13" s="2">
        <v>314.0</v>
      </c>
      <c r="B13" s="36" t="s">
        <v>196</v>
      </c>
      <c r="C13" s="34"/>
      <c r="E13" s="25"/>
      <c r="F13" s="25"/>
      <c r="G13" s="25"/>
      <c r="H13" s="25"/>
      <c r="I13" s="27" t="s">
        <v>197</v>
      </c>
      <c r="J13" s="25"/>
      <c r="K13" s="27" t="s">
        <v>198</v>
      </c>
      <c r="L13" s="25"/>
      <c r="M13" s="27" t="s">
        <v>199</v>
      </c>
      <c r="N13" s="25"/>
      <c r="O13" s="27" t="s">
        <v>200</v>
      </c>
      <c r="P13" s="25"/>
      <c r="Q13" s="25"/>
      <c r="R13" s="25"/>
      <c r="S13" s="27" t="s">
        <v>201</v>
      </c>
      <c r="T13" s="25"/>
      <c r="U13" s="25"/>
      <c r="V13" s="25"/>
      <c r="W13" s="25"/>
      <c r="AA13" s="25"/>
      <c r="AB13" s="25"/>
      <c r="AC13" s="25"/>
    </row>
    <row r="14">
      <c r="A14" s="2">
        <v>353.0</v>
      </c>
      <c r="B14" s="36" t="s">
        <v>202</v>
      </c>
      <c r="C14" s="34">
        <v>0.16666666666666666</v>
      </c>
      <c r="E14" s="25"/>
      <c r="F14" s="25"/>
      <c r="G14" s="25"/>
      <c r="H14" s="25"/>
      <c r="I14" s="27" t="s">
        <v>203</v>
      </c>
      <c r="J14" s="25"/>
      <c r="K14" s="27" t="s">
        <v>186</v>
      </c>
      <c r="L14" s="25"/>
      <c r="M14" s="27"/>
      <c r="N14" s="25"/>
      <c r="O14" s="27" t="s">
        <v>204</v>
      </c>
      <c r="P14" s="25"/>
      <c r="Q14" s="25"/>
      <c r="R14" s="25"/>
      <c r="S14" s="27" t="s">
        <v>11</v>
      </c>
      <c r="T14" s="25"/>
      <c r="U14" s="25"/>
      <c r="V14" s="25"/>
      <c r="W14" s="25"/>
      <c r="AA14" s="25"/>
      <c r="AB14" s="25"/>
      <c r="AC14" s="25"/>
    </row>
    <row r="15">
      <c r="A15" s="2">
        <v>370.0</v>
      </c>
      <c r="B15" s="27" t="s">
        <v>205</v>
      </c>
      <c r="C15" s="34">
        <v>8.333333333333334</v>
      </c>
      <c r="E15" s="30"/>
      <c r="F15" s="25"/>
      <c r="G15" s="25"/>
      <c r="H15" s="25"/>
      <c r="I15" s="27" t="s">
        <v>206</v>
      </c>
      <c r="J15" s="25"/>
      <c r="K15" s="27" t="s">
        <v>192</v>
      </c>
      <c r="L15" s="25"/>
      <c r="M15" s="25"/>
      <c r="N15" s="25"/>
      <c r="O15" s="27" t="s">
        <v>207</v>
      </c>
      <c r="P15" s="25"/>
      <c r="Q15" s="25"/>
      <c r="R15" s="25"/>
      <c r="S15" s="27"/>
      <c r="T15" s="25"/>
      <c r="U15" s="25"/>
      <c r="V15" s="25"/>
      <c r="W15" s="25"/>
      <c r="AA15" s="25"/>
      <c r="AB15" s="25"/>
      <c r="AC15" s="25"/>
    </row>
    <row r="16">
      <c r="A16" s="2">
        <v>372.0</v>
      </c>
      <c r="B16" s="36" t="s">
        <v>205</v>
      </c>
      <c r="C16" s="34"/>
      <c r="E16" s="30"/>
      <c r="F16" s="25"/>
      <c r="G16" s="25"/>
      <c r="H16" s="25"/>
      <c r="I16" s="27" t="s">
        <v>208</v>
      </c>
      <c r="J16" s="25"/>
      <c r="K16" s="27" t="s">
        <v>197</v>
      </c>
      <c r="L16" s="25"/>
      <c r="M16" s="25"/>
      <c r="N16" s="25"/>
      <c r="O16" s="27"/>
      <c r="P16" s="25"/>
      <c r="Q16" s="25"/>
      <c r="R16" s="25"/>
      <c r="S16" s="25"/>
      <c r="T16" s="25"/>
      <c r="U16" s="25"/>
      <c r="V16" s="25"/>
      <c r="W16" s="25"/>
      <c r="AA16" s="25"/>
      <c r="AB16" s="25"/>
      <c r="AC16" s="25"/>
    </row>
    <row r="17">
      <c r="A17" s="2">
        <v>408.0</v>
      </c>
      <c r="B17" s="36" t="s">
        <v>209</v>
      </c>
      <c r="C17" s="34"/>
      <c r="E17" s="30"/>
      <c r="F17" s="25"/>
      <c r="G17" s="25"/>
      <c r="H17" s="25"/>
      <c r="I17" s="27" t="s">
        <v>210</v>
      </c>
      <c r="J17" s="25"/>
      <c r="K17" s="27" t="s">
        <v>211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AA17" s="25"/>
      <c r="AB17" s="25"/>
      <c r="AC17" s="25"/>
    </row>
    <row r="18">
      <c r="A18" s="2">
        <v>412.0</v>
      </c>
      <c r="B18" s="36" t="s">
        <v>212</v>
      </c>
      <c r="C18" s="34">
        <v>10.0</v>
      </c>
      <c r="E18" s="30"/>
      <c r="F18" s="25"/>
      <c r="G18" s="25"/>
      <c r="H18" s="25"/>
      <c r="I18" s="27"/>
      <c r="J18" s="25"/>
      <c r="K18" s="27" t="s">
        <v>213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AA18" s="25"/>
      <c r="AB18" s="25"/>
      <c r="AC18" s="25"/>
    </row>
    <row r="19">
      <c r="A19" s="2">
        <v>450.0</v>
      </c>
      <c r="B19" s="36" t="s">
        <v>214</v>
      </c>
      <c r="C19" s="34"/>
      <c r="E19" s="30"/>
      <c r="F19" s="25"/>
      <c r="G19" s="25"/>
      <c r="H19" s="25"/>
      <c r="I19" s="25"/>
      <c r="J19" s="25"/>
      <c r="K19" s="27" t="s">
        <v>215</v>
      </c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AA19" s="25"/>
      <c r="AB19" s="25"/>
      <c r="AC19" s="25"/>
    </row>
    <row r="20">
      <c r="A20" s="2">
        <v>452.0</v>
      </c>
      <c r="B20" s="36" t="s">
        <v>216</v>
      </c>
      <c r="C20" s="34"/>
      <c r="E20" s="25"/>
      <c r="F20" s="25"/>
      <c r="G20" s="25"/>
      <c r="H20" s="25"/>
      <c r="I20" s="25"/>
      <c r="J20" s="25"/>
      <c r="K20" s="27" t="s">
        <v>217</v>
      </c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AA20" s="25"/>
      <c r="AB20" s="25"/>
      <c r="AC20" s="25"/>
    </row>
    <row r="21">
      <c r="A21" s="2">
        <v>487.0</v>
      </c>
      <c r="B21" s="36" t="s">
        <v>218</v>
      </c>
      <c r="C21" s="34"/>
      <c r="E21" s="25"/>
      <c r="F21" s="25"/>
      <c r="G21" s="25"/>
      <c r="H21" s="25"/>
      <c r="I21" s="25"/>
      <c r="J21" s="25"/>
      <c r="K21" s="27" t="s">
        <v>219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AA21" s="25"/>
      <c r="AB21" s="25"/>
      <c r="AC21" s="25"/>
    </row>
    <row r="22">
      <c r="A22" s="2">
        <v>492.0</v>
      </c>
      <c r="B22" s="36" t="s">
        <v>220</v>
      </c>
      <c r="C22" s="34"/>
      <c r="E22" s="25"/>
      <c r="F22" s="25"/>
      <c r="G22" s="25"/>
      <c r="H22" s="25"/>
      <c r="I22" s="25"/>
      <c r="J22" s="25"/>
      <c r="K22" s="27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AA22" s="25"/>
      <c r="AB22" s="25"/>
      <c r="AC22" s="25"/>
    </row>
    <row r="23">
      <c r="A23" s="2">
        <v>496.0</v>
      </c>
      <c r="B23" s="36" t="s">
        <v>221</v>
      </c>
      <c r="C23" s="34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AA23" s="25"/>
      <c r="AB23" s="25"/>
      <c r="AC23" s="25"/>
    </row>
    <row r="24">
      <c r="A24" s="2">
        <v>511.0</v>
      </c>
      <c r="B24" s="36" t="s">
        <v>222</v>
      </c>
      <c r="C24" s="34"/>
      <c r="D24" s="37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AA24" s="25"/>
      <c r="AB24" s="25"/>
      <c r="AC24" s="25"/>
    </row>
    <row r="25">
      <c r="A25" s="2">
        <v>560.0</v>
      </c>
      <c r="B25" s="38" t="s">
        <v>223</v>
      </c>
      <c r="C25" s="34">
        <v>16.666666666666668</v>
      </c>
      <c r="D25" s="37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AA25" s="25"/>
      <c r="AB25" s="25"/>
      <c r="AC25" s="25"/>
    </row>
    <row r="26">
      <c r="A26" s="2">
        <v>573.0</v>
      </c>
      <c r="B26" s="36" t="s">
        <v>224</v>
      </c>
      <c r="C26" s="34"/>
      <c r="D26" s="37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AA26" s="25"/>
      <c r="AB26" s="25"/>
      <c r="AC26" s="25"/>
    </row>
    <row r="27">
      <c r="A27" s="2">
        <v>575.0</v>
      </c>
      <c r="B27" s="27" t="s">
        <v>225</v>
      </c>
      <c r="C27" s="34">
        <v>8.333333333333334</v>
      </c>
      <c r="D27" s="37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AA27" s="25"/>
      <c r="AB27" s="25"/>
      <c r="AC27" s="25"/>
    </row>
    <row r="28">
      <c r="A28" s="2">
        <v>579.0</v>
      </c>
      <c r="B28" s="27" t="s">
        <v>225</v>
      </c>
      <c r="C28" s="34">
        <v>14.666666666666666</v>
      </c>
      <c r="D28" s="37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AA28" s="25"/>
      <c r="AB28" s="25"/>
      <c r="AC28" s="25"/>
    </row>
    <row r="29">
      <c r="A29" s="2">
        <v>607.0</v>
      </c>
      <c r="B29" s="36" t="s">
        <v>226</v>
      </c>
      <c r="C29" s="34">
        <v>3.6666666666666665</v>
      </c>
      <c r="D29" s="37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AA29" s="25"/>
      <c r="AB29" s="25"/>
      <c r="AC29" s="25"/>
    </row>
    <row r="30">
      <c r="A30" s="2">
        <v>626.0</v>
      </c>
      <c r="B30" s="36" t="s">
        <v>227</v>
      </c>
      <c r="C30" s="34"/>
      <c r="D30" s="37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AA30" s="25"/>
      <c r="AB30" s="25"/>
      <c r="AC30" s="25"/>
    </row>
    <row r="31">
      <c r="A31" s="2">
        <v>628.0</v>
      </c>
      <c r="B31" s="36" t="s">
        <v>228</v>
      </c>
      <c r="C31" s="34">
        <v>8.333333333333334</v>
      </c>
      <c r="D31" s="37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AA31" s="25"/>
      <c r="AB31" s="25"/>
      <c r="AC31" s="25"/>
    </row>
    <row r="32">
      <c r="A32" s="2">
        <v>656.0</v>
      </c>
      <c r="B32" s="36" t="s">
        <v>229</v>
      </c>
      <c r="C32" s="34"/>
      <c r="D32" s="37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AA32" s="25"/>
      <c r="AB32" s="25"/>
      <c r="AC32" s="25"/>
    </row>
    <row r="33">
      <c r="A33" s="2">
        <v>657.0</v>
      </c>
      <c r="B33" s="36" t="s">
        <v>230</v>
      </c>
      <c r="C33" s="34">
        <v>2.5</v>
      </c>
      <c r="D33" s="37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AA33" s="25"/>
      <c r="AB33" s="25"/>
      <c r="AC33" s="25"/>
    </row>
    <row r="34">
      <c r="A34" s="2">
        <v>658.0</v>
      </c>
      <c r="B34" s="27" t="s">
        <v>230</v>
      </c>
      <c r="C34" s="34">
        <v>8.333333333333334</v>
      </c>
      <c r="D34" s="37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AA34" s="25"/>
      <c r="AB34" s="25"/>
      <c r="AC34" s="25"/>
    </row>
    <row r="35">
      <c r="A35" s="2">
        <v>668.0</v>
      </c>
      <c r="B35" s="36" t="s">
        <v>231</v>
      </c>
      <c r="C35" s="34">
        <v>3.3333333333333335</v>
      </c>
      <c r="D35" s="37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AA35" s="25"/>
      <c r="AB35" s="25"/>
      <c r="AC35" s="25"/>
    </row>
    <row r="36">
      <c r="A36" s="2">
        <v>669.0</v>
      </c>
      <c r="B36" s="36" t="s">
        <v>232</v>
      </c>
      <c r="C36" s="34"/>
      <c r="D36" s="37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AA36" s="25"/>
      <c r="AB36" s="25"/>
      <c r="AC36" s="25"/>
    </row>
    <row r="37">
      <c r="A37" s="2">
        <v>670.0</v>
      </c>
      <c r="B37" s="36" t="s">
        <v>233</v>
      </c>
      <c r="C37" s="34"/>
      <c r="D37" s="37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AA37" s="25"/>
      <c r="AB37" s="25"/>
      <c r="AC37" s="25"/>
    </row>
    <row r="38">
      <c r="A38" s="2">
        <v>676.0</v>
      </c>
      <c r="B38" s="36" t="s">
        <v>234</v>
      </c>
      <c r="C38" s="34"/>
      <c r="D38" s="37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AA38" s="25"/>
      <c r="AB38" s="25"/>
      <c r="AC38" s="25"/>
    </row>
    <row r="39">
      <c r="A39" s="2">
        <v>685.0</v>
      </c>
      <c r="B39" s="36" t="s">
        <v>235</v>
      </c>
      <c r="C39" s="34">
        <v>3.75</v>
      </c>
      <c r="D39" s="37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AA39" s="25"/>
      <c r="AB39" s="25"/>
      <c r="AC39" s="25"/>
    </row>
    <row r="40">
      <c r="A40" s="2">
        <v>693.0</v>
      </c>
      <c r="B40" s="36" t="s">
        <v>236</v>
      </c>
      <c r="C40" s="34"/>
      <c r="D40" s="37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AA40" s="25"/>
      <c r="AB40" s="25"/>
      <c r="AC40" s="25"/>
    </row>
    <row r="41">
      <c r="A41" s="2">
        <v>694.0</v>
      </c>
      <c r="B41" s="36" t="s">
        <v>237</v>
      </c>
      <c r="C41" s="34"/>
      <c r="D41" s="37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AA41" s="25"/>
      <c r="AB41" s="25"/>
      <c r="AC41" s="25"/>
    </row>
    <row r="42">
      <c r="A42" s="2">
        <v>702.0</v>
      </c>
      <c r="B42" s="36" t="s">
        <v>232</v>
      </c>
      <c r="C42" s="34">
        <v>0.375</v>
      </c>
      <c r="D42" s="37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AA42" s="25"/>
      <c r="AB42" s="25"/>
      <c r="AC42" s="25"/>
    </row>
    <row r="43">
      <c r="A43" s="2">
        <v>721.0</v>
      </c>
      <c r="B43" s="36" t="s">
        <v>238</v>
      </c>
      <c r="C43" s="34"/>
      <c r="D43" s="37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AA43" s="25"/>
      <c r="AB43" s="25"/>
      <c r="AC43" s="25"/>
    </row>
    <row r="44">
      <c r="A44" s="2">
        <v>741.0</v>
      </c>
      <c r="B44" s="36" t="s">
        <v>239</v>
      </c>
      <c r="C44" s="34">
        <v>0.75</v>
      </c>
      <c r="D44" s="37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AA44" s="25"/>
      <c r="AB44" s="25"/>
      <c r="AC44" s="25"/>
    </row>
    <row r="45">
      <c r="A45" s="2">
        <v>756.0</v>
      </c>
      <c r="B45" s="36" t="s">
        <v>240</v>
      </c>
      <c r="C45" s="34">
        <v>1.125</v>
      </c>
      <c r="D45" s="37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AA45" s="25"/>
      <c r="AB45" s="25"/>
      <c r="AC45" s="25"/>
    </row>
    <row r="46">
      <c r="A46" s="2">
        <v>757.0</v>
      </c>
      <c r="B46" s="36" t="s">
        <v>241</v>
      </c>
      <c r="C46" s="34">
        <v>0.6666666666666666</v>
      </c>
      <c r="D46" s="37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AA46" s="25"/>
      <c r="AB46" s="25"/>
      <c r="AC46" s="25"/>
    </row>
    <row r="47">
      <c r="A47" s="2">
        <v>761.0</v>
      </c>
      <c r="B47" s="36" t="s">
        <v>242</v>
      </c>
      <c r="C47" s="34"/>
      <c r="D47" s="37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AA47" s="25"/>
      <c r="AB47" s="25"/>
      <c r="AC47" s="25"/>
    </row>
    <row r="48">
      <c r="A48" s="2">
        <v>764.0</v>
      </c>
      <c r="B48" s="36" t="s">
        <v>243</v>
      </c>
      <c r="C48" s="34">
        <v>1.3333333333333333</v>
      </c>
      <c r="D48" s="37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AA48" s="25"/>
      <c r="AB48" s="25"/>
      <c r="AC48" s="25"/>
    </row>
    <row r="49">
      <c r="A49" s="2">
        <v>768.0</v>
      </c>
      <c r="B49" s="36" t="s">
        <v>244</v>
      </c>
      <c r="C49" s="34"/>
      <c r="D49" s="37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AA49" s="25"/>
      <c r="AB49" s="25"/>
      <c r="AC49" s="25"/>
    </row>
    <row r="50">
      <c r="A50" s="2">
        <v>770.0</v>
      </c>
      <c r="B50" s="36" t="s">
        <v>245</v>
      </c>
      <c r="C50" s="34">
        <v>9.166666666666666</v>
      </c>
      <c r="D50" s="37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AA50" s="25"/>
      <c r="AB50" s="25"/>
      <c r="AC50" s="25"/>
    </row>
    <row r="51">
      <c r="A51" s="2">
        <v>773.0</v>
      </c>
      <c r="B51" s="27" t="s">
        <v>246</v>
      </c>
      <c r="C51" s="34">
        <v>2.5</v>
      </c>
      <c r="D51" s="37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AA51" s="25"/>
      <c r="AB51" s="25"/>
      <c r="AC51" s="25"/>
    </row>
    <row r="52">
      <c r="A52" s="2">
        <v>774.0</v>
      </c>
      <c r="B52" s="27" t="s">
        <v>230</v>
      </c>
      <c r="C52" s="34">
        <v>0.3333333333333333</v>
      </c>
      <c r="D52" s="37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AA52" s="25"/>
      <c r="AB52" s="25"/>
      <c r="AC52" s="25"/>
    </row>
    <row r="53">
      <c r="A53" s="2">
        <v>776.0</v>
      </c>
      <c r="B53" s="36" t="s">
        <v>247</v>
      </c>
      <c r="C53" s="34">
        <v>1.0</v>
      </c>
      <c r="D53" s="37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AA53" s="25"/>
      <c r="AB53" s="25"/>
      <c r="AC53" s="25"/>
    </row>
    <row r="54">
      <c r="A54" s="2">
        <v>779.0</v>
      </c>
      <c r="B54" s="36" t="s">
        <v>248</v>
      </c>
      <c r="C54" s="34">
        <v>0.3333333333333333</v>
      </c>
      <c r="D54" s="37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AA54" s="25"/>
      <c r="AB54" s="25"/>
      <c r="AC54" s="25"/>
    </row>
    <row r="55">
      <c r="A55" s="2">
        <v>781.0</v>
      </c>
      <c r="B55" s="36" t="s">
        <v>249</v>
      </c>
      <c r="C55" s="34">
        <v>0.2916666666666667</v>
      </c>
      <c r="D55" s="37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AA55" s="25"/>
      <c r="AB55" s="25"/>
      <c r="AC55" s="25"/>
    </row>
    <row r="56">
      <c r="A56" s="2">
        <v>782.0</v>
      </c>
      <c r="B56" s="36" t="s">
        <v>250</v>
      </c>
      <c r="C56" s="34"/>
      <c r="D56" s="37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AA56" s="25"/>
      <c r="AB56" s="25"/>
      <c r="AC56" s="25"/>
    </row>
    <row r="57">
      <c r="A57" s="2">
        <v>787.0</v>
      </c>
      <c r="B57" s="27" t="s">
        <v>251</v>
      </c>
      <c r="C57" s="34">
        <v>1.8333333333333333</v>
      </c>
      <c r="D57" s="37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AA57" s="25"/>
      <c r="AB57" s="25"/>
      <c r="AC57" s="25"/>
    </row>
    <row r="58">
      <c r="A58" s="2">
        <v>791.0</v>
      </c>
      <c r="B58" s="36" t="s">
        <v>252</v>
      </c>
      <c r="C58" s="34"/>
      <c r="D58" s="37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AA58" s="25"/>
      <c r="AB58" s="25"/>
      <c r="AC58" s="25"/>
    </row>
    <row r="59">
      <c r="A59" s="2">
        <v>796.0</v>
      </c>
      <c r="B59" s="36" t="s">
        <v>253</v>
      </c>
      <c r="C59" s="34"/>
      <c r="D59" s="37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AA59" s="25"/>
      <c r="AB59" s="25"/>
      <c r="AC59" s="25"/>
    </row>
    <row r="60">
      <c r="A60" s="2">
        <v>798.0</v>
      </c>
      <c r="B60" s="36" t="s">
        <v>254</v>
      </c>
      <c r="C60" s="34">
        <v>6.666666666666667</v>
      </c>
      <c r="D60" s="37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AA60" s="25"/>
      <c r="AB60" s="25"/>
      <c r="AC60" s="25"/>
    </row>
    <row r="61">
      <c r="A61" s="2">
        <v>801.0</v>
      </c>
      <c r="B61" s="36" t="s">
        <v>255</v>
      </c>
      <c r="C61" s="34">
        <v>0.75</v>
      </c>
      <c r="D61" s="37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AA61" s="25"/>
      <c r="AB61" s="25"/>
      <c r="AC61" s="25"/>
    </row>
    <row r="62">
      <c r="A62" s="2">
        <v>802.0</v>
      </c>
      <c r="B62" s="27" t="s">
        <v>256</v>
      </c>
      <c r="C62" s="34">
        <v>1.8333333333333333</v>
      </c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AA62" s="25"/>
      <c r="AB62" s="25"/>
      <c r="AC62" s="25"/>
    </row>
    <row r="63">
      <c r="A63" s="2">
        <v>806.0</v>
      </c>
      <c r="B63" s="36" t="s">
        <v>250</v>
      </c>
      <c r="C63" s="34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AA63" s="25"/>
      <c r="AB63" s="25"/>
      <c r="AC63" s="25"/>
    </row>
    <row r="64">
      <c r="A64" s="2">
        <v>810.0</v>
      </c>
      <c r="B64" s="36" t="s">
        <v>257</v>
      </c>
      <c r="C64" s="34">
        <v>1.3333333333333333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AA64" s="25"/>
      <c r="AB64" s="25"/>
      <c r="AC64" s="25"/>
    </row>
    <row r="65">
      <c r="A65" s="2">
        <v>812.0</v>
      </c>
      <c r="B65" s="36" t="s">
        <v>258</v>
      </c>
      <c r="C65" s="34">
        <v>1.125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AA65" s="25"/>
      <c r="AB65" s="25"/>
      <c r="AC65" s="25"/>
    </row>
    <row r="66">
      <c r="A66" s="2">
        <v>814.0</v>
      </c>
      <c r="B66" s="27" t="s">
        <v>259</v>
      </c>
      <c r="C66" s="34">
        <v>0.6666666666666666</v>
      </c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AA66" s="25"/>
      <c r="AB66" s="25"/>
      <c r="AC66" s="25"/>
    </row>
    <row r="67">
      <c r="A67" s="2">
        <v>816.0</v>
      </c>
      <c r="B67" s="36" t="s">
        <v>260</v>
      </c>
      <c r="C67" s="34">
        <v>1.8333333333333333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AA67" s="25"/>
      <c r="AB67" s="25"/>
      <c r="AC67" s="25"/>
    </row>
    <row r="68">
      <c r="A68" s="2">
        <v>818.0</v>
      </c>
      <c r="B68" s="36" t="s">
        <v>261</v>
      </c>
      <c r="C68" s="34">
        <v>0.08333333333333333</v>
      </c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AA68" s="25"/>
      <c r="AB68" s="25"/>
      <c r="AC68" s="25"/>
    </row>
    <row r="69">
      <c r="A69" s="2">
        <v>820.0</v>
      </c>
      <c r="B69" s="36" t="s">
        <v>262</v>
      </c>
      <c r="C69" s="34">
        <v>3.3333333333333335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AA69" s="25"/>
      <c r="AB69" s="25"/>
      <c r="AC69" s="25"/>
    </row>
    <row r="70">
      <c r="A70" s="2">
        <v>829.0</v>
      </c>
      <c r="B70" s="36" t="s">
        <v>263</v>
      </c>
      <c r="C70" s="34">
        <v>1.0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AA70" s="25"/>
      <c r="AB70" s="25"/>
      <c r="AC70" s="25"/>
    </row>
    <row r="71">
      <c r="A71" s="2">
        <v>830.0</v>
      </c>
      <c r="B71" s="27" t="s">
        <v>263</v>
      </c>
      <c r="C71" s="34">
        <v>1.0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AA71" s="25"/>
      <c r="AB71" s="25"/>
      <c r="AC71" s="25"/>
    </row>
    <row r="72">
      <c r="A72" s="2">
        <v>833.0</v>
      </c>
      <c r="B72" s="36" t="s">
        <v>264</v>
      </c>
      <c r="C72" s="34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AA72" s="25"/>
      <c r="AB72" s="25"/>
      <c r="AC72" s="25"/>
    </row>
    <row r="73">
      <c r="A73" s="2">
        <v>838.0</v>
      </c>
      <c r="B73" s="36" t="s">
        <v>265</v>
      </c>
      <c r="C73" s="34">
        <v>0.16666666666666666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AA73" s="25"/>
      <c r="AB73" s="25"/>
      <c r="AC73" s="25"/>
    </row>
    <row r="74">
      <c r="A74" s="2">
        <v>844.0</v>
      </c>
      <c r="B74" s="27" t="s">
        <v>266</v>
      </c>
      <c r="C74" s="34">
        <v>0.6666666666666666</v>
      </c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AA74" s="25"/>
      <c r="AB74" s="25"/>
      <c r="AC74" s="25"/>
    </row>
    <row r="75">
      <c r="A75" s="2">
        <v>845.0</v>
      </c>
      <c r="B75" s="36" t="s">
        <v>267</v>
      </c>
      <c r="C75" s="34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AA75" s="25"/>
      <c r="AB75" s="25"/>
      <c r="AC75" s="25"/>
    </row>
    <row r="76">
      <c r="A76" s="2">
        <v>846.0</v>
      </c>
      <c r="B76" s="36" t="s">
        <v>268</v>
      </c>
      <c r="C76" s="34">
        <v>3.3333333333333335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AA76" s="25"/>
      <c r="AB76" s="25"/>
      <c r="AC76" s="25"/>
    </row>
    <row r="77">
      <c r="A77" s="2">
        <v>847.0</v>
      </c>
      <c r="B77" s="36" t="s">
        <v>269</v>
      </c>
      <c r="C77" s="34">
        <v>1.0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AA77" s="25"/>
      <c r="AB77" s="25"/>
      <c r="AC77" s="25"/>
    </row>
    <row r="78">
      <c r="A78" s="2">
        <v>854.0</v>
      </c>
      <c r="B78" s="36" t="s">
        <v>270</v>
      </c>
      <c r="C78" s="34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AA78" s="25"/>
      <c r="AB78" s="25"/>
      <c r="AC78" s="25"/>
    </row>
    <row r="79">
      <c r="A79" s="2">
        <v>855.0</v>
      </c>
      <c r="B79" s="36" t="s">
        <v>271</v>
      </c>
      <c r="C79" s="34">
        <v>0.375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AA79" s="25"/>
      <c r="AB79" s="25"/>
      <c r="AC79" s="25"/>
    </row>
    <row r="80">
      <c r="A80" s="2">
        <v>859.0</v>
      </c>
      <c r="B80" s="36" t="s">
        <v>272</v>
      </c>
      <c r="C80" s="34">
        <v>2.5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AA80" s="25"/>
      <c r="AB80" s="25"/>
      <c r="AC80" s="25"/>
    </row>
    <row r="81">
      <c r="A81" s="2">
        <v>861.0</v>
      </c>
      <c r="B81" s="36" t="s">
        <v>273</v>
      </c>
      <c r="C81" s="34">
        <v>0.041666666666666664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AA81" s="25"/>
      <c r="AB81" s="25"/>
      <c r="AC81" s="25"/>
    </row>
    <row r="82">
      <c r="A82" s="2">
        <v>863.0</v>
      </c>
      <c r="B82" s="36" t="s">
        <v>274</v>
      </c>
      <c r="C82" s="34">
        <v>0.3333333333333333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AA82" s="25"/>
      <c r="AB82" s="25"/>
      <c r="AC82" s="25"/>
    </row>
    <row r="83">
      <c r="A83" s="2">
        <v>872.0</v>
      </c>
      <c r="B83" s="36" t="s">
        <v>275</v>
      </c>
      <c r="C83" s="34">
        <v>0.375</v>
      </c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AA83" s="25"/>
      <c r="AB83" s="25"/>
      <c r="AC83" s="25"/>
    </row>
    <row r="84">
      <c r="A84" s="2">
        <v>892.0</v>
      </c>
      <c r="B84" s="36" t="s">
        <v>276</v>
      </c>
      <c r="C84" s="34">
        <v>0.75</v>
      </c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AA84" s="25"/>
      <c r="AB84" s="25"/>
      <c r="AC84" s="25"/>
    </row>
    <row r="85">
      <c r="A85" s="2">
        <v>897.0</v>
      </c>
      <c r="B85" s="36" t="s">
        <v>277</v>
      </c>
      <c r="C85" s="34">
        <v>0.375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AA85" s="25"/>
      <c r="AB85" s="25"/>
      <c r="AC85" s="25"/>
    </row>
    <row r="86">
      <c r="A86" s="2">
        <v>901.0</v>
      </c>
      <c r="B86" s="27" t="s">
        <v>278</v>
      </c>
      <c r="C86" s="34">
        <v>1.3333333333333333</v>
      </c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AA86" s="25"/>
      <c r="AB86" s="25"/>
      <c r="AC86" s="25"/>
    </row>
    <row r="87">
      <c r="A87" s="2">
        <v>906.0</v>
      </c>
      <c r="B87" s="27" t="s">
        <v>230</v>
      </c>
      <c r="C87" s="34">
        <v>0.3333333333333333</v>
      </c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AA87" s="25"/>
      <c r="AB87" s="25"/>
      <c r="AC87" s="25"/>
    </row>
    <row r="88">
      <c r="A88" s="2">
        <v>907.0</v>
      </c>
      <c r="B88" s="36" t="s">
        <v>232</v>
      </c>
      <c r="C88" s="34">
        <v>1.8333333333333333</v>
      </c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AA88" s="25"/>
      <c r="AB88" s="25"/>
      <c r="AC88" s="25"/>
    </row>
    <row r="89">
      <c r="A89" s="2">
        <v>908.0</v>
      </c>
      <c r="B89" s="36" t="s">
        <v>279</v>
      </c>
      <c r="C89" s="34">
        <v>1.8333333333333333</v>
      </c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AA89" s="25"/>
      <c r="AB89" s="25"/>
      <c r="AC89" s="25"/>
    </row>
    <row r="90">
      <c r="A90" s="2">
        <v>920.0</v>
      </c>
      <c r="B90" s="36" t="s">
        <v>280</v>
      </c>
      <c r="C90" s="34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AA90" s="25"/>
      <c r="AB90" s="25"/>
      <c r="AC90" s="25"/>
    </row>
    <row r="91">
      <c r="A91" s="2">
        <v>921.0</v>
      </c>
      <c r="B91" s="36" t="s">
        <v>281</v>
      </c>
      <c r="C91" s="34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AA91" s="25"/>
      <c r="AB91" s="25"/>
      <c r="AC91" s="25"/>
    </row>
    <row r="92">
      <c r="A92" s="2">
        <v>929.0</v>
      </c>
      <c r="B92" s="36" t="s">
        <v>282</v>
      </c>
      <c r="C92" s="34">
        <v>0.3333333333333333</v>
      </c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AA92" s="25"/>
      <c r="AB92" s="25"/>
      <c r="AC92" s="25"/>
    </row>
    <row r="93">
      <c r="A93" s="2">
        <v>933.0</v>
      </c>
      <c r="B93" s="36" t="s">
        <v>283</v>
      </c>
      <c r="C93" s="34">
        <v>0.375</v>
      </c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AA93" s="25"/>
      <c r="AB93" s="25"/>
      <c r="AC93" s="25"/>
    </row>
    <row r="94">
      <c r="A94" s="2">
        <v>935.0</v>
      </c>
      <c r="B94" s="36" t="s">
        <v>284</v>
      </c>
      <c r="C94" s="34">
        <v>1.8333333333333333</v>
      </c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AA94" s="25"/>
      <c r="AB94" s="25"/>
      <c r="AC94" s="25"/>
    </row>
    <row r="95">
      <c r="A95" s="2">
        <v>936.0</v>
      </c>
      <c r="B95" s="36" t="s">
        <v>285</v>
      </c>
      <c r="C95" s="34">
        <v>0.3333333333333333</v>
      </c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AA95" s="25"/>
      <c r="AB95" s="25"/>
      <c r="AC95" s="25"/>
    </row>
    <row r="96">
      <c r="A96" s="2">
        <v>937.0</v>
      </c>
      <c r="B96" s="36" t="s">
        <v>286</v>
      </c>
      <c r="C96" s="34">
        <v>0.08333333333333333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AA96" s="25"/>
      <c r="AB96" s="25"/>
      <c r="AC96" s="25"/>
    </row>
    <row r="97">
      <c r="A97" s="2">
        <v>938.0</v>
      </c>
      <c r="B97" s="36" t="s">
        <v>249</v>
      </c>
      <c r="C97" s="34">
        <v>0.041666666666666664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AA97" s="25"/>
      <c r="AB97" s="25"/>
      <c r="AC97" s="25"/>
    </row>
    <row r="98">
      <c r="A98" s="2">
        <v>939.0</v>
      </c>
      <c r="B98" s="36" t="s">
        <v>286</v>
      </c>
      <c r="C98" s="34">
        <v>0.25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AA98" s="25"/>
      <c r="AB98" s="25"/>
      <c r="AC98" s="25"/>
    </row>
    <row r="99">
      <c r="A99" s="2">
        <v>940.0</v>
      </c>
      <c r="B99" s="36" t="s">
        <v>287</v>
      </c>
      <c r="C99" s="34">
        <v>0.6666666666666666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AA99" s="25"/>
      <c r="AB99" s="25"/>
      <c r="AC99" s="25"/>
    </row>
    <row r="100">
      <c r="A100" s="2">
        <v>942.0</v>
      </c>
      <c r="B100" s="27" t="s">
        <v>288</v>
      </c>
      <c r="C100" s="34">
        <v>0.6666666666666666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AA100" s="25"/>
      <c r="AB100" s="25"/>
      <c r="AC100" s="25"/>
    </row>
    <row r="101">
      <c r="A101" s="2">
        <v>945.0</v>
      </c>
      <c r="B101" s="36" t="s">
        <v>289</v>
      </c>
      <c r="C101" s="34">
        <v>0.20833333333333334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AA101" s="25"/>
      <c r="AB101" s="25"/>
      <c r="AC101" s="25"/>
    </row>
    <row r="102">
      <c r="A102" s="2">
        <v>946.0</v>
      </c>
      <c r="B102" s="36" t="s">
        <v>290</v>
      </c>
      <c r="C102" s="34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AA102" s="25"/>
      <c r="AB102" s="25"/>
      <c r="AC102" s="25"/>
    </row>
    <row r="103">
      <c r="A103" s="2">
        <v>951.0</v>
      </c>
      <c r="B103" s="36" t="s">
        <v>291</v>
      </c>
      <c r="C103" s="34">
        <v>0.375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AA103" s="25"/>
      <c r="AB103" s="25"/>
      <c r="AC103" s="25"/>
    </row>
    <row r="104">
      <c r="A104" s="2">
        <v>952.0</v>
      </c>
      <c r="B104" s="36" t="s">
        <v>292</v>
      </c>
      <c r="C104" s="34">
        <v>1.8333333333333333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AA104" s="25"/>
      <c r="AB104" s="25"/>
      <c r="AC104" s="25"/>
    </row>
    <row r="105">
      <c r="A105" s="2">
        <v>968.0</v>
      </c>
      <c r="B105" s="36" t="s">
        <v>293</v>
      </c>
      <c r="C105" s="34">
        <v>1.6666666666666667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AA105" s="25"/>
      <c r="AB105" s="25"/>
      <c r="AC105" s="25"/>
    </row>
    <row r="106">
      <c r="A106" s="2">
        <v>1182.0</v>
      </c>
      <c r="B106" s="36" t="s">
        <v>294</v>
      </c>
      <c r="C106" s="34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AA106" s="25"/>
      <c r="AB106" s="25"/>
      <c r="AC106" s="25"/>
    </row>
    <row r="107">
      <c r="A107" s="2">
        <v>1203.0</v>
      </c>
      <c r="B107" s="36" t="s">
        <v>295</v>
      </c>
      <c r="C107" s="34">
        <v>0.125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AA107" s="25"/>
      <c r="AB107" s="25"/>
      <c r="AC107" s="25"/>
    </row>
    <row r="108">
      <c r="A108" s="2">
        <v>1266.0</v>
      </c>
      <c r="B108" s="36" t="s">
        <v>296</v>
      </c>
      <c r="C108" s="34">
        <v>0.125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AA108" s="25"/>
      <c r="AB108" s="25"/>
      <c r="AC108" s="25"/>
    </row>
    <row r="109">
      <c r="A109" s="2">
        <v>1448.0</v>
      </c>
      <c r="B109" s="36" t="s">
        <v>297</v>
      </c>
      <c r="C109" s="34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AA109" s="25"/>
      <c r="AB109" s="25"/>
      <c r="AC109" s="25"/>
    </row>
    <row r="110">
      <c r="A110" s="2">
        <v>3222.0</v>
      </c>
      <c r="B110" s="36" t="s">
        <v>298</v>
      </c>
      <c r="C110" s="34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AA110" s="25"/>
      <c r="AB110" s="25"/>
      <c r="AC110" s="25"/>
    </row>
    <row r="111">
      <c r="A111" s="2">
        <v>9012.0</v>
      </c>
      <c r="B111" s="36" t="s">
        <v>299</v>
      </c>
      <c r="C111" s="34">
        <v>0.125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AA111" s="25"/>
      <c r="AB111" s="25"/>
      <c r="AC111" s="25"/>
    </row>
    <row r="112">
      <c r="A112" s="2">
        <v>22022.0</v>
      </c>
      <c r="B112" s="36" t="s">
        <v>300</v>
      </c>
      <c r="C112" s="34">
        <v>1.5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AA112" s="25"/>
      <c r="AB112" s="25"/>
      <c r="AC112" s="25"/>
    </row>
    <row r="113">
      <c r="A113" s="2">
        <v>2144121.0</v>
      </c>
      <c r="B113" s="36" t="s">
        <v>220</v>
      </c>
      <c r="C113" s="34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AA113" s="25"/>
      <c r="AB113" s="25"/>
      <c r="AC113" s="25"/>
    </row>
    <row r="114">
      <c r="A114" s="2" t="s">
        <v>301</v>
      </c>
      <c r="B114" s="27" t="s">
        <v>302</v>
      </c>
      <c r="C114" s="34">
        <v>0.16666666666666666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AA114" s="25"/>
      <c r="AB114" s="25"/>
      <c r="AC114" s="25"/>
    </row>
    <row r="115">
      <c r="A115" s="2" t="s">
        <v>303</v>
      </c>
      <c r="B115" s="36" t="s">
        <v>304</v>
      </c>
      <c r="C115" s="34">
        <v>0.16666666666666666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AA115" s="25"/>
      <c r="AB115" s="25"/>
      <c r="AC115" s="25"/>
    </row>
    <row r="116">
      <c r="A116" s="2" t="s">
        <v>305</v>
      </c>
      <c r="B116" s="36" t="s">
        <v>306</v>
      </c>
      <c r="C116" s="34">
        <v>0.3333333333333333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AA116" s="25"/>
      <c r="AB116" s="25"/>
      <c r="AC116" s="25"/>
    </row>
    <row r="117">
      <c r="A117" s="2" t="s">
        <v>307</v>
      </c>
      <c r="B117" s="36" t="s">
        <v>308</v>
      </c>
      <c r="C117" s="34">
        <v>0.3333333333333333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AA117" s="25"/>
      <c r="AB117" s="25"/>
      <c r="AC117" s="25"/>
    </row>
    <row r="118">
      <c r="A118" s="2" t="s">
        <v>309</v>
      </c>
      <c r="B118" s="36" t="s">
        <v>310</v>
      </c>
      <c r="C118" s="34">
        <v>1.0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AA118" s="25"/>
      <c r="AB118" s="25"/>
      <c r="AC118" s="25"/>
    </row>
    <row r="119">
      <c r="A119" s="2" t="s">
        <v>311</v>
      </c>
      <c r="B119" s="36" t="s">
        <v>312</v>
      </c>
      <c r="C119" s="34">
        <v>0.20833333333333334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AA119" s="25"/>
      <c r="AB119" s="25"/>
      <c r="AC119" s="25"/>
    </row>
    <row r="120">
      <c r="A120" s="2" t="s">
        <v>313</v>
      </c>
      <c r="B120" s="36" t="s">
        <v>314</v>
      </c>
      <c r="C120" s="34">
        <v>0.20833333333333334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AA120" s="25"/>
      <c r="AB120" s="25"/>
      <c r="AC120" s="25"/>
    </row>
    <row r="121">
      <c r="A121" s="2" t="s">
        <v>315</v>
      </c>
      <c r="B121" s="36" t="s">
        <v>316</v>
      </c>
      <c r="C121" s="34">
        <v>0.041666666666666664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AA121" s="25"/>
      <c r="AB121" s="25"/>
      <c r="AC121" s="25"/>
    </row>
    <row r="122">
      <c r="A122" s="2" t="s">
        <v>317</v>
      </c>
      <c r="B122" s="36" t="s">
        <v>318</v>
      </c>
      <c r="C122" s="34">
        <v>0.20833333333333334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AA122" s="25"/>
      <c r="AB122" s="25"/>
      <c r="AC122" s="25"/>
    </row>
    <row r="123">
      <c r="A123" s="2" t="s">
        <v>319</v>
      </c>
      <c r="B123" s="36" t="s">
        <v>320</v>
      </c>
      <c r="C123" s="34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AA123" s="25"/>
      <c r="AB123" s="25"/>
      <c r="AC123" s="25"/>
    </row>
    <row r="124">
      <c r="A124" s="2" t="s">
        <v>321</v>
      </c>
      <c r="B124" s="36" t="s">
        <v>322</v>
      </c>
      <c r="C124" s="34">
        <v>0.20833333333333334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AA124" s="25"/>
      <c r="AB124" s="25"/>
      <c r="AC124" s="25"/>
    </row>
    <row r="125">
      <c r="A125" s="2" t="s">
        <v>323</v>
      </c>
      <c r="B125" s="36" t="s">
        <v>324</v>
      </c>
      <c r="C125" s="34">
        <v>0.08333333333333333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AA125" s="25"/>
      <c r="AB125" s="25"/>
      <c r="AC125" s="25"/>
    </row>
    <row r="126">
      <c r="A126" s="2" t="s">
        <v>325</v>
      </c>
      <c r="B126" s="36" t="s">
        <v>326</v>
      </c>
      <c r="C126" s="34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AA126" s="25"/>
      <c r="AB126" s="25"/>
      <c r="AC126" s="25"/>
    </row>
    <row r="127">
      <c r="A127" s="2" t="s">
        <v>327</v>
      </c>
      <c r="B127" s="36" t="s">
        <v>328</v>
      </c>
      <c r="C127" s="34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AA127" s="25"/>
      <c r="AB127" s="25"/>
      <c r="AC127" s="25"/>
    </row>
    <row r="128">
      <c r="A128" s="2" t="s">
        <v>329</v>
      </c>
      <c r="B128" s="36" t="s">
        <v>330</v>
      </c>
      <c r="C128" s="34">
        <v>0.08333333333333333</v>
      </c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AA128" s="25"/>
      <c r="AB128" s="25"/>
      <c r="AC128" s="25"/>
    </row>
    <row r="129">
      <c r="A129" s="2" t="s">
        <v>331</v>
      </c>
      <c r="B129" s="36" t="s">
        <v>332</v>
      </c>
      <c r="C129" s="34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AA129" s="25"/>
      <c r="AB129" s="25"/>
      <c r="AC129" s="25"/>
    </row>
    <row r="130">
      <c r="A130" s="2" t="s">
        <v>333</v>
      </c>
      <c r="B130" s="36" t="s">
        <v>334</v>
      </c>
      <c r="C130" s="34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AA130" s="25"/>
      <c r="AB130" s="25"/>
      <c r="AC130" s="25"/>
    </row>
    <row r="131">
      <c r="A131" s="2" t="s">
        <v>335</v>
      </c>
      <c r="B131" s="36" t="s">
        <v>332</v>
      </c>
      <c r="C131" s="34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AA131" s="25"/>
      <c r="AB131" s="25"/>
      <c r="AC131" s="25"/>
    </row>
    <row r="132">
      <c r="A132" s="2" t="s">
        <v>336</v>
      </c>
      <c r="B132" s="36" t="s">
        <v>337</v>
      </c>
      <c r="C132" s="34">
        <v>0.25</v>
      </c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AA132" s="25"/>
      <c r="AB132" s="25"/>
      <c r="AC132" s="25"/>
    </row>
    <row r="133">
      <c r="A133" s="2" t="s">
        <v>338</v>
      </c>
      <c r="B133" s="36" t="s">
        <v>339</v>
      </c>
      <c r="C133" s="34">
        <v>0.08333333333333333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AA133" s="25"/>
      <c r="AB133" s="25"/>
      <c r="AC133" s="25"/>
    </row>
    <row r="134">
      <c r="A134" s="2" t="s">
        <v>340</v>
      </c>
      <c r="B134" s="36" t="s">
        <v>341</v>
      </c>
      <c r="C134" s="34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AA134" s="25"/>
      <c r="AB134" s="25"/>
      <c r="AC134" s="25"/>
    </row>
    <row r="135">
      <c r="A135" s="2" t="s">
        <v>342</v>
      </c>
      <c r="B135" s="36" t="s">
        <v>343</v>
      </c>
      <c r="C135" s="34">
        <v>0.08333333333333333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AA135" s="25"/>
      <c r="AB135" s="25"/>
      <c r="AC135" s="25"/>
    </row>
    <row r="136">
      <c r="A136" s="2" t="s">
        <v>344</v>
      </c>
      <c r="B136" s="36" t="s">
        <v>345</v>
      </c>
      <c r="C136" s="34">
        <v>0.08333333333333333</v>
      </c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AA136" s="25"/>
      <c r="AB136" s="25"/>
      <c r="AC136" s="25"/>
    </row>
    <row r="137">
      <c r="A137" s="2" t="s">
        <v>346</v>
      </c>
      <c r="B137" s="36" t="s">
        <v>347</v>
      </c>
      <c r="C137" s="34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AA137" s="25"/>
      <c r="AB137" s="25"/>
      <c r="AC137" s="25"/>
    </row>
    <row r="138">
      <c r="A138" s="2" t="s">
        <v>348</v>
      </c>
      <c r="B138" s="36" t="s">
        <v>349</v>
      </c>
      <c r="C138" s="34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AA138" s="25"/>
      <c r="AB138" s="25"/>
      <c r="AC138" s="25"/>
    </row>
    <row r="139">
      <c r="A139" s="2" t="s">
        <v>350</v>
      </c>
      <c r="B139" s="36" t="s">
        <v>351</v>
      </c>
      <c r="C139" s="34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AA139" s="25"/>
      <c r="AB139" s="25"/>
      <c r="AC139" s="25"/>
    </row>
    <row r="140">
      <c r="A140" s="2" t="s">
        <v>352</v>
      </c>
      <c r="B140" s="36" t="s">
        <v>353</v>
      </c>
      <c r="C140" s="34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AA140" s="25"/>
      <c r="AB140" s="25"/>
      <c r="AC140" s="25"/>
    </row>
    <row r="141">
      <c r="A141" s="2" t="s">
        <v>354</v>
      </c>
      <c r="B141" s="36" t="s">
        <v>355</v>
      </c>
      <c r="C141" s="34">
        <v>0.20833333333333334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AA141" s="25"/>
      <c r="AB141" s="25"/>
      <c r="AC141" s="25"/>
    </row>
    <row r="142">
      <c r="A142" s="2">
        <v>957.0</v>
      </c>
      <c r="B142" s="36" t="s">
        <v>356</v>
      </c>
      <c r="C142" s="24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AA142" s="25"/>
      <c r="AB142" s="25"/>
      <c r="AC142" s="25"/>
    </row>
    <row r="143">
      <c r="A143" s="2" t="s">
        <v>357</v>
      </c>
      <c r="B143" s="36" t="s">
        <v>358</v>
      </c>
      <c r="C143" s="34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AA143" s="25"/>
      <c r="AB143" s="25"/>
      <c r="AC143" s="25"/>
    </row>
    <row r="144">
      <c r="A144" s="2">
        <v>766.0</v>
      </c>
      <c r="B144" s="36" t="s">
        <v>359</v>
      </c>
      <c r="C144" s="34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AA144" s="25"/>
      <c r="AB144" s="25"/>
      <c r="AC144" s="25"/>
    </row>
    <row r="145">
      <c r="A145" s="2"/>
      <c r="B145" s="36"/>
      <c r="C145" s="34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AA145" s="25"/>
      <c r="AB145" s="25"/>
      <c r="AC145" s="25"/>
    </row>
    <row r="146">
      <c r="A146" s="2"/>
      <c r="B146" s="36"/>
      <c r="C146" s="34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AA146" s="25"/>
      <c r="AB146" s="25"/>
      <c r="AC146" s="25"/>
    </row>
    <row r="147">
      <c r="A147" s="2"/>
      <c r="B147" s="36"/>
      <c r="C147" s="34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AA147" s="25"/>
      <c r="AB147" s="25"/>
      <c r="AC147" s="25"/>
    </row>
    <row r="148">
      <c r="A148" s="2"/>
      <c r="B148" s="36"/>
      <c r="C148" s="34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AA148" s="25"/>
      <c r="AB148" s="25"/>
      <c r="AC148" s="25"/>
    </row>
    <row r="149">
      <c r="A149" s="2"/>
      <c r="B149" s="36"/>
      <c r="C149" s="34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AA149" s="25"/>
      <c r="AB149" s="25"/>
      <c r="AC149" s="25"/>
    </row>
    <row r="150">
      <c r="A150" s="2"/>
      <c r="B150" s="36"/>
      <c r="C150" s="34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AA150" s="25"/>
      <c r="AB150" s="25"/>
      <c r="AC150" s="25"/>
    </row>
    <row r="151">
      <c r="A151" s="2"/>
      <c r="B151" s="36"/>
      <c r="C151" s="34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AA151" s="25"/>
      <c r="AB151" s="25"/>
      <c r="AC151" s="25"/>
    </row>
    <row r="152">
      <c r="A152" s="2"/>
      <c r="B152" s="36"/>
      <c r="C152" s="34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AA152" s="25"/>
      <c r="AB152" s="25"/>
      <c r="AC152" s="25"/>
    </row>
    <row r="153">
      <c r="A153" s="2"/>
      <c r="B153" s="36"/>
      <c r="C153" s="34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AA153" s="25"/>
      <c r="AB153" s="25"/>
      <c r="AC153" s="25"/>
    </row>
    <row r="154">
      <c r="A154" s="2"/>
      <c r="B154" s="36"/>
      <c r="C154" s="34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AA154" s="25"/>
      <c r="AB154" s="25"/>
      <c r="AC154" s="25"/>
    </row>
    <row r="155">
      <c r="A155" s="2"/>
      <c r="B155" s="36"/>
      <c r="C155" s="34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AA155" s="25"/>
      <c r="AB155" s="25"/>
      <c r="AC155" s="25"/>
    </row>
    <row r="156">
      <c r="A156" s="2"/>
      <c r="B156" s="36"/>
      <c r="C156" s="34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AA156" s="25"/>
      <c r="AB156" s="25"/>
      <c r="AC156" s="25"/>
    </row>
    <row r="157">
      <c r="A157" s="2"/>
      <c r="B157" s="36"/>
      <c r="C157" s="34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AA157" s="25"/>
      <c r="AB157" s="25"/>
      <c r="AC157" s="25"/>
    </row>
    <row r="158">
      <c r="A158" s="2"/>
      <c r="B158" s="36"/>
      <c r="C158" s="34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AA158" s="25"/>
      <c r="AB158" s="25"/>
      <c r="AC158" s="25"/>
    </row>
    <row r="159">
      <c r="A159" s="2"/>
      <c r="B159" s="36"/>
      <c r="C159" s="3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AA159" s="25"/>
      <c r="AB159" s="25"/>
      <c r="AC159" s="25"/>
    </row>
    <row r="160">
      <c r="A160" s="2"/>
      <c r="B160" s="36"/>
      <c r="C160" s="34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AA160" s="25"/>
      <c r="AB160" s="25"/>
      <c r="AC160" s="25"/>
    </row>
    <row r="161">
      <c r="A161" s="2"/>
      <c r="B161" s="36"/>
      <c r="C161" s="34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AA161" s="25"/>
      <c r="AB161" s="25"/>
      <c r="AC161" s="25"/>
    </row>
    <row r="162">
      <c r="A162" s="2"/>
      <c r="B162" s="36"/>
      <c r="C162" s="34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AA162" s="25"/>
      <c r="AB162" s="25"/>
      <c r="AC162" s="25"/>
    </row>
    <row r="163">
      <c r="A163" s="2"/>
      <c r="B163" s="36"/>
      <c r="C163" s="34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AA163" s="25"/>
      <c r="AB163" s="25"/>
      <c r="AC163" s="25"/>
    </row>
    <row r="164">
      <c r="A164" s="2"/>
      <c r="B164" s="36"/>
      <c r="C164" s="34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AA164" s="25"/>
      <c r="AB164" s="25"/>
      <c r="AC164" s="25"/>
    </row>
    <row r="165">
      <c r="A165" s="2"/>
      <c r="B165" s="36"/>
      <c r="C165" s="34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AA165" s="25"/>
      <c r="AB165" s="25"/>
      <c r="AC165" s="25"/>
    </row>
    <row r="166">
      <c r="A166" s="2"/>
      <c r="B166" s="36"/>
      <c r="C166" s="34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AA166" s="25"/>
      <c r="AB166" s="25"/>
      <c r="AC166" s="25"/>
    </row>
    <row r="167">
      <c r="A167" s="2"/>
      <c r="B167" s="36"/>
      <c r="C167" s="34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AA167" s="25"/>
      <c r="AB167" s="25"/>
      <c r="AC167" s="25"/>
    </row>
    <row r="168">
      <c r="A168" s="2"/>
      <c r="B168" s="36"/>
      <c r="C168" s="34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AA168" s="25"/>
      <c r="AB168" s="25"/>
      <c r="AC168" s="25"/>
    </row>
    <row r="169">
      <c r="A169" s="2"/>
      <c r="B169" s="36"/>
      <c r="C169" s="34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AA169" s="25"/>
      <c r="AB169" s="25"/>
      <c r="AC169" s="25"/>
    </row>
    <row r="170">
      <c r="A170" s="2"/>
      <c r="B170" s="36"/>
      <c r="C170" s="34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AA170" s="25"/>
      <c r="AB170" s="25"/>
      <c r="AC170" s="25"/>
    </row>
    <row r="171">
      <c r="A171" s="2"/>
      <c r="B171" s="36"/>
      <c r="C171" s="34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AA171" s="25"/>
      <c r="AB171" s="25"/>
      <c r="AC171" s="25"/>
    </row>
    <row r="172">
      <c r="A172" s="2"/>
      <c r="B172" s="36"/>
      <c r="C172" s="34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AA172" s="25"/>
      <c r="AB172" s="25"/>
      <c r="AC172" s="25"/>
    </row>
    <row r="173">
      <c r="A173" s="2"/>
      <c r="B173" s="36"/>
      <c r="C173" s="34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AA173" s="25"/>
      <c r="AB173" s="25"/>
      <c r="AC173" s="25"/>
    </row>
    <row r="174">
      <c r="A174" s="2"/>
      <c r="B174" s="36"/>
      <c r="C174" s="34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AA174" s="25"/>
      <c r="AB174" s="25"/>
      <c r="AC174" s="25"/>
    </row>
    <row r="175">
      <c r="A175" s="2"/>
      <c r="B175" s="36"/>
      <c r="C175" s="34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AA175" s="25"/>
      <c r="AB175" s="25"/>
      <c r="AC175" s="25"/>
    </row>
    <row r="176">
      <c r="A176" s="2"/>
      <c r="B176" s="36"/>
      <c r="C176" s="34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AA176" s="25"/>
      <c r="AB176" s="25"/>
      <c r="AC176" s="25"/>
    </row>
    <row r="177">
      <c r="A177" s="2"/>
      <c r="B177" s="36"/>
      <c r="C177" s="34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AA177" s="25"/>
      <c r="AB177" s="25"/>
      <c r="AC177" s="25"/>
    </row>
    <row r="178">
      <c r="A178" s="2"/>
      <c r="B178" s="36"/>
      <c r="C178" s="34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AA178" s="25"/>
      <c r="AB178" s="25"/>
      <c r="AC178" s="25"/>
    </row>
    <row r="179">
      <c r="A179" s="2"/>
      <c r="B179" s="36"/>
      <c r="C179" s="34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AA179" s="25"/>
      <c r="AB179" s="25"/>
      <c r="AC179" s="25"/>
    </row>
    <row r="180">
      <c r="A180" s="2"/>
      <c r="B180" s="36"/>
      <c r="C180" s="34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AA180" s="25"/>
      <c r="AB180" s="25"/>
      <c r="AC180" s="25"/>
    </row>
    <row r="181">
      <c r="A181" s="2"/>
      <c r="B181" s="36"/>
      <c r="C181" s="34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AA181" s="25"/>
      <c r="AB181" s="25"/>
      <c r="AC181" s="25"/>
    </row>
    <row r="182">
      <c r="A182" s="2"/>
      <c r="B182" s="36"/>
      <c r="C182" s="34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AA182" s="25"/>
      <c r="AB182" s="25"/>
      <c r="AC182" s="25"/>
    </row>
    <row r="183">
      <c r="A183" s="2"/>
      <c r="B183" s="36"/>
      <c r="C183" s="34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AA183" s="25"/>
      <c r="AB183" s="25"/>
      <c r="AC183" s="25"/>
    </row>
    <row r="184">
      <c r="A184" s="2"/>
      <c r="B184" s="36"/>
      <c r="C184" s="3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AA184" s="25"/>
      <c r="AB184" s="25"/>
      <c r="AC184" s="25"/>
    </row>
    <row r="185">
      <c r="A185" s="2"/>
      <c r="B185" s="36"/>
      <c r="C185" s="34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AA185" s="25"/>
      <c r="AB185" s="25"/>
      <c r="AC185" s="25"/>
    </row>
    <row r="186">
      <c r="A186" s="2"/>
      <c r="B186" s="36"/>
      <c r="C186" s="34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AA186" s="25"/>
      <c r="AB186" s="25"/>
      <c r="AC186" s="25"/>
    </row>
    <row r="187">
      <c r="A187" s="2"/>
      <c r="B187" s="36"/>
      <c r="C187" s="34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AA187" s="25"/>
      <c r="AB187" s="25"/>
      <c r="AC187" s="25"/>
    </row>
    <row r="188">
      <c r="A188" s="2"/>
      <c r="B188" s="36"/>
      <c r="C188" s="34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AA188" s="25"/>
      <c r="AB188" s="25"/>
      <c r="AC188" s="25"/>
    </row>
    <row r="189">
      <c r="A189" s="2"/>
      <c r="B189" s="36"/>
      <c r="C189" s="34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AA189" s="25"/>
      <c r="AB189" s="25"/>
      <c r="AC189" s="25"/>
    </row>
    <row r="190">
      <c r="A190" s="2"/>
      <c r="B190" s="36"/>
      <c r="C190" s="34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AA190" s="25"/>
      <c r="AB190" s="25"/>
      <c r="AC190" s="25"/>
    </row>
    <row r="191">
      <c r="A191" s="2"/>
      <c r="B191" s="36"/>
      <c r="C191" s="34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AA191" s="25"/>
      <c r="AB191" s="25"/>
      <c r="AC191" s="25"/>
    </row>
    <row r="192">
      <c r="A192" s="2"/>
      <c r="B192" s="36"/>
      <c r="C192" s="34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AA192" s="25"/>
      <c r="AB192" s="25"/>
      <c r="AC192" s="25"/>
    </row>
    <row r="193">
      <c r="A193" s="2"/>
      <c r="B193" s="36"/>
      <c r="C193" s="34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AA193" s="25"/>
      <c r="AB193" s="25"/>
      <c r="AC193" s="25"/>
    </row>
    <row r="194">
      <c r="A194" s="2"/>
      <c r="B194" s="36"/>
      <c r="C194" s="34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AA194" s="25"/>
      <c r="AB194" s="25"/>
      <c r="AC194" s="25"/>
    </row>
    <row r="195">
      <c r="A195" s="2"/>
      <c r="B195" s="36"/>
      <c r="C195" s="34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AA195" s="25"/>
      <c r="AB195" s="25"/>
      <c r="AC195" s="25"/>
    </row>
    <row r="196">
      <c r="A196" s="2"/>
      <c r="B196" s="36"/>
      <c r="C196" s="34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AA196" s="25"/>
      <c r="AB196" s="25"/>
      <c r="AC196" s="25"/>
    </row>
    <row r="197">
      <c r="A197" s="2"/>
      <c r="B197" s="36"/>
      <c r="C197" s="34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AA197" s="25"/>
      <c r="AB197" s="25"/>
      <c r="AC197" s="25"/>
    </row>
    <row r="198">
      <c r="A198" s="2"/>
      <c r="B198" s="36"/>
      <c r="C198" s="34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AA198" s="25"/>
      <c r="AB198" s="25"/>
      <c r="AC198" s="25"/>
    </row>
    <row r="199">
      <c r="A199" s="2"/>
      <c r="B199" s="36"/>
      <c r="C199" s="34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AA199" s="25"/>
      <c r="AB199" s="25"/>
      <c r="AC199" s="25"/>
    </row>
    <row r="200">
      <c r="A200" s="2"/>
      <c r="B200" s="36"/>
      <c r="C200" s="34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AA200" s="25"/>
      <c r="AB200" s="25"/>
      <c r="AC200" s="25"/>
    </row>
    <row r="201">
      <c r="A201" s="2"/>
      <c r="B201" s="36"/>
      <c r="C201" s="34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AA201" s="25"/>
      <c r="AB201" s="25"/>
      <c r="AC201" s="25"/>
    </row>
    <row r="202">
      <c r="A202" s="2"/>
      <c r="B202" s="36"/>
      <c r="C202" s="34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AA202" s="25"/>
      <c r="AB202" s="25"/>
      <c r="AC202" s="25"/>
    </row>
    <row r="203">
      <c r="A203" s="2"/>
      <c r="B203" s="36"/>
      <c r="C203" s="34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AA203" s="25"/>
      <c r="AB203" s="25"/>
      <c r="AC203" s="25"/>
    </row>
    <row r="204">
      <c r="A204" s="2"/>
      <c r="B204" s="36"/>
      <c r="C204" s="34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AA204" s="25"/>
      <c r="AB204" s="25"/>
      <c r="AC204" s="25"/>
    </row>
    <row r="205">
      <c r="A205" s="2"/>
      <c r="B205" s="36"/>
      <c r="C205" s="34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AA205" s="25"/>
      <c r="AB205" s="25"/>
      <c r="AC205" s="25"/>
    </row>
    <row r="206">
      <c r="A206" s="2"/>
      <c r="B206" s="36"/>
      <c r="C206" s="34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AA206" s="25"/>
      <c r="AB206" s="25"/>
      <c r="AC206" s="25"/>
    </row>
    <row r="207">
      <c r="A207" s="2"/>
      <c r="B207" s="36"/>
      <c r="C207" s="34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AA207" s="25"/>
      <c r="AB207" s="25"/>
      <c r="AC207" s="25"/>
    </row>
    <row r="208">
      <c r="A208" s="2"/>
      <c r="B208" s="36"/>
      <c r="C208" s="34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AA208" s="25"/>
      <c r="AB208" s="25"/>
      <c r="AC208" s="25"/>
    </row>
    <row r="209">
      <c r="A209" s="2"/>
      <c r="B209" s="36"/>
      <c r="C209" s="3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AA209" s="25"/>
      <c r="AB209" s="25"/>
      <c r="AC209" s="25"/>
    </row>
    <row r="210">
      <c r="A210" s="2"/>
      <c r="B210" s="36"/>
      <c r="C210" s="34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AA210" s="25"/>
      <c r="AB210" s="25"/>
      <c r="AC210" s="25"/>
    </row>
    <row r="211">
      <c r="A211" s="2"/>
      <c r="B211" s="36"/>
      <c r="C211" s="34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AA211" s="25"/>
      <c r="AB211" s="25"/>
      <c r="AC211" s="25"/>
    </row>
    <row r="212">
      <c r="A212" s="2"/>
      <c r="B212" s="36"/>
      <c r="C212" s="34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AA212" s="25"/>
      <c r="AB212" s="25"/>
      <c r="AC212" s="25"/>
    </row>
    <row r="213">
      <c r="A213" s="2"/>
      <c r="B213" s="36"/>
      <c r="C213" s="34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AA213" s="25"/>
      <c r="AB213" s="25"/>
      <c r="AC213" s="25"/>
    </row>
    <row r="214">
      <c r="A214" s="2"/>
      <c r="B214" s="36"/>
      <c r="C214" s="34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AA214" s="25"/>
      <c r="AB214" s="25"/>
      <c r="AC214" s="25"/>
    </row>
    <row r="215">
      <c r="A215" s="2"/>
      <c r="B215" s="36"/>
      <c r="C215" s="34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AA215" s="25"/>
      <c r="AB215" s="25"/>
      <c r="AC215" s="25"/>
    </row>
    <row r="216">
      <c r="A216" s="2"/>
      <c r="B216" s="36"/>
      <c r="C216" s="34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AA216" s="25"/>
      <c r="AB216" s="25"/>
      <c r="AC216" s="25"/>
    </row>
    <row r="217">
      <c r="A217" s="2"/>
      <c r="B217" s="36"/>
      <c r="C217" s="34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AA217" s="25"/>
      <c r="AB217" s="25"/>
      <c r="AC217" s="25"/>
    </row>
    <row r="218">
      <c r="A218" s="2"/>
      <c r="B218" s="36"/>
      <c r="C218" s="34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AA218" s="25"/>
      <c r="AB218" s="25"/>
      <c r="AC218" s="25"/>
    </row>
    <row r="219">
      <c r="A219" s="2"/>
      <c r="B219" s="36"/>
      <c r="C219" s="34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AA219" s="25"/>
      <c r="AB219" s="25"/>
      <c r="AC219" s="25"/>
    </row>
    <row r="220">
      <c r="A220" s="2"/>
      <c r="B220" s="36"/>
      <c r="C220" s="34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AA220" s="25"/>
      <c r="AB220" s="25"/>
      <c r="AC220" s="25"/>
    </row>
    <row r="221">
      <c r="A221" s="2"/>
      <c r="B221" s="36"/>
      <c r="C221" s="34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AA221" s="25"/>
      <c r="AB221" s="25"/>
      <c r="AC221" s="25"/>
    </row>
    <row r="222">
      <c r="A222" s="2"/>
      <c r="B222" s="36"/>
      <c r="C222" s="34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AA222" s="25"/>
      <c r="AB222" s="25"/>
      <c r="AC222" s="25"/>
    </row>
    <row r="223">
      <c r="A223" s="2"/>
      <c r="B223" s="36"/>
      <c r="C223" s="34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AA223" s="25"/>
      <c r="AB223" s="25"/>
      <c r="AC223" s="25"/>
    </row>
    <row r="224">
      <c r="A224" s="2"/>
      <c r="B224" s="36"/>
      <c r="C224" s="34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AA224" s="25"/>
      <c r="AB224" s="25"/>
      <c r="AC224" s="25"/>
    </row>
    <row r="225">
      <c r="A225" s="2"/>
      <c r="B225" s="36"/>
      <c r="C225" s="34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AA225" s="25"/>
      <c r="AB225" s="25"/>
      <c r="AC225" s="25"/>
    </row>
    <row r="226">
      <c r="A226" s="2"/>
      <c r="B226" s="36"/>
      <c r="C226" s="34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AA226" s="25"/>
      <c r="AB226" s="25"/>
      <c r="AC226" s="25"/>
    </row>
    <row r="227">
      <c r="A227" s="2"/>
      <c r="B227" s="36"/>
      <c r="C227" s="34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AA227" s="25"/>
      <c r="AB227" s="25"/>
      <c r="AC227" s="25"/>
    </row>
    <row r="228">
      <c r="A228" s="2"/>
      <c r="B228" s="36"/>
      <c r="C228" s="34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AA228" s="25"/>
      <c r="AB228" s="25"/>
      <c r="AC228" s="25"/>
    </row>
    <row r="229">
      <c r="A229" s="2"/>
      <c r="B229" s="36"/>
      <c r="C229" s="34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AA229" s="25"/>
      <c r="AB229" s="25"/>
      <c r="AC229" s="25"/>
    </row>
    <row r="230">
      <c r="A230" s="2"/>
      <c r="B230" s="36"/>
      <c r="C230" s="34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AA230" s="25"/>
      <c r="AB230" s="25"/>
      <c r="AC230" s="25"/>
    </row>
    <row r="231">
      <c r="A231" s="2"/>
      <c r="B231" s="36"/>
      <c r="C231" s="34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AA231" s="25"/>
      <c r="AB231" s="25"/>
      <c r="AC231" s="25"/>
    </row>
    <row r="232">
      <c r="A232" s="2"/>
      <c r="B232" s="36"/>
      <c r="C232" s="34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AA232" s="25"/>
      <c r="AB232" s="25"/>
      <c r="AC232" s="25"/>
    </row>
    <row r="233">
      <c r="A233" s="2"/>
      <c r="B233" s="36"/>
      <c r="C233" s="34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AA233" s="25"/>
      <c r="AB233" s="25"/>
      <c r="AC233" s="25"/>
    </row>
    <row r="234">
      <c r="A234" s="2"/>
      <c r="B234" s="36"/>
      <c r="C234" s="34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AA234" s="25"/>
      <c r="AB234" s="25"/>
      <c r="AC234" s="25"/>
    </row>
    <row r="235">
      <c r="A235" s="2"/>
      <c r="B235" s="36"/>
      <c r="C235" s="34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AA235" s="25"/>
      <c r="AB235" s="25"/>
      <c r="AC235" s="25"/>
    </row>
    <row r="236">
      <c r="A236" s="2"/>
      <c r="B236" s="36"/>
      <c r="C236" s="34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AA236" s="25"/>
      <c r="AB236" s="25"/>
      <c r="AC236" s="25"/>
    </row>
    <row r="237">
      <c r="A237" s="2"/>
      <c r="B237" s="36"/>
      <c r="C237" s="34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AA237" s="25"/>
      <c r="AB237" s="25"/>
      <c r="AC237" s="25"/>
    </row>
    <row r="238">
      <c r="A238" s="2"/>
      <c r="B238" s="36"/>
      <c r="C238" s="34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AA238" s="25"/>
      <c r="AB238" s="25"/>
      <c r="AC238" s="25"/>
    </row>
    <row r="239">
      <c r="A239" s="2"/>
      <c r="B239" s="36"/>
      <c r="C239" s="34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AA239" s="25"/>
      <c r="AB239" s="25"/>
      <c r="AC239" s="25"/>
    </row>
    <row r="240">
      <c r="A240" s="2"/>
      <c r="B240" s="36"/>
      <c r="C240" s="34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AA240" s="25"/>
      <c r="AB240" s="25"/>
      <c r="AC240" s="25"/>
    </row>
    <row r="241">
      <c r="A241" s="2"/>
      <c r="B241" s="36"/>
      <c r="C241" s="34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AA241" s="25"/>
      <c r="AB241" s="25"/>
      <c r="AC241" s="25"/>
    </row>
    <row r="242">
      <c r="A242" s="2"/>
      <c r="B242" s="36"/>
      <c r="C242" s="34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AA242" s="25"/>
      <c r="AB242" s="25"/>
      <c r="AC242" s="25"/>
    </row>
    <row r="243">
      <c r="A243" s="2"/>
      <c r="B243" s="36"/>
      <c r="C243" s="34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AA243" s="25"/>
      <c r="AB243" s="25"/>
      <c r="AC243" s="25"/>
    </row>
    <row r="244">
      <c r="A244" s="2"/>
      <c r="B244" s="36"/>
      <c r="C244" s="34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AA244" s="25"/>
      <c r="AB244" s="25"/>
      <c r="AC244" s="25"/>
    </row>
    <row r="245">
      <c r="A245" s="2"/>
      <c r="B245" s="36"/>
      <c r="C245" s="34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AA245" s="25"/>
      <c r="AB245" s="25"/>
      <c r="AC245" s="25"/>
    </row>
    <row r="246">
      <c r="A246" s="2"/>
      <c r="B246" s="36"/>
      <c r="C246" s="34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AA246" s="25"/>
      <c r="AB246" s="25"/>
      <c r="AC246" s="25"/>
    </row>
    <row r="247">
      <c r="A247" s="2"/>
      <c r="B247" s="36"/>
      <c r="C247" s="34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AA247" s="25"/>
      <c r="AB247" s="25"/>
      <c r="AC247" s="25"/>
    </row>
    <row r="248">
      <c r="A248" s="2"/>
      <c r="B248" s="36"/>
      <c r="C248" s="34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AA248" s="25"/>
      <c r="AB248" s="25"/>
      <c r="AC248" s="25"/>
    </row>
    <row r="249">
      <c r="A249" s="2"/>
      <c r="B249" s="36"/>
      <c r="C249" s="34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AA249" s="25"/>
      <c r="AB249" s="25"/>
      <c r="AC249" s="25"/>
    </row>
    <row r="250">
      <c r="A250" s="2"/>
      <c r="B250" s="36"/>
      <c r="C250" s="34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AA250" s="25"/>
      <c r="AB250" s="25"/>
      <c r="AC250" s="25"/>
    </row>
    <row r="251">
      <c r="A251" s="2"/>
      <c r="B251" s="36"/>
      <c r="C251" s="34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AA251" s="25"/>
      <c r="AB251" s="25"/>
      <c r="AC251" s="25"/>
    </row>
    <row r="252">
      <c r="A252" s="2"/>
      <c r="B252" s="36"/>
      <c r="C252" s="34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AA252" s="25"/>
      <c r="AB252" s="25"/>
      <c r="AC252" s="25"/>
    </row>
    <row r="253">
      <c r="A253" s="2"/>
      <c r="B253" s="36"/>
      <c r="C253" s="34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AA253" s="25"/>
      <c r="AB253" s="25"/>
      <c r="AC253" s="25"/>
    </row>
    <row r="254">
      <c r="A254" s="2"/>
      <c r="B254" s="36"/>
      <c r="C254" s="34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AA254" s="25"/>
      <c r="AB254" s="25"/>
      <c r="AC254" s="25"/>
    </row>
    <row r="255">
      <c r="A255" s="2"/>
      <c r="B255" s="36"/>
      <c r="C255" s="34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AA255" s="25"/>
      <c r="AB255" s="25"/>
      <c r="AC255" s="25"/>
    </row>
    <row r="256">
      <c r="A256" s="2"/>
      <c r="B256" s="36"/>
      <c r="C256" s="34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AA256" s="25"/>
      <c r="AB256" s="25"/>
      <c r="AC256" s="25"/>
    </row>
    <row r="257">
      <c r="A257" s="2"/>
      <c r="B257" s="36"/>
      <c r="C257" s="34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AA257" s="25"/>
      <c r="AB257" s="25"/>
      <c r="AC257" s="25"/>
    </row>
    <row r="258">
      <c r="A258" s="2"/>
      <c r="B258" s="36"/>
      <c r="C258" s="34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AA258" s="25"/>
      <c r="AB258" s="25"/>
      <c r="AC258" s="25"/>
    </row>
    <row r="259">
      <c r="A259" s="2"/>
      <c r="B259" s="36"/>
      <c r="C259" s="34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AA259" s="25"/>
      <c r="AB259" s="25"/>
      <c r="AC259" s="25"/>
    </row>
    <row r="260">
      <c r="A260" s="2"/>
      <c r="B260" s="36"/>
      <c r="C260" s="3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AA260" s="25"/>
      <c r="AB260" s="25"/>
      <c r="AC260" s="25"/>
    </row>
    <row r="261">
      <c r="A261" s="2"/>
      <c r="B261" s="36"/>
      <c r="C261" s="34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AA261" s="25"/>
      <c r="AB261" s="25"/>
      <c r="AC261" s="25"/>
    </row>
    <row r="262">
      <c r="A262" s="2"/>
      <c r="B262" s="36"/>
      <c r="C262" s="34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AA262" s="25"/>
      <c r="AB262" s="25"/>
      <c r="AC262" s="25"/>
    </row>
    <row r="263">
      <c r="A263" s="2"/>
      <c r="B263" s="36"/>
      <c r="C263" s="34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AA263" s="25"/>
      <c r="AB263" s="25"/>
      <c r="AC263" s="25"/>
    </row>
    <row r="264">
      <c r="A264" s="2"/>
      <c r="B264" s="36"/>
      <c r="C264" s="34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AA264" s="25"/>
      <c r="AB264" s="25"/>
      <c r="AC264" s="25"/>
    </row>
    <row r="265">
      <c r="A265" s="2"/>
      <c r="B265" s="36"/>
      <c r="C265" s="34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AA265" s="25"/>
      <c r="AB265" s="25"/>
      <c r="AC265" s="25"/>
    </row>
    <row r="266">
      <c r="A266" s="2"/>
      <c r="B266" s="36"/>
      <c r="C266" s="34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AA266" s="25"/>
      <c r="AB266" s="25"/>
      <c r="AC266" s="25"/>
    </row>
    <row r="267">
      <c r="A267" s="2"/>
      <c r="B267" s="36"/>
      <c r="C267" s="34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AA267" s="25"/>
      <c r="AB267" s="25"/>
      <c r="AC267" s="25"/>
    </row>
    <row r="268">
      <c r="A268" s="2"/>
      <c r="B268" s="36"/>
      <c r="C268" s="34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AA268" s="25"/>
      <c r="AB268" s="25"/>
      <c r="AC268" s="25"/>
    </row>
    <row r="269">
      <c r="A269" s="2"/>
      <c r="B269" s="36"/>
      <c r="C269" s="34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AA269" s="25"/>
      <c r="AB269" s="25"/>
      <c r="AC269" s="25"/>
    </row>
    <row r="270">
      <c r="A270" s="2"/>
      <c r="B270" s="36"/>
      <c r="C270" s="34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AA270" s="25"/>
      <c r="AB270" s="25"/>
      <c r="AC270" s="25"/>
    </row>
    <row r="271">
      <c r="A271" s="2"/>
      <c r="B271" s="36"/>
      <c r="C271" s="34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AA271" s="25"/>
      <c r="AB271" s="25"/>
      <c r="AC271" s="25"/>
    </row>
    <row r="272">
      <c r="A272" s="2"/>
      <c r="B272" s="36"/>
      <c r="C272" s="34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AA272" s="25"/>
      <c r="AB272" s="25"/>
      <c r="AC272" s="25"/>
    </row>
    <row r="273">
      <c r="A273" s="2"/>
      <c r="B273" s="36"/>
      <c r="C273" s="34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AA273" s="25"/>
      <c r="AB273" s="25"/>
      <c r="AC273" s="25"/>
    </row>
    <row r="274">
      <c r="A274" s="2"/>
      <c r="B274" s="36"/>
      <c r="C274" s="34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AA274" s="25"/>
      <c r="AB274" s="25"/>
      <c r="AC274" s="25"/>
    </row>
    <row r="275">
      <c r="A275" s="2"/>
      <c r="B275" s="36"/>
      <c r="C275" s="34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AA275" s="25"/>
      <c r="AB275" s="25"/>
      <c r="AC275" s="25"/>
    </row>
    <row r="276">
      <c r="A276" s="2"/>
      <c r="B276" s="36"/>
      <c r="C276" s="34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AA276" s="25"/>
      <c r="AB276" s="25"/>
      <c r="AC276" s="25"/>
    </row>
    <row r="277">
      <c r="A277" s="2"/>
      <c r="B277" s="36"/>
      <c r="C277" s="34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AA277" s="25"/>
      <c r="AB277" s="25"/>
      <c r="AC277" s="25"/>
    </row>
    <row r="278">
      <c r="A278" s="2"/>
      <c r="B278" s="36"/>
      <c r="C278" s="34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AA278" s="25"/>
      <c r="AB278" s="25"/>
      <c r="AC278" s="25"/>
    </row>
    <row r="279">
      <c r="A279" s="2"/>
      <c r="B279" s="36"/>
      <c r="C279" s="34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AA279" s="25"/>
      <c r="AB279" s="25"/>
      <c r="AC279" s="25"/>
    </row>
    <row r="280">
      <c r="A280" s="2"/>
      <c r="B280" s="36"/>
      <c r="C280" s="34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AA280" s="25"/>
      <c r="AB280" s="25"/>
      <c r="AC280" s="25"/>
    </row>
    <row r="281">
      <c r="A281" s="2"/>
      <c r="B281" s="36"/>
      <c r="C281" s="34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AA281" s="25"/>
      <c r="AB281" s="25"/>
      <c r="AC281" s="25"/>
    </row>
    <row r="282">
      <c r="A282" s="2"/>
      <c r="B282" s="36"/>
      <c r="C282" s="34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AA282" s="25"/>
      <c r="AB282" s="25"/>
      <c r="AC282" s="25"/>
    </row>
    <row r="283">
      <c r="A283" s="2"/>
      <c r="B283" s="36"/>
      <c r="C283" s="34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AA283" s="25"/>
      <c r="AB283" s="25"/>
      <c r="AC283" s="25"/>
    </row>
    <row r="284">
      <c r="A284" s="2"/>
      <c r="B284" s="36"/>
      <c r="C284" s="34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AA284" s="25"/>
      <c r="AB284" s="25"/>
      <c r="AC284" s="25"/>
    </row>
    <row r="285">
      <c r="A285" s="2"/>
      <c r="B285" s="36"/>
      <c r="C285" s="3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AA285" s="25"/>
      <c r="AB285" s="25"/>
      <c r="AC285" s="25"/>
    </row>
    <row r="286">
      <c r="A286" s="2"/>
      <c r="B286" s="36"/>
      <c r="C286" s="34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AA286" s="25"/>
      <c r="AB286" s="25"/>
      <c r="AC286" s="25"/>
    </row>
    <row r="287">
      <c r="A287" s="2"/>
      <c r="B287" s="36"/>
      <c r="C287" s="34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AA287" s="25"/>
      <c r="AB287" s="25"/>
      <c r="AC287" s="25"/>
    </row>
    <row r="288">
      <c r="A288" s="2"/>
      <c r="B288" s="36"/>
      <c r="C288" s="34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AA288" s="25"/>
      <c r="AB288" s="25"/>
      <c r="AC288" s="25"/>
    </row>
    <row r="289">
      <c r="A289" s="2"/>
      <c r="B289" s="36"/>
      <c r="C289" s="34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AA289" s="25"/>
      <c r="AB289" s="25"/>
      <c r="AC289" s="25"/>
    </row>
    <row r="290">
      <c r="A290" s="2"/>
      <c r="B290" s="36"/>
      <c r="C290" s="34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AA290" s="25"/>
      <c r="AB290" s="25"/>
      <c r="AC290" s="25"/>
    </row>
    <row r="291">
      <c r="A291" s="2"/>
      <c r="B291" s="36"/>
      <c r="C291" s="34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AA291" s="25"/>
      <c r="AB291" s="25"/>
      <c r="AC291" s="25"/>
    </row>
    <row r="292">
      <c r="A292" s="2"/>
      <c r="B292" s="36"/>
      <c r="C292" s="34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AA292" s="25"/>
      <c r="AB292" s="25"/>
      <c r="AC292" s="25"/>
    </row>
    <row r="293">
      <c r="A293" s="2"/>
      <c r="B293" s="36"/>
      <c r="C293" s="34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AA293" s="25"/>
      <c r="AB293" s="25"/>
      <c r="AC293" s="25"/>
    </row>
    <row r="294">
      <c r="A294" s="2"/>
      <c r="B294" s="36"/>
      <c r="C294" s="34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AA294" s="25"/>
      <c r="AB294" s="25"/>
      <c r="AC294" s="25"/>
    </row>
    <row r="295">
      <c r="A295" s="2"/>
      <c r="B295" s="36"/>
      <c r="C295" s="34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AA295" s="25"/>
      <c r="AB295" s="25"/>
      <c r="AC295" s="25"/>
    </row>
    <row r="296">
      <c r="A296" s="2"/>
      <c r="B296" s="36"/>
      <c r="C296" s="34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AA296" s="25"/>
      <c r="AB296" s="25"/>
      <c r="AC296" s="25"/>
    </row>
    <row r="297">
      <c r="A297" s="2"/>
      <c r="B297" s="36"/>
      <c r="C297" s="34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AA297" s="25"/>
      <c r="AB297" s="25"/>
      <c r="AC297" s="25"/>
    </row>
    <row r="298">
      <c r="A298" s="2"/>
      <c r="B298" s="36"/>
      <c r="C298" s="34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AA298" s="25"/>
      <c r="AB298" s="25"/>
      <c r="AC298" s="25"/>
    </row>
    <row r="299">
      <c r="A299" s="2"/>
      <c r="B299" s="36"/>
      <c r="C299" s="34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AA299" s="25"/>
      <c r="AB299" s="25"/>
      <c r="AC299" s="25"/>
    </row>
    <row r="300">
      <c r="A300" s="2"/>
      <c r="B300" s="36"/>
      <c r="C300" s="34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AA300" s="25"/>
      <c r="AB300" s="25"/>
      <c r="AC300" s="25"/>
    </row>
    <row r="301">
      <c r="A301" s="2"/>
      <c r="B301" s="36"/>
      <c r="C301" s="34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AA301" s="25"/>
      <c r="AB301" s="25"/>
      <c r="AC301" s="25"/>
    </row>
    <row r="302">
      <c r="A302" s="2"/>
      <c r="B302" s="36"/>
      <c r="C302" s="34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AA302" s="25"/>
      <c r="AB302" s="25"/>
      <c r="AC302" s="25"/>
    </row>
    <row r="303">
      <c r="A303" s="2"/>
      <c r="B303" s="36"/>
      <c r="C303" s="34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AA303" s="25"/>
      <c r="AB303" s="25"/>
      <c r="AC303" s="25"/>
    </row>
    <row r="304">
      <c r="A304" s="2"/>
      <c r="B304" s="36"/>
      <c r="C304" s="34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AA304" s="25"/>
      <c r="AB304" s="25"/>
      <c r="AC304" s="25"/>
    </row>
    <row r="305">
      <c r="A305" s="2"/>
      <c r="B305" s="36"/>
      <c r="C305" s="34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AA305" s="25"/>
      <c r="AB305" s="25"/>
      <c r="AC305" s="25"/>
    </row>
    <row r="306">
      <c r="A306" s="2"/>
      <c r="B306" s="36"/>
      <c r="C306" s="34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AA306" s="25"/>
      <c r="AB306" s="25"/>
      <c r="AC306" s="25"/>
    </row>
    <row r="307">
      <c r="A307" s="2"/>
      <c r="B307" s="36"/>
      <c r="C307" s="34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AA307" s="25"/>
      <c r="AB307" s="25"/>
      <c r="AC307" s="25"/>
    </row>
    <row r="308">
      <c r="A308" s="2"/>
      <c r="B308" s="36"/>
      <c r="C308" s="34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AA308" s="25"/>
      <c r="AB308" s="25"/>
      <c r="AC308" s="25"/>
    </row>
    <row r="309">
      <c r="A309" s="2"/>
      <c r="B309" s="36"/>
      <c r="C309" s="34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AA309" s="25"/>
      <c r="AB309" s="25"/>
      <c r="AC309" s="25"/>
    </row>
    <row r="310">
      <c r="A310" s="2"/>
      <c r="B310" s="36"/>
      <c r="C310" s="34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AA310" s="25"/>
      <c r="AB310" s="25"/>
      <c r="AC310" s="25"/>
    </row>
    <row r="311">
      <c r="A311" s="2"/>
      <c r="B311" s="36"/>
      <c r="C311" s="34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AA311" s="25"/>
      <c r="AB311" s="25"/>
      <c r="AC311" s="25"/>
    </row>
    <row r="312">
      <c r="A312" s="2"/>
      <c r="B312" s="36"/>
      <c r="C312" s="34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AA312" s="25"/>
      <c r="AB312" s="25"/>
      <c r="AC312" s="25"/>
    </row>
    <row r="313">
      <c r="A313" s="2"/>
      <c r="B313" s="36"/>
      <c r="C313" s="34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AA313" s="25"/>
      <c r="AB313" s="25"/>
      <c r="AC313" s="25"/>
    </row>
    <row r="314">
      <c r="A314" s="2"/>
      <c r="B314" s="36"/>
      <c r="C314" s="34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AA314" s="25"/>
      <c r="AB314" s="25"/>
      <c r="AC314" s="25"/>
    </row>
    <row r="315">
      <c r="A315" s="2"/>
      <c r="B315" s="36"/>
      <c r="C315" s="34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AA315" s="25"/>
      <c r="AB315" s="25"/>
      <c r="AC315" s="25"/>
    </row>
    <row r="316">
      <c r="A316" s="2"/>
      <c r="B316" s="36"/>
      <c r="C316" s="34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AA316" s="25"/>
      <c r="AB316" s="25"/>
      <c r="AC316" s="25"/>
    </row>
    <row r="317">
      <c r="A317" s="2"/>
      <c r="B317" s="36"/>
      <c r="C317" s="34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AA317" s="25"/>
      <c r="AB317" s="25"/>
      <c r="AC317" s="25"/>
    </row>
    <row r="318">
      <c r="A318" s="2"/>
      <c r="B318" s="36"/>
      <c r="C318" s="34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AA318" s="25"/>
      <c r="AB318" s="25"/>
      <c r="AC318" s="25"/>
    </row>
    <row r="319">
      <c r="A319" s="2"/>
      <c r="B319" s="36"/>
      <c r="C319" s="34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AA319" s="25"/>
      <c r="AB319" s="25"/>
      <c r="AC319" s="25"/>
    </row>
    <row r="320">
      <c r="A320" s="2"/>
      <c r="B320" s="36"/>
      <c r="C320" s="34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AA320" s="25"/>
      <c r="AB320" s="25"/>
      <c r="AC320" s="25"/>
    </row>
    <row r="321">
      <c r="A321" s="2"/>
      <c r="B321" s="36"/>
      <c r="C321" s="34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AA321" s="25"/>
      <c r="AB321" s="25"/>
      <c r="AC321" s="25"/>
    </row>
    <row r="322">
      <c r="A322" s="2"/>
      <c r="B322" s="36"/>
      <c r="C322" s="34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AA322" s="25"/>
      <c r="AB322" s="25"/>
      <c r="AC322" s="25"/>
    </row>
    <row r="323">
      <c r="A323" s="2"/>
      <c r="B323" s="36"/>
      <c r="C323" s="34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AA323" s="25"/>
      <c r="AB323" s="25"/>
      <c r="AC323" s="25"/>
    </row>
    <row r="324">
      <c r="A324" s="2"/>
      <c r="B324" s="36"/>
      <c r="C324" s="34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AA324" s="25"/>
      <c r="AB324" s="25"/>
      <c r="AC324" s="25"/>
    </row>
    <row r="325">
      <c r="A325" s="2"/>
      <c r="B325" s="36"/>
      <c r="C325" s="34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AA325" s="25"/>
      <c r="AB325" s="25"/>
      <c r="AC325" s="25"/>
    </row>
    <row r="326">
      <c r="A326" s="2"/>
      <c r="B326" s="36"/>
      <c r="C326" s="34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AA326" s="25"/>
      <c r="AB326" s="25"/>
      <c r="AC326" s="25"/>
    </row>
    <row r="327">
      <c r="A327" s="2"/>
      <c r="B327" s="36"/>
      <c r="C327" s="34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AA327" s="25"/>
      <c r="AB327" s="25"/>
      <c r="AC327" s="25"/>
    </row>
    <row r="328">
      <c r="A328" s="2"/>
      <c r="B328" s="36"/>
      <c r="C328" s="34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AA328" s="25"/>
      <c r="AB328" s="25"/>
      <c r="AC328" s="25"/>
    </row>
    <row r="329">
      <c r="A329" s="2"/>
      <c r="B329" s="36"/>
      <c r="C329" s="34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AA329" s="25"/>
      <c r="AB329" s="25"/>
      <c r="AC329" s="25"/>
    </row>
    <row r="330">
      <c r="A330" s="2"/>
      <c r="B330" s="36"/>
      <c r="C330" s="34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AA330" s="25"/>
      <c r="AB330" s="25"/>
      <c r="AC330" s="25"/>
    </row>
    <row r="331">
      <c r="A331" s="2"/>
      <c r="B331" s="36"/>
      <c r="C331" s="34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AA331" s="25"/>
      <c r="AB331" s="25"/>
      <c r="AC331" s="25"/>
    </row>
    <row r="332">
      <c r="A332" s="2"/>
      <c r="B332" s="36"/>
      <c r="C332" s="34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AA332" s="25"/>
      <c r="AB332" s="25"/>
      <c r="AC332" s="25"/>
    </row>
    <row r="333">
      <c r="A333" s="2"/>
      <c r="B333" s="36"/>
      <c r="C333" s="34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AA333" s="25"/>
      <c r="AB333" s="25"/>
      <c r="AC333" s="25"/>
    </row>
    <row r="334">
      <c r="A334" s="2"/>
      <c r="B334" s="36"/>
      <c r="C334" s="34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AA334" s="25"/>
      <c r="AB334" s="25"/>
      <c r="AC334" s="25"/>
    </row>
    <row r="335">
      <c r="A335" s="2"/>
      <c r="B335" s="36"/>
      <c r="C335" s="34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AA335" s="25"/>
      <c r="AB335" s="25"/>
      <c r="AC335" s="25"/>
    </row>
    <row r="336">
      <c r="A336" s="2"/>
      <c r="B336" s="36"/>
      <c r="C336" s="3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AA336" s="25"/>
      <c r="AB336" s="25"/>
      <c r="AC336" s="25"/>
    </row>
    <row r="337">
      <c r="A337" s="2"/>
      <c r="B337" s="36"/>
      <c r="C337" s="34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AA337" s="25"/>
      <c r="AB337" s="25"/>
      <c r="AC337" s="25"/>
    </row>
    <row r="338">
      <c r="A338" s="2"/>
      <c r="B338" s="36"/>
      <c r="C338" s="34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AA338" s="25"/>
      <c r="AB338" s="25"/>
      <c r="AC338" s="25"/>
    </row>
    <row r="339">
      <c r="A339" s="2"/>
      <c r="B339" s="36"/>
      <c r="C339" s="34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AA339" s="25"/>
      <c r="AB339" s="25"/>
      <c r="AC339" s="25"/>
    </row>
    <row r="340">
      <c r="A340" s="2"/>
      <c r="B340" s="36"/>
      <c r="C340" s="34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AA340" s="25"/>
      <c r="AB340" s="25"/>
      <c r="AC340" s="25"/>
    </row>
    <row r="341">
      <c r="A341" s="2"/>
      <c r="B341" s="36"/>
      <c r="C341" s="34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AA341" s="25"/>
      <c r="AB341" s="25"/>
      <c r="AC341" s="25"/>
    </row>
    <row r="342">
      <c r="A342" s="2"/>
      <c r="B342" s="36"/>
      <c r="C342" s="34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AA342" s="25"/>
      <c r="AB342" s="25"/>
      <c r="AC342" s="25"/>
    </row>
    <row r="343">
      <c r="A343" s="2"/>
      <c r="B343" s="36"/>
      <c r="C343" s="34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AA343" s="25"/>
      <c r="AB343" s="25"/>
      <c r="AC343" s="25"/>
    </row>
    <row r="344">
      <c r="A344" s="2"/>
      <c r="B344" s="36"/>
      <c r="C344" s="34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AA344" s="25"/>
      <c r="AB344" s="25"/>
      <c r="AC344" s="25"/>
    </row>
    <row r="345">
      <c r="A345" s="2"/>
      <c r="B345" s="36"/>
      <c r="C345" s="34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AA345" s="25"/>
      <c r="AB345" s="25"/>
      <c r="AC345" s="25"/>
    </row>
    <row r="346">
      <c r="A346" s="2"/>
      <c r="B346" s="36"/>
      <c r="C346" s="34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AA346" s="25"/>
      <c r="AB346" s="25"/>
      <c r="AC346" s="25"/>
    </row>
    <row r="347">
      <c r="A347" s="2"/>
      <c r="B347" s="36"/>
      <c r="C347" s="34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AA347" s="25"/>
      <c r="AB347" s="25"/>
      <c r="AC347" s="25"/>
    </row>
    <row r="348">
      <c r="A348" s="2"/>
      <c r="B348" s="36"/>
      <c r="C348" s="34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AA348" s="25"/>
      <c r="AB348" s="25"/>
      <c r="AC348" s="25"/>
    </row>
    <row r="349">
      <c r="A349" s="2"/>
      <c r="B349" s="36"/>
      <c r="C349" s="34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AA349" s="25"/>
      <c r="AB349" s="25"/>
      <c r="AC349" s="25"/>
    </row>
    <row r="350">
      <c r="A350" s="2"/>
      <c r="B350" s="36"/>
      <c r="C350" s="34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AA350" s="25"/>
      <c r="AB350" s="25"/>
      <c r="AC350" s="25"/>
    </row>
    <row r="351">
      <c r="A351" s="2"/>
      <c r="B351" s="36"/>
      <c r="C351" s="34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AA351" s="25"/>
      <c r="AB351" s="25"/>
      <c r="AC351" s="25"/>
    </row>
    <row r="352">
      <c r="A352" s="2"/>
      <c r="B352" s="36"/>
      <c r="C352" s="34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AA352" s="25"/>
      <c r="AB352" s="25"/>
      <c r="AC352" s="25"/>
    </row>
    <row r="353">
      <c r="A353" s="2"/>
      <c r="B353" s="36"/>
      <c r="C353" s="34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AA353" s="25"/>
      <c r="AB353" s="25"/>
      <c r="AC353" s="25"/>
    </row>
    <row r="354">
      <c r="A354" s="2"/>
      <c r="B354" s="36"/>
      <c r="C354" s="34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AA354" s="25"/>
      <c r="AB354" s="25"/>
      <c r="AC354" s="25"/>
    </row>
    <row r="355">
      <c r="A355" s="2"/>
      <c r="B355" s="36"/>
      <c r="C355" s="34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AA355" s="25"/>
      <c r="AB355" s="25"/>
      <c r="AC355" s="25"/>
    </row>
    <row r="356">
      <c r="A356" s="2"/>
      <c r="B356" s="36"/>
      <c r="C356" s="34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AA356" s="25"/>
      <c r="AB356" s="25"/>
      <c r="AC356" s="25"/>
    </row>
    <row r="357">
      <c r="A357" s="2"/>
      <c r="B357" s="36"/>
      <c r="C357" s="34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AA357" s="25"/>
      <c r="AB357" s="25"/>
      <c r="AC357" s="25"/>
    </row>
    <row r="358">
      <c r="A358" s="2"/>
      <c r="B358" s="36"/>
      <c r="C358" s="34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AA358" s="25"/>
      <c r="AB358" s="25"/>
      <c r="AC358" s="25"/>
    </row>
    <row r="359">
      <c r="A359" s="2"/>
      <c r="B359" s="36"/>
      <c r="C359" s="34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AA359" s="25"/>
      <c r="AB359" s="25"/>
      <c r="AC359" s="25"/>
    </row>
    <row r="360">
      <c r="A360" s="2"/>
      <c r="B360" s="36"/>
      <c r="C360" s="34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AA360" s="25"/>
      <c r="AB360" s="25"/>
      <c r="AC360" s="25"/>
    </row>
    <row r="361">
      <c r="A361" s="2"/>
      <c r="B361" s="36"/>
      <c r="C361" s="3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AA361" s="25"/>
      <c r="AB361" s="25"/>
      <c r="AC361" s="25"/>
    </row>
    <row r="362">
      <c r="A362" s="2"/>
      <c r="B362" s="36"/>
      <c r="C362" s="34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AA362" s="25"/>
      <c r="AB362" s="25"/>
      <c r="AC362" s="25"/>
    </row>
    <row r="363">
      <c r="A363" s="2"/>
      <c r="B363" s="36"/>
      <c r="C363" s="34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AA363" s="25"/>
      <c r="AB363" s="25"/>
      <c r="AC363" s="25"/>
    </row>
    <row r="364">
      <c r="A364" s="2"/>
      <c r="B364" s="36"/>
      <c r="C364" s="34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AA364" s="25"/>
      <c r="AB364" s="25"/>
      <c r="AC364" s="25"/>
    </row>
    <row r="365">
      <c r="A365" s="2"/>
      <c r="B365" s="36"/>
      <c r="C365" s="34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AA365" s="25"/>
      <c r="AB365" s="25"/>
      <c r="AC365" s="25"/>
    </row>
    <row r="366">
      <c r="A366" s="2"/>
      <c r="B366" s="36"/>
      <c r="C366" s="34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AA366" s="25"/>
      <c r="AB366" s="25"/>
      <c r="AC366" s="25"/>
    </row>
    <row r="367">
      <c r="A367" s="2"/>
      <c r="B367" s="36"/>
      <c r="C367" s="34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AA367" s="25"/>
      <c r="AB367" s="25"/>
      <c r="AC367" s="25"/>
    </row>
    <row r="368">
      <c r="A368" s="2"/>
      <c r="B368" s="36"/>
      <c r="C368" s="34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AA368" s="25"/>
      <c r="AB368" s="25"/>
      <c r="AC368" s="25"/>
    </row>
    <row r="369">
      <c r="A369" s="2"/>
      <c r="B369" s="36"/>
      <c r="C369" s="34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AA369" s="25"/>
      <c r="AB369" s="25"/>
      <c r="AC369" s="25"/>
    </row>
    <row r="370">
      <c r="A370" s="2"/>
      <c r="B370" s="36"/>
      <c r="C370" s="34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AA370" s="25"/>
      <c r="AB370" s="25"/>
      <c r="AC370" s="25"/>
    </row>
    <row r="371">
      <c r="A371" s="2"/>
      <c r="B371" s="36"/>
      <c r="C371" s="34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AA371" s="25"/>
      <c r="AB371" s="25"/>
      <c r="AC371" s="25"/>
    </row>
    <row r="372">
      <c r="A372" s="2"/>
      <c r="B372" s="36"/>
      <c r="C372" s="34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AA372" s="25"/>
      <c r="AB372" s="25"/>
      <c r="AC372" s="25"/>
    </row>
    <row r="373">
      <c r="A373" s="2"/>
      <c r="B373" s="36"/>
      <c r="C373" s="34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AA373" s="25"/>
      <c r="AB373" s="25"/>
      <c r="AC373" s="25"/>
    </row>
    <row r="374">
      <c r="A374" s="2"/>
      <c r="B374" s="36"/>
      <c r="C374" s="34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AA374" s="25"/>
      <c r="AB374" s="25"/>
      <c r="AC374" s="25"/>
    </row>
    <row r="375">
      <c r="A375" s="2"/>
      <c r="B375" s="36"/>
      <c r="C375" s="34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AA375" s="25"/>
      <c r="AB375" s="25"/>
      <c r="AC375" s="25"/>
    </row>
    <row r="376">
      <c r="A376" s="2"/>
      <c r="B376" s="36"/>
      <c r="C376" s="34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AA376" s="25"/>
      <c r="AB376" s="25"/>
      <c r="AC376" s="25"/>
    </row>
    <row r="377">
      <c r="A377" s="2"/>
      <c r="B377" s="36"/>
      <c r="C377" s="34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AA377" s="25"/>
      <c r="AB377" s="25"/>
      <c r="AC377" s="25"/>
    </row>
    <row r="378">
      <c r="A378" s="2"/>
      <c r="B378" s="36"/>
      <c r="C378" s="34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AA378" s="25"/>
      <c r="AB378" s="25"/>
      <c r="AC378" s="25"/>
    </row>
    <row r="379">
      <c r="A379" s="2"/>
      <c r="B379" s="36"/>
      <c r="C379" s="34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AA379" s="25"/>
      <c r="AB379" s="25"/>
      <c r="AC379" s="25"/>
    </row>
    <row r="380">
      <c r="A380" s="2"/>
      <c r="B380" s="36"/>
      <c r="C380" s="34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AA380" s="25"/>
      <c r="AB380" s="25"/>
      <c r="AC380" s="25"/>
    </row>
    <row r="381">
      <c r="A381" s="2"/>
      <c r="B381" s="36"/>
      <c r="C381" s="34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AA381" s="25"/>
      <c r="AB381" s="25"/>
      <c r="AC381" s="25"/>
    </row>
    <row r="382">
      <c r="A382" s="2"/>
      <c r="B382" s="36"/>
      <c r="C382" s="34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AA382" s="25"/>
      <c r="AB382" s="25"/>
      <c r="AC382" s="25"/>
    </row>
    <row r="383">
      <c r="A383" s="2"/>
      <c r="B383" s="36"/>
      <c r="C383" s="34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AA383" s="25"/>
      <c r="AB383" s="25"/>
      <c r="AC383" s="25"/>
    </row>
    <row r="384">
      <c r="A384" s="2"/>
      <c r="B384" s="36"/>
      <c r="C384" s="34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AA384" s="25"/>
      <c r="AB384" s="25"/>
      <c r="AC384" s="25"/>
    </row>
    <row r="385">
      <c r="A385" s="2"/>
      <c r="B385" s="36"/>
      <c r="C385" s="34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AA385" s="25"/>
      <c r="AB385" s="25"/>
      <c r="AC385" s="25"/>
    </row>
    <row r="386">
      <c r="A386" s="2"/>
      <c r="B386" s="36"/>
      <c r="C386" s="3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AA386" s="25"/>
      <c r="AB386" s="25"/>
      <c r="AC386" s="25"/>
    </row>
    <row r="387">
      <c r="A387" s="2"/>
      <c r="B387" s="36"/>
      <c r="C387" s="34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AA387" s="25"/>
      <c r="AB387" s="25"/>
      <c r="AC387" s="25"/>
    </row>
    <row r="388">
      <c r="A388" s="2"/>
      <c r="B388" s="36"/>
      <c r="C388" s="34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AA388" s="25"/>
      <c r="AB388" s="25"/>
      <c r="AC388" s="25"/>
    </row>
    <row r="389">
      <c r="A389" s="2"/>
      <c r="B389" s="36"/>
      <c r="C389" s="34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AA389" s="25"/>
      <c r="AB389" s="25"/>
      <c r="AC389" s="25"/>
    </row>
    <row r="390">
      <c r="A390" s="2"/>
      <c r="B390" s="36"/>
      <c r="C390" s="34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AA390" s="25"/>
      <c r="AB390" s="25"/>
      <c r="AC390" s="25"/>
    </row>
    <row r="391">
      <c r="A391" s="2"/>
      <c r="B391" s="36"/>
      <c r="C391" s="34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AA391" s="25"/>
      <c r="AB391" s="25"/>
      <c r="AC391" s="25"/>
    </row>
    <row r="392">
      <c r="A392" s="2"/>
      <c r="B392" s="36"/>
      <c r="C392" s="34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AA392" s="25"/>
      <c r="AB392" s="25"/>
      <c r="AC392" s="25"/>
    </row>
    <row r="393">
      <c r="A393" s="2"/>
      <c r="B393" s="36"/>
      <c r="C393" s="34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AA393" s="25"/>
      <c r="AB393" s="25"/>
      <c r="AC393" s="25"/>
    </row>
    <row r="394">
      <c r="A394" s="2"/>
      <c r="B394" s="36"/>
      <c r="C394" s="34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AA394" s="25"/>
      <c r="AB394" s="25"/>
      <c r="AC394" s="25"/>
    </row>
    <row r="395">
      <c r="A395" s="2"/>
      <c r="B395" s="36"/>
      <c r="C395" s="34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AA395" s="25"/>
      <c r="AB395" s="25"/>
      <c r="AC395" s="25"/>
    </row>
    <row r="396">
      <c r="A396" s="2"/>
      <c r="B396" s="36"/>
      <c r="C396" s="34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AA396" s="25"/>
      <c r="AB396" s="25"/>
      <c r="AC396" s="25"/>
    </row>
    <row r="397">
      <c r="A397" s="2"/>
      <c r="B397" s="36"/>
      <c r="C397" s="34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AA397" s="25"/>
      <c r="AB397" s="25"/>
      <c r="AC397" s="25"/>
    </row>
    <row r="398">
      <c r="A398" s="2"/>
      <c r="B398" s="36"/>
      <c r="C398" s="34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AA398" s="25"/>
      <c r="AB398" s="25"/>
      <c r="AC398" s="25"/>
    </row>
    <row r="399">
      <c r="A399" s="2"/>
      <c r="B399" s="36"/>
      <c r="C399" s="34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AA399" s="25"/>
      <c r="AB399" s="25"/>
      <c r="AC399" s="25"/>
    </row>
    <row r="400">
      <c r="A400" s="2"/>
      <c r="B400" s="36"/>
      <c r="C400" s="34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AA400" s="25"/>
      <c r="AB400" s="25"/>
      <c r="AC400" s="25"/>
    </row>
    <row r="401">
      <c r="A401" s="2"/>
      <c r="B401" s="36"/>
      <c r="C401" s="34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AA401" s="25"/>
      <c r="AB401" s="25"/>
      <c r="AC401" s="25"/>
    </row>
    <row r="402">
      <c r="A402" s="2"/>
      <c r="B402" s="36"/>
      <c r="C402" s="34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AA402" s="25"/>
      <c r="AB402" s="25"/>
      <c r="AC402" s="25"/>
    </row>
    <row r="403">
      <c r="A403" s="2"/>
      <c r="B403" s="36"/>
      <c r="C403" s="34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AA403" s="25"/>
      <c r="AB403" s="25"/>
      <c r="AC403" s="25"/>
    </row>
    <row r="404">
      <c r="A404" s="2"/>
      <c r="B404" s="36"/>
      <c r="C404" s="34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AA404" s="25"/>
      <c r="AB404" s="25"/>
      <c r="AC404" s="25"/>
    </row>
    <row r="405">
      <c r="A405" s="2"/>
      <c r="B405" s="36"/>
      <c r="C405" s="34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AA405" s="25"/>
      <c r="AB405" s="25"/>
      <c r="AC405" s="25"/>
    </row>
    <row r="406">
      <c r="A406" s="2"/>
      <c r="B406" s="36"/>
      <c r="C406" s="34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AA406" s="25"/>
      <c r="AB406" s="25"/>
      <c r="AC406" s="25"/>
    </row>
    <row r="407">
      <c r="A407" s="2"/>
      <c r="B407" s="36"/>
      <c r="C407" s="34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AA407" s="25"/>
      <c r="AB407" s="25"/>
      <c r="AC407" s="25"/>
    </row>
    <row r="408">
      <c r="A408" s="2"/>
      <c r="B408" s="36"/>
      <c r="C408" s="34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AA408" s="25"/>
      <c r="AB408" s="25"/>
      <c r="AC408" s="25"/>
    </row>
    <row r="409">
      <c r="A409" s="2"/>
      <c r="B409" s="36"/>
      <c r="C409" s="34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AA409" s="25"/>
      <c r="AB409" s="25"/>
      <c r="AC409" s="25"/>
    </row>
    <row r="410">
      <c r="A410" s="2"/>
      <c r="B410" s="36"/>
      <c r="C410" s="34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AA410" s="25"/>
      <c r="AB410" s="25"/>
      <c r="AC410" s="25"/>
    </row>
    <row r="411">
      <c r="A411" s="2"/>
      <c r="B411" s="36"/>
      <c r="C411" s="34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AA411" s="25"/>
      <c r="AB411" s="25"/>
      <c r="AC411" s="25"/>
    </row>
    <row r="412">
      <c r="A412" s="2"/>
      <c r="B412" s="36"/>
      <c r="C412" s="34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AA412" s="25"/>
      <c r="AB412" s="25"/>
      <c r="AC412" s="25"/>
    </row>
    <row r="413">
      <c r="A413" s="2"/>
      <c r="B413" s="36"/>
      <c r="C413" s="34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AA413" s="25"/>
      <c r="AB413" s="25"/>
      <c r="AC413" s="25"/>
    </row>
    <row r="414">
      <c r="A414" s="2"/>
      <c r="B414" s="36"/>
      <c r="C414" s="34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AA414" s="25"/>
      <c r="AB414" s="25"/>
      <c r="AC414" s="25"/>
    </row>
    <row r="415">
      <c r="A415" s="2"/>
      <c r="B415" s="36"/>
      <c r="C415" s="34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AA415" s="25"/>
      <c r="AB415" s="25"/>
      <c r="AC415" s="25"/>
    </row>
    <row r="416">
      <c r="A416" s="2"/>
      <c r="B416" s="36"/>
      <c r="C416" s="34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AA416" s="25"/>
      <c r="AB416" s="25"/>
      <c r="AC416" s="25"/>
    </row>
    <row r="417">
      <c r="A417" s="2"/>
      <c r="B417" s="36"/>
      <c r="C417" s="34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AA417" s="25"/>
      <c r="AB417" s="25"/>
      <c r="AC417" s="25"/>
    </row>
    <row r="418">
      <c r="A418" s="2"/>
      <c r="B418" s="36"/>
      <c r="C418" s="34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AA418" s="25"/>
      <c r="AB418" s="25"/>
      <c r="AC418" s="25"/>
    </row>
    <row r="419">
      <c r="A419" s="2"/>
      <c r="B419" s="36"/>
      <c r="C419" s="34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AA419" s="25"/>
      <c r="AB419" s="25"/>
      <c r="AC419" s="25"/>
    </row>
    <row r="420">
      <c r="A420" s="2"/>
      <c r="B420" s="36"/>
      <c r="C420" s="34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AA420" s="25"/>
      <c r="AB420" s="25"/>
      <c r="AC420" s="25"/>
    </row>
    <row r="421">
      <c r="A421" s="2"/>
      <c r="B421" s="36"/>
      <c r="C421" s="34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AA421" s="25"/>
      <c r="AB421" s="25"/>
      <c r="AC421" s="25"/>
    </row>
    <row r="422">
      <c r="A422" s="2"/>
      <c r="B422" s="36"/>
      <c r="C422" s="34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AA422" s="25"/>
      <c r="AB422" s="25"/>
      <c r="AC422" s="25"/>
    </row>
    <row r="423">
      <c r="A423" s="2"/>
      <c r="B423" s="36"/>
      <c r="C423" s="34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AA423" s="25"/>
      <c r="AB423" s="25"/>
      <c r="AC423" s="25"/>
    </row>
    <row r="424">
      <c r="A424" s="2"/>
      <c r="B424" s="36"/>
      <c r="C424" s="34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AA424" s="25"/>
      <c r="AB424" s="25"/>
      <c r="AC424" s="25"/>
    </row>
    <row r="425">
      <c r="A425" s="2"/>
      <c r="B425" s="36"/>
      <c r="C425" s="34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AA425" s="25"/>
      <c r="AB425" s="25"/>
      <c r="AC425" s="25"/>
    </row>
    <row r="426">
      <c r="A426" s="2"/>
      <c r="B426" s="36"/>
      <c r="C426" s="34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AA426" s="25"/>
      <c r="AB426" s="25"/>
      <c r="AC426" s="25"/>
    </row>
    <row r="427">
      <c r="A427" s="2"/>
      <c r="B427" s="36"/>
      <c r="C427" s="34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AA427" s="25"/>
      <c r="AB427" s="25"/>
      <c r="AC427" s="25"/>
    </row>
    <row r="428">
      <c r="A428" s="2"/>
      <c r="B428" s="36"/>
      <c r="C428" s="34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AA428" s="25"/>
      <c r="AB428" s="25"/>
      <c r="AC428" s="25"/>
    </row>
    <row r="429">
      <c r="A429" s="2"/>
      <c r="B429" s="36"/>
      <c r="C429" s="34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AA429" s="25"/>
      <c r="AB429" s="25"/>
      <c r="AC429" s="25"/>
    </row>
    <row r="430">
      <c r="A430" s="2"/>
      <c r="B430" s="36"/>
      <c r="C430" s="34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AA430" s="25"/>
      <c r="AB430" s="25"/>
      <c r="AC430" s="25"/>
    </row>
    <row r="431">
      <c r="A431" s="2"/>
      <c r="B431" s="36"/>
      <c r="C431" s="34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AA431" s="25"/>
      <c r="AB431" s="25"/>
      <c r="AC431" s="25"/>
    </row>
    <row r="432">
      <c r="A432" s="2"/>
      <c r="B432" s="36"/>
      <c r="C432" s="34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AA432" s="25"/>
      <c r="AB432" s="25"/>
      <c r="AC432" s="25"/>
    </row>
    <row r="433">
      <c r="A433" s="2"/>
      <c r="B433" s="36"/>
      <c r="C433" s="34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AA433" s="25"/>
      <c r="AB433" s="25"/>
      <c r="AC433" s="25"/>
    </row>
    <row r="434">
      <c r="A434" s="2"/>
      <c r="B434" s="36"/>
      <c r="C434" s="34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AA434" s="25"/>
      <c r="AB434" s="25"/>
      <c r="AC434" s="25"/>
    </row>
    <row r="435">
      <c r="A435" s="2"/>
      <c r="B435" s="36"/>
      <c r="C435" s="34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AA435" s="25"/>
      <c r="AB435" s="25"/>
      <c r="AC435" s="25"/>
    </row>
    <row r="436">
      <c r="A436" s="2"/>
      <c r="B436" s="36"/>
      <c r="C436" s="34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AA436" s="25"/>
      <c r="AB436" s="25"/>
      <c r="AC436" s="25"/>
    </row>
    <row r="437">
      <c r="A437" s="2"/>
      <c r="B437" s="36"/>
      <c r="C437" s="34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AA437" s="25"/>
      <c r="AB437" s="25"/>
      <c r="AC437" s="25"/>
    </row>
    <row r="438">
      <c r="A438" s="2"/>
      <c r="B438" s="36"/>
      <c r="C438" s="34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AA438" s="25"/>
      <c r="AB438" s="25"/>
      <c r="AC438" s="25"/>
    </row>
    <row r="439">
      <c r="A439" s="2"/>
      <c r="B439" s="36"/>
      <c r="C439" s="34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AA439" s="25"/>
      <c r="AB439" s="25"/>
      <c r="AC439" s="25"/>
    </row>
    <row r="440">
      <c r="A440" s="2"/>
      <c r="B440" s="36"/>
      <c r="C440" s="34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AA440" s="25"/>
      <c r="AB440" s="25"/>
      <c r="AC440" s="25"/>
    </row>
    <row r="441">
      <c r="A441" s="2"/>
      <c r="B441" s="36"/>
      <c r="C441" s="34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AA441" s="25"/>
      <c r="AB441" s="25"/>
      <c r="AC441" s="25"/>
    </row>
    <row r="442">
      <c r="A442" s="2"/>
      <c r="B442" s="36"/>
      <c r="C442" s="34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AA442" s="25"/>
      <c r="AB442" s="25"/>
      <c r="AC442" s="25"/>
    </row>
    <row r="443">
      <c r="A443" s="2"/>
      <c r="B443" s="36"/>
      <c r="C443" s="34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AA443" s="25"/>
      <c r="AB443" s="25"/>
      <c r="AC443" s="25"/>
    </row>
    <row r="444">
      <c r="A444" s="2"/>
      <c r="B444" s="36"/>
      <c r="C444" s="34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AA444" s="25"/>
      <c r="AB444" s="25"/>
      <c r="AC444" s="25"/>
    </row>
    <row r="445">
      <c r="A445" s="2"/>
      <c r="B445" s="36"/>
      <c r="C445" s="34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AA445" s="25"/>
      <c r="AB445" s="25"/>
      <c r="AC445" s="25"/>
    </row>
    <row r="446">
      <c r="A446" s="2"/>
      <c r="B446" s="36"/>
      <c r="C446" s="34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AA446" s="25"/>
      <c r="AB446" s="25"/>
      <c r="AC446" s="25"/>
    </row>
    <row r="447">
      <c r="A447" s="2"/>
      <c r="B447" s="36"/>
      <c r="C447" s="34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AA447" s="25"/>
      <c r="AB447" s="25"/>
      <c r="AC447" s="25"/>
    </row>
    <row r="448">
      <c r="A448" s="2"/>
      <c r="B448" s="36"/>
      <c r="C448" s="34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AA448" s="25"/>
      <c r="AB448" s="25"/>
      <c r="AC448" s="25"/>
    </row>
    <row r="449">
      <c r="A449" s="2"/>
      <c r="B449" s="36"/>
      <c r="C449" s="34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AA449" s="25"/>
      <c r="AB449" s="25"/>
      <c r="AC449" s="25"/>
    </row>
    <row r="450">
      <c r="A450" s="2"/>
      <c r="B450" s="36"/>
      <c r="C450" s="34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AA450" s="25"/>
      <c r="AB450" s="25"/>
      <c r="AC450" s="25"/>
    </row>
    <row r="451">
      <c r="A451" s="2"/>
      <c r="B451" s="36"/>
      <c r="C451" s="34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AA451" s="25"/>
      <c r="AB451" s="25"/>
      <c r="AC451" s="25"/>
    </row>
    <row r="452">
      <c r="A452" s="2"/>
      <c r="B452" s="36"/>
      <c r="C452" s="34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AA452" s="25"/>
      <c r="AB452" s="25"/>
      <c r="AC452" s="25"/>
    </row>
    <row r="453">
      <c r="A453" s="2"/>
      <c r="B453" s="36"/>
      <c r="C453" s="34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AA453" s="25"/>
      <c r="AB453" s="25"/>
      <c r="AC453" s="25"/>
    </row>
    <row r="454">
      <c r="A454" s="2"/>
      <c r="B454" s="36"/>
      <c r="C454" s="34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AA454" s="25"/>
      <c r="AB454" s="25"/>
      <c r="AC454" s="25"/>
    </row>
    <row r="455">
      <c r="A455" s="2"/>
      <c r="B455" s="36"/>
      <c r="C455" s="34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AA455" s="25"/>
      <c r="AB455" s="25"/>
      <c r="AC455" s="25"/>
    </row>
    <row r="456">
      <c r="A456" s="2"/>
      <c r="B456" s="36"/>
      <c r="C456" s="34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AA456" s="25"/>
      <c r="AB456" s="25"/>
      <c r="AC456" s="25"/>
    </row>
    <row r="457">
      <c r="A457" s="2"/>
      <c r="B457" s="36"/>
      <c r="C457" s="34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AA457" s="25"/>
      <c r="AB457" s="25"/>
      <c r="AC457" s="25"/>
    </row>
    <row r="458">
      <c r="A458" s="2"/>
      <c r="B458" s="36"/>
      <c r="C458" s="34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AA458" s="25"/>
      <c r="AB458" s="25"/>
      <c r="AC458" s="25"/>
    </row>
    <row r="459">
      <c r="A459" s="2"/>
      <c r="B459" s="36"/>
      <c r="C459" s="34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AA459" s="25"/>
      <c r="AB459" s="25"/>
      <c r="AC459" s="25"/>
    </row>
    <row r="460">
      <c r="A460" s="2"/>
      <c r="B460" s="36"/>
      <c r="C460" s="34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AA460" s="25"/>
      <c r="AB460" s="25"/>
      <c r="AC460" s="25"/>
    </row>
    <row r="461">
      <c r="A461" s="2"/>
      <c r="B461" s="36"/>
      <c r="C461" s="34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AA461" s="25"/>
      <c r="AB461" s="25"/>
      <c r="AC461" s="25"/>
    </row>
    <row r="462">
      <c r="A462" s="2"/>
      <c r="B462" s="36"/>
      <c r="C462" s="34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AA462" s="25"/>
      <c r="AB462" s="25"/>
      <c r="AC462" s="25"/>
    </row>
    <row r="463">
      <c r="A463" s="2"/>
      <c r="B463" s="36"/>
      <c r="C463" s="34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AA463" s="25"/>
      <c r="AB463" s="25"/>
      <c r="AC463" s="25"/>
    </row>
    <row r="464">
      <c r="A464" s="2"/>
      <c r="B464" s="36"/>
      <c r="C464" s="34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AA464" s="25"/>
      <c r="AB464" s="25"/>
      <c r="AC464" s="25"/>
    </row>
    <row r="465">
      <c r="A465" s="2"/>
      <c r="B465" s="36"/>
      <c r="C465" s="34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AA465" s="25"/>
      <c r="AB465" s="25"/>
      <c r="AC465" s="25"/>
    </row>
    <row r="466">
      <c r="A466" s="2"/>
      <c r="B466" s="36"/>
      <c r="C466" s="34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AA466" s="25"/>
      <c r="AB466" s="25"/>
      <c r="AC466" s="25"/>
    </row>
    <row r="467">
      <c r="A467" s="2"/>
      <c r="B467" s="36"/>
      <c r="C467" s="34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AA467" s="25"/>
      <c r="AB467" s="25"/>
      <c r="AC467" s="25"/>
    </row>
    <row r="468">
      <c r="A468" s="2"/>
      <c r="B468" s="36"/>
      <c r="C468" s="34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AA468" s="25"/>
      <c r="AB468" s="25"/>
      <c r="AC468" s="25"/>
    </row>
    <row r="469">
      <c r="A469" s="2"/>
      <c r="B469" s="36"/>
      <c r="C469" s="34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AA469" s="25"/>
      <c r="AB469" s="25"/>
      <c r="AC469" s="25"/>
    </row>
    <row r="470">
      <c r="A470" s="2"/>
      <c r="B470" s="36"/>
      <c r="C470" s="34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AA470" s="25"/>
      <c r="AB470" s="25"/>
      <c r="AC470" s="25"/>
    </row>
    <row r="471">
      <c r="A471" s="2"/>
      <c r="B471" s="36"/>
      <c r="C471" s="34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AA471" s="25"/>
      <c r="AB471" s="25"/>
      <c r="AC471" s="25"/>
    </row>
    <row r="472">
      <c r="A472" s="2"/>
      <c r="B472" s="36"/>
      <c r="C472" s="34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AA472" s="25"/>
      <c r="AB472" s="25"/>
      <c r="AC472" s="25"/>
    </row>
    <row r="473">
      <c r="A473" s="2"/>
      <c r="B473" s="36"/>
      <c r="C473" s="34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AA473" s="25"/>
      <c r="AB473" s="25"/>
      <c r="AC473" s="25"/>
    </row>
    <row r="474">
      <c r="A474" s="2"/>
      <c r="B474" s="36"/>
      <c r="C474" s="34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AA474" s="25"/>
      <c r="AB474" s="25"/>
      <c r="AC474" s="25"/>
    </row>
    <row r="475">
      <c r="A475" s="2"/>
      <c r="B475" s="36"/>
      <c r="C475" s="34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AA475" s="25"/>
      <c r="AB475" s="25"/>
      <c r="AC475" s="25"/>
    </row>
    <row r="476">
      <c r="A476" s="2"/>
      <c r="B476" s="36"/>
      <c r="C476" s="34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AA476" s="25"/>
      <c r="AB476" s="25"/>
      <c r="AC476" s="25"/>
    </row>
    <row r="477">
      <c r="A477" s="2"/>
      <c r="B477" s="36"/>
      <c r="C477" s="34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AA477" s="25"/>
      <c r="AB477" s="25"/>
      <c r="AC477" s="25"/>
    </row>
    <row r="478">
      <c r="A478" s="2"/>
      <c r="B478" s="36"/>
      <c r="C478" s="34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AA478" s="25"/>
      <c r="AB478" s="25"/>
      <c r="AC478" s="25"/>
    </row>
    <row r="479">
      <c r="A479" s="2"/>
      <c r="B479" s="36"/>
      <c r="C479" s="34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AA479" s="25"/>
      <c r="AB479" s="25"/>
      <c r="AC479" s="25"/>
    </row>
    <row r="480">
      <c r="A480" s="2"/>
      <c r="B480" s="36"/>
      <c r="C480" s="34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AA480" s="25"/>
      <c r="AB480" s="25"/>
      <c r="AC480" s="25"/>
    </row>
    <row r="481">
      <c r="A481" s="2"/>
      <c r="B481" s="36"/>
      <c r="C481" s="34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AA481" s="25"/>
      <c r="AB481" s="25"/>
      <c r="AC481" s="25"/>
    </row>
    <row r="482">
      <c r="A482" s="2"/>
      <c r="B482" s="36"/>
      <c r="C482" s="34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AA482" s="25"/>
      <c r="AB482" s="25"/>
      <c r="AC482" s="25"/>
    </row>
    <row r="483">
      <c r="A483" s="2"/>
      <c r="B483" s="36"/>
      <c r="C483" s="34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AA483" s="25"/>
      <c r="AB483" s="25"/>
      <c r="AC483" s="25"/>
    </row>
    <row r="484">
      <c r="A484" s="2"/>
      <c r="B484" s="36"/>
      <c r="C484" s="34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AA484" s="25"/>
      <c r="AB484" s="25"/>
      <c r="AC484" s="25"/>
    </row>
    <row r="485">
      <c r="A485" s="2"/>
      <c r="B485" s="36"/>
      <c r="C485" s="34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AA485" s="25"/>
      <c r="AB485" s="25"/>
      <c r="AC485" s="25"/>
    </row>
    <row r="486">
      <c r="A486" s="2"/>
      <c r="B486" s="36"/>
      <c r="C486" s="34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AA486" s="25"/>
      <c r="AB486" s="25"/>
      <c r="AC486" s="25"/>
    </row>
    <row r="487">
      <c r="A487" s="2"/>
      <c r="B487" s="36"/>
      <c r="C487" s="34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AA487" s="25"/>
      <c r="AB487" s="25"/>
      <c r="AC487" s="25"/>
    </row>
    <row r="488">
      <c r="A488" s="2"/>
      <c r="B488" s="36"/>
      <c r="C488" s="34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AA488" s="25"/>
      <c r="AB488" s="25"/>
      <c r="AC488" s="25"/>
    </row>
    <row r="489">
      <c r="A489" s="2"/>
      <c r="B489" s="36"/>
      <c r="C489" s="34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AA489" s="25"/>
      <c r="AB489" s="25"/>
      <c r="AC489" s="25"/>
    </row>
    <row r="490">
      <c r="A490" s="2"/>
      <c r="B490" s="36"/>
      <c r="C490" s="34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AA490" s="25"/>
      <c r="AB490" s="25"/>
      <c r="AC490" s="25"/>
    </row>
    <row r="491">
      <c r="A491" s="2"/>
      <c r="B491" s="36"/>
      <c r="C491" s="34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AA491" s="25"/>
      <c r="AB491" s="25"/>
      <c r="AC491" s="25"/>
    </row>
    <row r="492">
      <c r="A492" s="2"/>
      <c r="B492" s="36"/>
      <c r="C492" s="34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AA492" s="25"/>
      <c r="AB492" s="25"/>
      <c r="AC492" s="25"/>
    </row>
    <row r="493">
      <c r="A493" s="2"/>
      <c r="B493" s="36"/>
      <c r="C493" s="34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AA493" s="25"/>
      <c r="AB493" s="25"/>
      <c r="AC493" s="25"/>
    </row>
    <row r="494">
      <c r="A494" s="2"/>
      <c r="B494" s="36"/>
      <c r="C494" s="34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AA494" s="25"/>
      <c r="AB494" s="25"/>
      <c r="AC494" s="25"/>
    </row>
    <row r="495">
      <c r="A495" s="2"/>
      <c r="B495" s="36"/>
      <c r="C495" s="34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AA495" s="25"/>
      <c r="AB495" s="25"/>
      <c r="AC495" s="25"/>
    </row>
    <row r="496">
      <c r="A496" s="2"/>
      <c r="B496" s="36"/>
      <c r="C496" s="34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AA496" s="25"/>
      <c r="AB496" s="25"/>
      <c r="AC496" s="25"/>
    </row>
    <row r="497">
      <c r="A497" s="2"/>
      <c r="B497" s="36"/>
      <c r="C497" s="34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AA497" s="25"/>
      <c r="AB497" s="25"/>
      <c r="AC497" s="25"/>
    </row>
    <row r="498">
      <c r="A498" s="2"/>
      <c r="B498" s="36"/>
      <c r="C498" s="34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AA498" s="25"/>
      <c r="AB498" s="25"/>
      <c r="AC498" s="25"/>
    </row>
    <row r="499">
      <c r="A499" s="2"/>
      <c r="B499" s="36"/>
      <c r="C499" s="34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AA499" s="25"/>
      <c r="AB499" s="25"/>
      <c r="AC499" s="25"/>
    </row>
    <row r="500">
      <c r="A500" s="2"/>
      <c r="B500" s="36"/>
      <c r="C500" s="34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AA500" s="25"/>
      <c r="AB500" s="25"/>
      <c r="AC500" s="25"/>
    </row>
    <row r="501">
      <c r="A501" s="2"/>
      <c r="B501" s="36"/>
      <c r="C501" s="34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AA501" s="25"/>
      <c r="AB501" s="25"/>
      <c r="AC501" s="25"/>
    </row>
    <row r="502">
      <c r="A502" s="2"/>
      <c r="B502" s="36"/>
      <c r="C502" s="34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AA502" s="25"/>
      <c r="AB502" s="25"/>
      <c r="AC502" s="25"/>
    </row>
    <row r="503">
      <c r="A503" s="2"/>
      <c r="B503" s="36"/>
      <c r="C503" s="34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AA503" s="25"/>
      <c r="AB503" s="25"/>
      <c r="AC503" s="25"/>
    </row>
    <row r="504">
      <c r="A504" s="2"/>
      <c r="B504" s="36"/>
      <c r="C504" s="34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AA504" s="25"/>
      <c r="AB504" s="25"/>
      <c r="AC504" s="25"/>
    </row>
    <row r="505">
      <c r="A505" s="2"/>
      <c r="B505" s="36"/>
      <c r="C505" s="34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AA505" s="25"/>
      <c r="AB505" s="25"/>
      <c r="AC505" s="25"/>
    </row>
    <row r="506">
      <c r="A506" s="2"/>
      <c r="B506" s="36"/>
      <c r="C506" s="34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AA506" s="25"/>
      <c r="AB506" s="25"/>
      <c r="AC506" s="25"/>
    </row>
    <row r="507">
      <c r="A507" s="2"/>
      <c r="B507" s="36"/>
      <c r="C507" s="34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AA507" s="25"/>
      <c r="AB507" s="25"/>
      <c r="AC507" s="25"/>
    </row>
    <row r="508">
      <c r="A508" s="2"/>
      <c r="B508" s="36"/>
      <c r="C508" s="34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AA508" s="25"/>
      <c r="AB508" s="25"/>
      <c r="AC508" s="25"/>
    </row>
    <row r="509">
      <c r="A509" s="2"/>
      <c r="B509" s="36"/>
      <c r="C509" s="34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AA509" s="25"/>
      <c r="AB509" s="25"/>
      <c r="AC509" s="25"/>
    </row>
    <row r="510">
      <c r="A510" s="2"/>
      <c r="B510" s="36"/>
      <c r="C510" s="34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AA510" s="25"/>
      <c r="AB510" s="25"/>
      <c r="AC510" s="25"/>
    </row>
    <row r="511">
      <c r="A511" s="2"/>
      <c r="B511" s="36"/>
      <c r="C511" s="34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AA511" s="25"/>
      <c r="AB511" s="25"/>
      <c r="AC511" s="25"/>
    </row>
    <row r="512">
      <c r="A512" s="2"/>
      <c r="B512" s="36"/>
      <c r="C512" s="34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AA512" s="25"/>
      <c r="AB512" s="25"/>
      <c r="AC512" s="25"/>
    </row>
    <row r="513">
      <c r="A513" s="2"/>
      <c r="B513" s="36"/>
      <c r="C513" s="34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AA513" s="25"/>
      <c r="AB513" s="25"/>
      <c r="AC513" s="25"/>
    </row>
    <row r="514">
      <c r="A514" s="2"/>
      <c r="B514" s="36"/>
      <c r="C514" s="34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AA514" s="25"/>
      <c r="AB514" s="25"/>
      <c r="AC514" s="25"/>
    </row>
    <row r="515">
      <c r="A515" s="2"/>
      <c r="B515" s="36"/>
      <c r="C515" s="34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AA515" s="25"/>
      <c r="AB515" s="25"/>
      <c r="AC515" s="25"/>
    </row>
    <row r="516">
      <c r="A516" s="2"/>
      <c r="B516" s="36"/>
      <c r="C516" s="34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AA516" s="25"/>
      <c r="AB516" s="25"/>
      <c r="AC516" s="25"/>
    </row>
    <row r="517">
      <c r="A517" s="2"/>
      <c r="B517" s="36"/>
      <c r="C517" s="34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AA517" s="25"/>
      <c r="AB517" s="25"/>
      <c r="AC517" s="25"/>
    </row>
    <row r="518">
      <c r="A518" s="2"/>
      <c r="B518" s="36"/>
      <c r="C518" s="34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AA518" s="25"/>
      <c r="AB518" s="25"/>
      <c r="AC518" s="25"/>
    </row>
    <row r="519">
      <c r="A519" s="2"/>
      <c r="B519" s="36"/>
      <c r="C519" s="34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AA519" s="25"/>
      <c r="AB519" s="25"/>
      <c r="AC519" s="25"/>
    </row>
    <row r="520">
      <c r="A520" s="2"/>
      <c r="B520" s="36"/>
      <c r="C520" s="34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AA520" s="25"/>
      <c r="AB520" s="25"/>
      <c r="AC520" s="25"/>
    </row>
    <row r="521">
      <c r="A521" s="2"/>
      <c r="B521" s="36"/>
      <c r="C521" s="34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AA521" s="25"/>
      <c r="AB521" s="25"/>
      <c r="AC521" s="25"/>
    </row>
    <row r="522">
      <c r="A522" s="2"/>
      <c r="B522" s="36"/>
      <c r="C522" s="34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AA522" s="25"/>
      <c r="AB522" s="25"/>
      <c r="AC522" s="25"/>
    </row>
    <row r="523">
      <c r="A523" s="2"/>
      <c r="B523" s="36"/>
      <c r="C523" s="34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AA523" s="25"/>
      <c r="AB523" s="25"/>
      <c r="AC523" s="25"/>
    </row>
    <row r="524">
      <c r="A524" s="2"/>
      <c r="B524" s="36"/>
      <c r="C524" s="34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AA524" s="25"/>
      <c r="AB524" s="25"/>
      <c r="AC524" s="25"/>
    </row>
    <row r="525">
      <c r="A525" s="2"/>
      <c r="B525" s="36"/>
      <c r="C525" s="34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AA525" s="25"/>
      <c r="AB525" s="25"/>
      <c r="AC525" s="25"/>
    </row>
    <row r="526">
      <c r="A526" s="2"/>
      <c r="B526" s="36"/>
      <c r="C526" s="34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AA526" s="25"/>
      <c r="AB526" s="25"/>
      <c r="AC526" s="25"/>
    </row>
    <row r="527">
      <c r="A527" s="2"/>
      <c r="B527" s="36"/>
      <c r="C527" s="34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AA527" s="25"/>
      <c r="AB527" s="25"/>
      <c r="AC527" s="25"/>
    </row>
    <row r="528">
      <c r="A528" s="2"/>
      <c r="B528" s="36"/>
      <c r="C528" s="34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AA528" s="25"/>
      <c r="AB528" s="25"/>
      <c r="AC528" s="25"/>
    </row>
    <row r="529">
      <c r="A529" s="2"/>
      <c r="B529" s="36"/>
      <c r="C529" s="34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AA529" s="25"/>
      <c r="AB529" s="25"/>
      <c r="AC529" s="25"/>
    </row>
    <row r="530">
      <c r="A530" s="2"/>
      <c r="B530" s="36"/>
      <c r="C530" s="34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AA530" s="25"/>
      <c r="AB530" s="25"/>
      <c r="AC530" s="25"/>
    </row>
    <row r="531">
      <c r="A531" s="2"/>
      <c r="B531" s="36"/>
      <c r="C531" s="34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AA531" s="25"/>
      <c r="AB531" s="25"/>
      <c r="AC531" s="25"/>
    </row>
    <row r="532">
      <c r="A532" s="2"/>
      <c r="B532" s="36"/>
      <c r="C532" s="34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AA532" s="25"/>
      <c r="AB532" s="25"/>
      <c r="AC532" s="25"/>
    </row>
    <row r="533">
      <c r="A533" s="2"/>
      <c r="B533" s="36"/>
      <c r="C533" s="34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AA533" s="25"/>
      <c r="AB533" s="25"/>
      <c r="AC533" s="25"/>
    </row>
    <row r="534">
      <c r="A534" s="2"/>
      <c r="B534" s="36"/>
      <c r="C534" s="34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AA534" s="25"/>
      <c r="AB534" s="25"/>
      <c r="AC534" s="25"/>
    </row>
    <row r="535">
      <c r="A535" s="2"/>
      <c r="B535" s="36"/>
      <c r="C535" s="34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AA535" s="25"/>
      <c r="AB535" s="25"/>
      <c r="AC535" s="25"/>
    </row>
    <row r="536">
      <c r="A536" s="2"/>
      <c r="B536" s="36"/>
      <c r="C536" s="34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AA536" s="25"/>
      <c r="AB536" s="25"/>
      <c r="AC536" s="25"/>
    </row>
    <row r="537">
      <c r="A537" s="2"/>
      <c r="B537" s="36"/>
      <c r="C537" s="34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AA537" s="25"/>
      <c r="AB537" s="25"/>
      <c r="AC537" s="25"/>
    </row>
    <row r="538">
      <c r="A538" s="2"/>
      <c r="B538" s="36"/>
      <c r="C538" s="34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AA538" s="25"/>
      <c r="AB538" s="25"/>
      <c r="AC538" s="25"/>
    </row>
    <row r="539">
      <c r="A539" s="2"/>
      <c r="B539" s="36"/>
      <c r="C539" s="34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AA539" s="25"/>
      <c r="AB539" s="25"/>
      <c r="AC539" s="25"/>
    </row>
    <row r="540">
      <c r="A540" s="2"/>
      <c r="B540" s="36"/>
      <c r="C540" s="34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AA540" s="25"/>
      <c r="AB540" s="25"/>
      <c r="AC540" s="25"/>
    </row>
    <row r="541">
      <c r="A541" s="2"/>
      <c r="B541" s="36"/>
      <c r="C541" s="34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AA541" s="25"/>
      <c r="AB541" s="25"/>
      <c r="AC541" s="25"/>
    </row>
    <row r="542">
      <c r="A542" s="2"/>
      <c r="B542" s="36"/>
      <c r="C542" s="34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AA542" s="25"/>
      <c r="AB542" s="25"/>
      <c r="AC542" s="25"/>
    </row>
    <row r="543">
      <c r="A543" s="2"/>
      <c r="B543" s="36"/>
      <c r="C543" s="34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AA543" s="25"/>
      <c r="AB543" s="25"/>
      <c r="AC543" s="25"/>
    </row>
    <row r="544">
      <c r="A544" s="2"/>
      <c r="B544" s="36"/>
      <c r="C544" s="34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AA544" s="25"/>
      <c r="AB544" s="25"/>
      <c r="AC544" s="25"/>
    </row>
    <row r="545">
      <c r="A545" s="2"/>
      <c r="B545" s="36"/>
      <c r="C545" s="34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AA545" s="25"/>
      <c r="AB545" s="25"/>
      <c r="AC545" s="25"/>
    </row>
    <row r="546">
      <c r="A546" s="2"/>
      <c r="B546" s="36"/>
      <c r="C546" s="34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AA546" s="25"/>
      <c r="AB546" s="25"/>
      <c r="AC546" s="25"/>
    </row>
    <row r="547">
      <c r="A547" s="2"/>
      <c r="B547" s="36"/>
      <c r="C547" s="34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AA547" s="25"/>
      <c r="AB547" s="25"/>
      <c r="AC547" s="25"/>
    </row>
    <row r="548">
      <c r="A548" s="2"/>
      <c r="B548" s="36"/>
      <c r="C548" s="34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AA548" s="25"/>
      <c r="AB548" s="25"/>
      <c r="AC548" s="25"/>
    </row>
    <row r="549">
      <c r="A549" s="2"/>
      <c r="B549" s="36"/>
      <c r="C549" s="34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AA549" s="25"/>
      <c r="AB549" s="25"/>
      <c r="AC549" s="25"/>
    </row>
    <row r="550">
      <c r="A550" s="2"/>
      <c r="B550" s="36"/>
      <c r="C550" s="34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AA550" s="25"/>
      <c r="AB550" s="25"/>
      <c r="AC550" s="25"/>
    </row>
    <row r="551">
      <c r="A551" s="2"/>
      <c r="B551" s="36"/>
      <c r="C551" s="34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AA551" s="25"/>
      <c r="AB551" s="25"/>
      <c r="AC551" s="25"/>
    </row>
    <row r="552">
      <c r="A552" s="2"/>
      <c r="B552" s="36"/>
      <c r="C552" s="34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AA552" s="25"/>
      <c r="AB552" s="25"/>
      <c r="AC552" s="25"/>
    </row>
    <row r="553">
      <c r="A553" s="2"/>
      <c r="B553" s="36"/>
      <c r="C553" s="34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AA553" s="25"/>
      <c r="AB553" s="25"/>
      <c r="AC553" s="25"/>
    </row>
    <row r="554">
      <c r="A554" s="2"/>
      <c r="B554" s="36"/>
      <c r="C554" s="34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AA554" s="25"/>
      <c r="AB554" s="25"/>
      <c r="AC554" s="25"/>
    </row>
    <row r="555">
      <c r="A555" s="2"/>
      <c r="B555" s="36"/>
      <c r="C555" s="34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AA555" s="25"/>
      <c r="AB555" s="25"/>
      <c r="AC555" s="25"/>
    </row>
    <row r="556">
      <c r="A556" s="2"/>
      <c r="B556" s="36"/>
      <c r="C556" s="34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AA556" s="25"/>
      <c r="AB556" s="25"/>
      <c r="AC556" s="25"/>
    </row>
    <row r="557">
      <c r="A557" s="2"/>
      <c r="B557" s="36"/>
      <c r="C557" s="34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AA557" s="25"/>
      <c r="AB557" s="25"/>
      <c r="AC557" s="25"/>
    </row>
    <row r="558">
      <c r="A558" s="2"/>
      <c r="B558" s="36"/>
      <c r="C558" s="34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AA558" s="25"/>
      <c r="AB558" s="25"/>
      <c r="AC558" s="25"/>
    </row>
    <row r="559">
      <c r="A559" s="2"/>
      <c r="B559" s="36"/>
      <c r="C559" s="34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AA559" s="25"/>
      <c r="AB559" s="25"/>
      <c r="AC559" s="25"/>
    </row>
    <row r="560">
      <c r="A560" s="2"/>
      <c r="B560" s="36"/>
      <c r="C560" s="34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AA560" s="25"/>
      <c r="AB560" s="25"/>
      <c r="AC560" s="25"/>
    </row>
    <row r="561">
      <c r="A561" s="2"/>
      <c r="B561" s="36"/>
      <c r="C561" s="34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AA561" s="25"/>
      <c r="AB561" s="25"/>
      <c r="AC561" s="25"/>
    </row>
    <row r="562">
      <c r="A562" s="2"/>
      <c r="B562" s="36"/>
      <c r="C562" s="34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AA562" s="25"/>
      <c r="AB562" s="25"/>
      <c r="AC562" s="25"/>
    </row>
    <row r="563">
      <c r="A563" s="2"/>
      <c r="B563" s="36"/>
      <c r="C563" s="34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AA563" s="25"/>
      <c r="AB563" s="25"/>
      <c r="AC563" s="25"/>
    </row>
    <row r="564">
      <c r="A564" s="2"/>
      <c r="B564" s="36"/>
      <c r="C564" s="34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AA564" s="25"/>
      <c r="AB564" s="25"/>
      <c r="AC564" s="25"/>
    </row>
    <row r="565">
      <c r="A565" s="2"/>
      <c r="B565" s="36"/>
      <c r="C565" s="34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AA565" s="25"/>
      <c r="AB565" s="25"/>
      <c r="AC565" s="25"/>
    </row>
    <row r="566">
      <c r="A566" s="2"/>
      <c r="B566" s="36"/>
      <c r="C566" s="34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AA566" s="25"/>
      <c r="AB566" s="25"/>
      <c r="AC566" s="25"/>
    </row>
    <row r="567">
      <c r="A567" s="2"/>
      <c r="B567" s="36"/>
      <c r="C567" s="34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AA567" s="25"/>
      <c r="AB567" s="25"/>
      <c r="AC567" s="25"/>
    </row>
    <row r="568">
      <c r="A568" s="2"/>
      <c r="B568" s="36"/>
      <c r="C568" s="34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AA568" s="25"/>
      <c r="AB568" s="25"/>
      <c r="AC568" s="25"/>
    </row>
    <row r="569">
      <c r="A569" s="2"/>
      <c r="B569" s="36"/>
      <c r="C569" s="34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AA569" s="25"/>
      <c r="AB569" s="25"/>
      <c r="AC569" s="25"/>
    </row>
    <row r="570">
      <c r="A570" s="2"/>
      <c r="B570" s="36"/>
      <c r="C570" s="34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AA570" s="25"/>
      <c r="AB570" s="25"/>
      <c r="AC570" s="25"/>
    </row>
    <row r="571">
      <c r="A571" s="2"/>
      <c r="B571" s="36"/>
      <c r="C571" s="34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AA571" s="25"/>
      <c r="AB571" s="25"/>
      <c r="AC571" s="25"/>
    </row>
    <row r="572">
      <c r="A572" s="2"/>
      <c r="B572" s="36"/>
      <c r="C572" s="34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AA572" s="25"/>
      <c r="AB572" s="25"/>
      <c r="AC572" s="25"/>
    </row>
    <row r="573">
      <c r="A573" s="2"/>
      <c r="B573" s="36"/>
      <c r="C573" s="34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AA573" s="25"/>
      <c r="AB573" s="25"/>
      <c r="AC573" s="25"/>
    </row>
    <row r="574">
      <c r="A574" s="2"/>
      <c r="B574" s="36"/>
      <c r="C574" s="34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AA574" s="25"/>
      <c r="AB574" s="25"/>
      <c r="AC574" s="25"/>
    </row>
    <row r="575">
      <c r="A575" s="2"/>
      <c r="B575" s="36"/>
      <c r="C575" s="34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AA575" s="25"/>
      <c r="AB575" s="25"/>
      <c r="AC575" s="25"/>
    </row>
    <row r="576">
      <c r="A576" s="2"/>
      <c r="B576" s="36"/>
      <c r="C576" s="34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AA576" s="25"/>
      <c r="AB576" s="25"/>
      <c r="AC576" s="25"/>
    </row>
    <row r="577">
      <c r="A577" s="2"/>
      <c r="B577" s="36"/>
      <c r="C577" s="34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AA577" s="25"/>
      <c r="AB577" s="25"/>
      <c r="AC577" s="25"/>
    </row>
    <row r="578">
      <c r="A578" s="2"/>
      <c r="B578" s="36"/>
      <c r="C578" s="34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AA578" s="25"/>
      <c r="AB578" s="25"/>
      <c r="AC578" s="25"/>
    </row>
    <row r="579">
      <c r="A579" s="2"/>
      <c r="B579" s="36"/>
      <c r="C579" s="34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AA579" s="25"/>
      <c r="AB579" s="25"/>
      <c r="AC579" s="25"/>
    </row>
    <row r="580">
      <c r="A580" s="2"/>
      <c r="B580" s="36"/>
      <c r="C580" s="34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AA580" s="25"/>
      <c r="AB580" s="25"/>
      <c r="AC580" s="25"/>
    </row>
    <row r="581">
      <c r="A581" s="2"/>
      <c r="B581" s="36"/>
      <c r="C581" s="34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AA581" s="25"/>
      <c r="AB581" s="25"/>
      <c r="AC581" s="25"/>
    </row>
    <row r="582">
      <c r="A582" s="2"/>
      <c r="B582" s="36"/>
      <c r="C582" s="34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AA582" s="25"/>
      <c r="AB582" s="25"/>
      <c r="AC582" s="25"/>
    </row>
    <row r="583">
      <c r="A583" s="2"/>
      <c r="B583" s="36"/>
      <c r="C583" s="34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AA583" s="25"/>
      <c r="AB583" s="25"/>
      <c r="AC583" s="25"/>
    </row>
    <row r="584">
      <c r="A584" s="2"/>
      <c r="B584" s="36"/>
      <c r="C584" s="34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AA584" s="25"/>
      <c r="AB584" s="25"/>
      <c r="AC584" s="25"/>
    </row>
    <row r="585">
      <c r="A585" s="2"/>
      <c r="B585" s="36"/>
      <c r="C585" s="34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AA585" s="25"/>
      <c r="AB585" s="25"/>
      <c r="AC585" s="25"/>
    </row>
    <row r="586">
      <c r="A586" s="2"/>
      <c r="B586" s="36"/>
      <c r="C586" s="34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AA586" s="25"/>
      <c r="AB586" s="25"/>
      <c r="AC586" s="25"/>
    </row>
    <row r="587">
      <c r="A587" s="2"/>
      <c r="B587" s="36"/>
      <c r="C587" s="34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AA587" s="25"/>
      <c r="AB587" s="25"/>
      <c r="AC587" s="25"/>
    </row>
    <row r="588">
      <c r="A588" s="2"/>
      <c r="B588" s="36"/>
      <c r="C588" s="34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AA588" s="25"/>
      <c r="AB588" s="25"/>
      <c r="AC588" s="25"/>
    </row>
    <row r="589">
      <c r="A589" s="2"/>
      <c r="B589" s="36"/>
      <c r="C589" s="34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AA589" s="25"/>
      <c r="AB589" s="25"/>
      <c r="AC589" s="25"/>
    </row>
    <row r="590">
      <c r="A590" s="2"/>
      <c r="B590" s="36"/>
      <c r="C590" s="34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AA590" s="25"/>
      <c r="AB590" s="25"/>
      <c r="AC590" s="25"/>
    </row>
    <row r="591">
      <c r="A591" s="2"/>
      <c r="B591" s="36"/>
      <c r="C591" s="34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AA591" s="25"/>
      <c r="AB591" s="25"/>
      <c r="AC591" s="25"/>
    </row>
    <row r="592">
      <c r="A592" s="2"/>
      <c r="B592" s="36"/>
      <c r="C592" s="34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AA592" s="25"/>
      <c r="AB592" s="25"/>
      <c r="AC592" s="25"/>
    </row>
    <row r="593">
      <c r="A593" s="2"/>
      <c r="B593" s="36"/>
      <c r="C593" s="34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AA593" s="25"/>
      <c r="AB593" s="25"/>
      <c r="AC593" s="25"/>
    </row>
    <row r="594">
      <c r="A594" s="2"/>
      <c r="B594" s="36"/>
      <c r="C594" s="34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AA594" s="25"/>
      <c r="AB594" s="25"/>
      <c r="AC594" s="25"/>
    </row>
    <row r="595">
      <c r="A595" s="2"/>
      <c r="B595" s="36"/>
      <c r="C595" s="34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AA595" s="25"/>
      <c r="AB595" s="25"/>
      <c r="AC595" s="25"/>
    </row>
    <row r="596">
      <c r="A596" s="2"/>
      <c r="B596" s="36"/>
      <c r="C596" s="34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AA596" s="25"/>
      <c r="AB596" s="25"/>
      <c r="AC596" s="25"/>
    </row>
    <row r="597">
      <c r="A597" s="2"/>
      <c r="B597" s="36"/>
      <c r="C597" s="34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AA597" s="25"/>
      <c r="AB597" s="25"/>
      <c r="AC597" s="25"/>
    </row>
    <row r="598">
      <c r="A598" s="2"/>
      <c r="B598" s="36"/>
      <c r="C598" s="34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AA598" s="25"/>
      <c r="AB598" s="25"/>
      <c r="AC598" s="25"/>
    </row>
    <row r="599">
      <c r="A599" s="2"/>
      <c r="B599" s="36"/>
      <c r="C599" s="34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AA599" s="25"/>
      <c r="AB599" s="25"/>
      <c r="AC599" s="25"/>
    </row>
    <row r="600">
      <c r="A600" s="2"/>
      <c r="B600" s="36"/>
      <c r="C600" s="34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AA600" s="25"/>
      <c r="AB600" s="25"/>
      <c r="AC600" s="25"/>
    </row>
    <row r="601">
      <c r="A601" s="2"/>
      <c r="B601" s="36"/>
      <c r="C601" s="34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AA601" s="25"/>
      <c r="AB601" s="25"/>
      <c r="AC601" s="25"/>
    </row>
    <row r="602">
      <c r="A602" s="2"/>
      <c r="B602" s="36"/>
      <c r="C602" s="34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AA602" s="25"/>
      <c r="AB602" s="25"/>
      <c r="AC602" s="25"/>
    </row>
    <row r="603">
      <c r="A603" s="2"/>
      <c r="B603" s="36"/>
      <c r="C603" s="34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AA603" s="25"/>
      <c r="AB603" s="25"/>
      <c r="AC603" s="25"/>
    </row>
    <row r="604">
      <c r="A604" s="2"/>
      <c r="B604" s="36"/>
      <c r="C604" s="34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AA604" s="25"/>
      <c r="AB604" s="25"/>
      <c r="AC604" s="25"/>
    </row>
    <row r="605">
      <c r="A605" s="2"/>
      <c r="B605" s="36"/>
      <c r="C605" s="34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AA605" s="25"/>
      <c r="AB605" s="25"/>
      <c r="AC605" s="25"/>
    </row>
    <row r="606">
      <c r="A606" s="2"/>
      <c r="B606" s="36"/>
      <c r="C606" s="34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AA606" s="25"/>
      <c r="AB606" s="25"/>
      <c r="AC606" s="25"/>
    </row>
    <row r="607">
      <c r="A607" s="2"/>
      <c r="B607" s="36"/>
      <c r="C607" s="34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AA607" s="25"/>
      <c r="AB607" s="25"/>
      <c r="AC607" s="25"/>
    </row>
    <row r="608">
      <c r="A608" s="2"/>
      <c r="B608" s="36"/>
      <c r="C608" s="34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AA608" s="25"/>
      <c r="AB608" s="25"/>
      <c r="AC608" s="25"/>
    </row>
    <row r="609">
      <c r="A609" s="2"/>
      <c r="B609" s="36"/>
      <c r="C609" s="34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AA609" s="25"/>
      <c r="AB609" s="25"/>
      <c r="AC609" s="25"/>
    </row>
    <row r="610">
      <c r="A610" s="2"/>
      <c r="B610" s="36"/>
      <c r="C610" s="34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AA610" s="25"/>
      <c r="AB610" s="25"/>
      <c r="AC610" s="25"/>
    </row>
    <row r="611">
      <c r="A611" s="2"/>
      <c r="B611" s="36"/>
      <c r="C611" s="34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AA611" s="25"/>
      <c r="AB611" s="25"/>
      <c r="AC611" s="25"/>
    </row>
    <row r="612">
      <c r="A612" s="2"/>
      <c r="B612" s="36"/>
      <c r="C612" s="34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AA612" s="25"/>
      <c r="AB612" s="25"/>
      <c r="AC612" s="25"/>
    </row>
    <row r="613">
      <c r="A613" s="2"/>
      <c r="B613" s="36"/>
      <c r="C613" s="34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AA613" s="25"/>
      <c r="AB613" s="25"/>
      <c r="AC613" s="25"/>
    </row>
    <row r="614">
      <c r="A614" s="2"/>
      <c r="B614" s="36"/>
      <c r="C614" s="34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AA614" s="25"/>
      <c r="AB614" s="25"/>
      <c r="AC614" s="25"/>
    </row>
    <row r="615">
      <c r="A615" s="2"/>
      <c r="B615" s="36"/>
      <c r="C615" s="34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AA615" s="25"/>
      <c r="AB615" s="25"/>
      <c r="AC615" s="25"/>
    </row>
    <row r="616">
      <c r="A616" s="2"/>
      <c r="B616" s="36"/>
      <c r="C616" s="34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AA616" s="25"/>
      <c r="AB616" s="25"/>
      <c r="AC616" s="25"/>
    </row>
    <row r="617">
      <c r="A617" s="2"/>
      <c r="B617" s="36"/>
      <c r="C617" s="34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AA617" s="25"/>
      <c r="AB617" s="25"/>
      <c r="AC617" s="25"/>
    </row>
    <row r="618">
      <c r="A618" s="2"/>
      <c r="B618" s="36"/>
      <c r="C618" s="34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AA618" s="25"/>
      <c r="AB618" s="25"/>
      <c r="AC618" s="25"/>
    </row>
    <row r="619">
      <c r="A619" s="2"/>
      <c r="B619" s="36"/>
      <c r="C619" s="34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AA619" s="25"/>
      <c r="AB619" s="25"/>
      <c r="AC619" s="25"/>
    </row>
    <row r="620">
      <c r="A620" s="2"/>
      <c r="B620" s="36"/>
      <c r="C620" s="34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AA620" s="25"/>
      <c r="AB620" s="25"/>
      <c r="AC620" s="25"/>
    </row>
    <row r="621">
      <c r="A621" s="2"/>
      <c r="B621" s="36"/>
      <c r="C621" s="34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AA621" s="25"/>
      <c r="AB621" s="25"/>
      <c r="AC621" s="25"/>
    </row>
    <row r="622">
      <c r="A622" s="2"/>
      <c r="B622" s="36"/>
      <c r="C622" s="34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AA622" s="25"/>
      <c r="AB622" s="25"/>
      <c r="AC622" s="25"/>
    </row>
    <row r="623">
      <c r="A623" s="2"/>
      <c r="B623" s="36"/>
      <c r="C623" s="34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AA623" s="25"/>
      <c r="AB623" s="25"/>
      <c r="AC623" s="25"/>
    </row>
    <row r="624">
      <c r="A624" s="2"/>
      <c r="B624" s="36"/>
      <c r="C624" s="34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AA624" s="25"/>
      <c r="AB624" s="25"/>
      <c r="AC624" s="25"/>
    </row>
    <row r="625">
      <c r="A625" s="2"/>
      <c r="B625" s="36"/>
      <c r="C625" s="34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AA625" s="25"/>
      <c r="AB625" s="25"/>
      <c r="AC625" s="25"/>
    </row>
    <row r="626">
      <c r="A626" s="2"/>
      <c r="B626" s="36"/>
      <c r="C626" s="34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AA626" s="25"/>
      <c r="AB626" s="25"/>
      <c r="AC626" s="25"/>
    </row>
    <row r="627">
      <c r="A627" s="2"/>
      <c r="B627" s="36"/>
      <c r="C627" s="34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AA627" s="25"/>
      <c r="AB627" s="25"/>
      <c r="AC627" s="25"/>
    </row>
    <row r="628">
      <c r="A628" s="2"/>
      <c r="B628" s="36"/>
      <c r="C628" s="34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AA628" s="25"/>
      <c r="AB628" s="25"/>
      <c r="AC628" s="25"/>
    </row>
    <row r="629">
      <c r="A629" s="2"/>
      <c r="B629" s="36"/>
      <c r="C629" s="34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AA629" s="25"/>
      <c r="AB629" s="25"/>
      <c r="AC629" s="25"/>
    </row>
    <row r="630">
      <c r="A630" s="2"/>
      <c r="B630" s="36"/>
      <c r="C630" s="34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AA630" s="25"/>
      <c r="AB630" s="25"/>
      <c r="AC630" s="25"/>
    </row>
    <row r="631">
      <c r="A631" s="2"/>
      <c r="B631" s="36"/>
      <c r="C631" s="34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AA631" s="25"/>
      <c r="AB631" s="25"/>
      <c r="AC631" s="25"/>
    </row>
    <row r="632">
      <c r="A632" s="2"/>
      <c r="B632" s="36"/>
      <c r="C632" s="34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AA632" s="25"/>
      <c r="AB632" s="25"/>
      <c r="AC632" s="25"/>
    </row>
    <row r="633">
      <c r="A633" s="2"/>
      <c r="B633" s="36"/>
      <c r="C633" s="34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AA633" s="25"/>
      <c r="AB633" s="25"/>
      <c r="AC633" s="25"/>
    </row>
    <row r="634">
      <c r="A634" s="2"/>
      <c r="B634" s="36"/>
      <c r="C634" s="34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AA634" s="25"/>
      <c r="AB634" s="25"/>
      <c r="AC634" s="25"/>
    </row>
    <row r="635">
      <c r="A635" s="2"/>
      <c r="B635" s="36"/>
      <c r="C635" s="34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AA635" s="25"/>
      <c r="AB635" s="25"/>
      <c r="AC635" s="25"/>
    </row>
    <row r="636">
      <c r="A636" s="2"/>
      <c r="B636" s="36"/>
      <c r="C636" s="34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AA636" s="25"/>
      <c r="AB636" s="25"/>
      <c r="AC636" s="25"/>
    </row>
    <row r="637">
      <c r="A637" s="2"/>
      <c r="B637" s="36"/>
      <c r="C637" s="34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AA637" s="25"/>
      <c r="AB637" s="25"/>
      <c r="AC637" s="25"/>
    </row>
    <row r="638">
      <c r="A638" s="2"/>
      <c r="B638" s="36"/>
      <c r="C638" s="34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AA638" s="25"/>
      <c r="AB638" s="25"/>
      <c r="AC638" s="25"/>
    </row>
    <row r="639">
      <c r="A639" s="2"/>
      <c r="B639" s="36"/>
      <c r="C639" s="34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AA639" s="25"/>
      <c r="AB639" s="25"/>
      <c r="AC639" s="25"/>
    </row>
    <row r="640">
      <c r="A640" s="2"/>
      <c r="B640" s="36"/>
      <c r="C640" s="34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AA640" s="25"/>
      <c r="AB640" s="25"/>
      <c r="AC640" s="25"/>
    </row>
    <row r="641">
      <c r="A641" s="2"/>
      <c r="B641" s="36"/>
      <c r="C641" s="34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AA641" s="25"/>
      <c r="AB641" s="25"/>
      <c r="AC641" s="25"/>
    </row>
    <row r="642">
      <c r="A642" s="2"/>
      <c r="B642" s="36"/>
      <c r="C642" s="34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AA642" s="25"/>
      <c r="AB642" s="25"/>
      <c r="AC642" s="25"/>
    </row>
    <row r="643">
      <c r="A643" s="2"/>
      <c r="B643" s="36"/>
      <c r="C643" s="34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AA643" s="25"/>
      <c r="AB643" s="25"/>
      <c r="AC643" s="25"/>
    </row>
    <row r="644">
      <c r="A644" s="2"/>
      <c r="B644" s="36"/>
      <c r="C644" s="34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AA644" s="25"/>
      <c r="AB644" s="25"/>
      <c r="AC644" s="25"/>
    </row>
    <row r="645">
      <c r="A645" s="2"/>
      <c r="B645" s="36"/>
      <c r="C645" s="34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AA645" s="25"/>
      <c r="AB645" s="25"/>
      <c r="AC645" s="25"/>
    </row>
    <row r="646">
      <c r="A646" s="2"/>
      <c r="B646" s="36"/>
      <c r="C646" s="34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AA646" s="25"/>
      <c r="AB646" s="25"/>
      <c r="AC646" s="25"/>
    </row>
    <row r="647">
      <c r="A647" s="2"/>
      <c r="B647" s="36"/>
      <c r="C647" s="34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AA647" s="25"/>
      <c r="AB647" s="25"/>
      <c r="AC647" s="25"/>
    </row>
    <row r="648">
      <c r="A648" s="2"/>
      <c r="B648" s="36"/>
      <c r="C648" s="34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AA648" s="25"/>
      <c r="AB648" s="25"/>
      <c r="AC648" s="25"/>
    </row>
    <row r="649">
      <c r="A649" s="2"/>
      <c r="B649" s="36"/>
      <c r="C649" s="34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AA649" s="25"/>
      <c r="AB649" s="25"/>
      <c r="AC649" s="25"/>
    </row>
    <row r="650">
      <c r="A650" s="2"/>
      <c r="B650" s="36"/>
      <c r="C650" s="34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AA650" s="25"/>
      <c r="AB650" s="25"/>
      <c r="AC650" s="25"/>
    </row>
    <row r="651">
      <c r="A651" s="2"/>
      <c r="B651" s="36"/>
      <c r="C651" s="34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AA651" s="25"/>
      <c r="AB651" s="25"/>
      <c r="AC651" s="25"/>
    </row>
    <row r="652">
      <c r="A652" s="2"/>
      <c r="B652" s="36"/>
      <c r="C652" s="34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AA652" s="25"/>
      <c r="AB652" s="25"/>
      <c r="AC652" s="25"/>
    </row>
    <row r="653">
      <c r="A653" s="2"/>
      <c r="B653" s="36"/>
      <c r="C653" s="34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AA653" s="25"/>
      <c r="AB653" s="25"/>
      <c r="AC653" s="25"/>
    </row>
    <row r="654">
      <c r="A654" s="2"/>
      <c r="B654" s="36"/>
      <c r="C654" s="34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AA654" s="25"/>
      <c r="AB654" s="25"/>
      <c r="AC654" s="25"/>
    </row>
    <row r="655">
      <c r="A655" s="2"/>
      <c r="B655" s="36"/>
      <c r="C655" s="34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AA655" s="25"/>
      <c r="AB655" s="25"/>
      <c r="AC655" s="25"/>
    </row>
    <row r="656">
      <c r="A656" s="2"/>
      <c r="B656" s="36"/>
      <c r="C656" s="34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AA656" s="25"/>
      <c r="AB656" s="25"/>
      <c r="AC656" s="25"/>
    </row>
    <row r="657">
      <c r="A657" s="2"/>
      <c r="B657" s="36"/>
      <c r="C657" s="34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AA657" s="25"/>
      <c r="AB657" s="25"/>
      <c r="AC657" s="25"/>
    </row>
    <row r="658">
      <c r="A658" s="2"/>
      <c r="B658" s="36"/>
      <c r="C658" s="34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AA658" s="25"/>
      <c r="AB658" s="25"/>
      <c r="AC658" s="25"/>
    </row>
    <row r="659">
      <c r="A659" s="2"/>
      <c r="B659" s="36"/>
      <c r="C659" s="34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AA659" s="25"/>
      <c r="AB659" s="25"/>
      <c r="AC659" s="25"/>
    </row>
    <row r="660">
      <c r="A660" s="2"/>
      <c r="B660" s="36"/>
      <c r="C660" s="34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AA660" s="25"/>
      <c r="AB660" s="25"/>
      <c r="AC660" s="25"/>
    </row>
    <row r="661">
      <c r="A661" s="2"/>
      <c r="B661" s="36"/>
      <c r="C661" s="34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AA661" s="25"/>
      <c r="AB661" s="25"/>
      <c r="AC661" s="25"/>
    </row>
    <row r="662">
      <c r="A662" s="2"/>
      <c r="B662" s="36"/>
      <c r="C662" s="34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AA662" s="25"/>
      <c r="AB662" s="25"/>
      <c r="AC662" s="25"/>
    </row>
    <row r="663">
      <c r="A663" s="2"/>
      <c r="B663" s="36"/>
      <c r="C663" s="34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AA663" s="25"/>
      <c r="AB663" s="25"/>
      <c r="AC663" s="25"/>
    </row>
    <row r="664">
      <c r="A664" s="2"/>
      <c r="B664" s="36"/>
      <c r="C664" s="34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AA664" s="25"/>
      <c r="AB664" s="25"/>
      <c r="AC664" s="25"/>
    </row>
    <row r="665">
      <c r="A665" s="2"/>
      <c r="B665" s="36"/>
      <c r="C665" s="34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AA665" s="25"/>
      <c r="AB665" s="25"/>
      <c r="AC665" s="25"/>
    </row>
    <row r="666">
      <c r="A666" s="2"/>
      <c r="B666" s="36"/>
      <c r="C666" s="34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AA666" s="25"/>
      <c r="AB666" s="25"/>
      <c r="AC666" s="25"/>
    </row>
    <row r="667">
      <c r="A667" s="2"/>
      <c r="B667" s="36"/>
      <c r="C667" s="34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AA667" s="25"/>
      <c r="AB667" s="25"/>
      <c r="AC667" s="25"/>
    </row>
    <row r="668">
      <c r="A668" s="2"/>
      <c r="B668" s="36"/>
      <c r="C668" s="34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AA668" s="25"/>
      <c r="AB668" s="25"/>
      <c r="AC668" s="25"/>
    </row>
    <row r="669">
      <c r="A669" s="2"/>
      <c r="B669" s="36"/>
      <c r="C669" s="34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AA669" s="25"/>
      <c r="AB669" s="25"/>
      <c r="AC669" s="25"/>
    </row>
    <row r="670">
      <c r="A670" s="2"/>
      <c r="B670" s="36"/>
      <c r="C670" s="34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AA670" s="25"/>
      <c r="AB670" s="25"/>
      <c r="AC670" s="25"/>
    </row>
    <row r="671">
      <c r="A671" s="2"/>
      <c r="B671" s="36"/>
      <c r="C671" s="34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AA671" s="25"/>
      <c r="AB671" s="25"/>
      <c r="AC671" s="25"/>
    </row>
    <row r="672">
      <c r="A672" s="2"/>
      <c r="B672" s="36"/>
      <c r="C672" s="34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AA672" s="25"/>
      <c r="AB672" s="25"/>
      <c r="AC672" s="25"/>
    </row>
    <row r="673">
      <c r="A673" s="2"/>
      <c r="B673" s="36"/>
      <c r="C673" s="34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AA673" s="25"/>
      <c r="AB673" s="25"/>
      <c r="AC673" s="25"/>
    </row>
    <row r="674">
      <c r="A674" s="2"/>
      <c r="B674" s="36"/>
      <c r="C674" s="34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AA674" s="25"/>
      <c r="AB674" s="25"/>
      <c r="AC674" s="25"/>
    </row>
    <row r="675">
      <c r="A675" s="2"/>
      <c r="B675" s="36"/>
      <c r="C675" s="34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AA675" s="25"/>
      <c r="AB675" s="25"/>
      <c r="AC675" s="25"/>
    </row>
    <row r="676">
      <c r="A676" s="2"/>
      <c r="B676" s="36"/>
      <c r="C676" s="34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AA676" s="25"/>
      <c r="AB676" s="25"/>
      <c r="AC676" s="25"/>
    </row>
    <row r="677">
      <c r="A677" s="2"/>
      <c r="B677" s="36"/>
      <c r="C677" s="34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AA677" s="25"/>
      <c r="AB677" s="25"/>
      <c r="AC677" s="25"/>
    </row>
    <row r="678">
      <c r="A678" s="2"/>
      <c r="B678" s="36"/>
      <c r="C678" s="34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AA678" s="25"/>
      <c r="AB678" s="25"/>
      <c r="AC678" s="25"/>
    </row>
    <row r="679">
      <c r="A679" s="2"/>
      <c r="B679" s="36"/>
      <c r="C679" s="34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AA679" s="25"/>
      <c r="AB679" s="25"/>
      <c r="AC679" s="25"/>
    </row>
    <row r="680">
      <c r="A680" s="2"/>
      <c r="B680" s="36"/>
      <c r="C680" s="34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AA680" s="25"/>
      <c r="AB680" s="25"/>
      <c r="AC680" s="25"/>
    </row>
    <row r="681">
      <c r="A681" s="2"/>
      <c r="B681" s="36"/>
      <c r="C681" s="34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AA681" s="25"/>
      <c r="AB681" s="25"/>
      <c r="AC681" s="25"/>
    </row>
    <row r="682">
      <c r="A682" s="2"/>
      <c r="B682" s="36"/>
      <c r="C682" s="34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AA682" s="25"/>
      <c r="AB682" s="25"/>
      <c r="AC682" s="25"/>
    </row>
    <row r="683">
      <c r="A683" s="2"/>
      <c r="B683" s="36"/>
      <c r="C683" s="34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AA683" s="25"/>
      <c r="AB683" s="25"/>
      <c r="AC683" s="25"/>
    </row>
    <row r="684">
      <c r="A684" s="2"/>
      <c r="B684" s="36"/>
      <c r="C684" s="34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AA684" s="25"/>
      <c r="AB684" s="25"/>
      <c r="AC684" s="25"/>
    </row>
    <row r="685">
      <c r="A685" s="2"/>
      <c r="B685" s="36"/>
      <c r="C685" s="34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AA685" s="25"/>
      <c r="AB685" s="25"/>
      <c r="AC685" s="25"/>
    </row>
    <row r="686">
      <c r="A686" s="2"/>
      <c r="B686" s="36"/>
      <c r="C686" s="34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AA686" s="25"/>
      <c r="AB686" s="25"/>
      <c r="AC686" s="25"/>
    </row>
    <row r="687">
      <c r="A687" s="2"/>
      <c r="B687" s="36"/>
      <c r="C687" s="34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AA687" s="25"/>
      <c r="AB687" s="25"/>
      <c r="AC687" s="25"/>
    </row>
    <row r="688">
      <c r="A688" s="2"/>
      <c r="B688" s="36"/>
      <c r="C688" s="34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AA688" s="25"/>
      <c r="AB688" s="25"/>
      <c r="AC688" s="25"/>
    </row>
    <row r="689">
      <c r="A689" s="2"/>
      <c r="B689" s="36"/>
      <c r="C689" s="34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AA689" s="25"/>
      <c r="AB689" s="25"/>
      <c r="AC689" s="25"/>
    </row>
    <row r="690">
      <c r="A690" s="2"/>
      <c r="B690" s="36"/>
      <c r="C690" s="34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AA690" s="25"/>
      <c r="AB690" s="25"/>
      <c r="AC690" s="25"/>
    </row>
    <row r="691">
      <c r="A691" s="2"/>
      <c r="B691" s="36"/>
      <c r="C691" s="34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AA691" s="25"/>
      <c r="AB691" s="25"/>
      <c r="AC691" s="25"/>
    </row>
    <row r="692">
      <c r="A692" s="2"/>
      <c r="B692" s="36"/>
      <c r="C692" s="34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AA692" s="25"/>
      <c r="AB692" s="25"/>
      <c r="AC692" s="25"/>
    </row>
    <row r="693">
      <c r="A693" s="2"/>
      <c r="B693" s="36"/>
      <c r="C693" s="34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AA693" s="25"/>
      <c r="AB693" s="25"/>
      <c r="AC693" s="25"/>
    </row>
    <row r="694">
      <c r="A694" s="2"/>
      <c r="B694" s="36"/>
      <c r="C694" s="34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AA694" s="25"/>
      <c r="AB694" s="25"/>
      <c r="AC694" s="25"/>
    </row>
    <row r="695">
      <c r="A695" s="2"/>
      <c r="B695" s="36"/>
      <c r="C695" s="34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AA695" s="25"/>
      <c r="AB695" s="25"/>
      <c r="AC695" s="25"/>
    </row>
    <row r="696">
      <c r="A696" s="2"/>
      <c r="B696" s="36"/>
      <c r="C696" s="34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AA696" s="25"/>
      <c r="AB696" s="25"/>
      <c r="AC696" s="25"/>
    </row>
    <row r="697">
      <c r="A697" s="2"/>
      <c r="B697" s="36"/>
      <c r="C697" s="34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AA697" s="25"/>
      <c r="AB697" s="25"/>
      <c r="AC697" s="25"/>
    </row>
    <row r="698">
      <c r="A698" s="2"/>
      <c r="B698" s="36"/>
      <c r="C698" s="34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AA698" s="25"/>
      <c r="AB698" s="25"/>
      <c r="AC698" s="25"/>
    </row>
    <row r="699">
      <c r="A699" s="2"/>
      <c r="B699" s="36"/>
      <c r="C699" s="34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AA699" s="25"/>
      <c r="AB699" s="25"/>
      <c r="AC699" s="25"/>
    </row>
    <row r="700">
      <c r="A700" s="2"/>
      <c r="B700" s="36"/>
      <c r="C700" s="34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AA700" s="25"/>
      <c r="AB700" s="25"/>
      <c r="AC700" s="25"/>
    </row>
    <row r="701">
      <c r="A701" s="2"/>
      <c r="B701" s="36"/>
      <c r="C701" s="34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AA701" s="25"/>
      <c r="AB701" s="25"/>
      <c r="AC701" s="25"/>
    </row>
    <row r="702">
      <c r="A702" s="2"/>
      <c r="B702" s="36"/>
      <c r="C702" s="34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AA702" s="25"/>
      <c r="AB702" s="25"/>
      <c r="AC702" s="25"/>
    </row>
    <row r="703">
      <c r="A703" s="2"/>
      <c r="B703" s="36"/>
      <c r="C703" s="34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AA703" s="25"/>
      <c r="AB703" s="25"/>
      <c r="AC703" s="25"/>
    </row>
    <row r="704">
      <c r="A704" s="2"/>
      <c r="B704" s="36"/>
      <c r="C704" s="34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AA704" s="25"/>
      <c r="AB704" s="25"/>
      <c r="AC704" s="25"/>
    </row>
    <row r="705">
      <c r="A705" s="2"/>
      <c r="B705" s="36"/>
      <c r="C705" s="34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AA705" s="25"/>
      <c r="AB705" s="25"/>
      <c r="AC705" s="25"/>
    </row>
    <row r="706">
      <c r="A706" s="2"/>
      <c r="B706" s="36"/>
      <c r="C706" s="34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AA706" s="25"/>
      <c r="AB706" s="25"/>
      <c r="AC706" s="25"/>
    </row>
    <row r="707">
      <c r="A707" s="2"/>
      <c r="B707" s="36"/>
      <c r="C707" s="34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AA707" s="25"/>
      <c r="AB707" s="25"/>
      <c r="AC707" s="25"/>
    </row>
    <row r="708">
      <c r="A708" s="2"/>
      <c r="B708" s="36"/>
      <c r="C708" s="34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AA708" s="25"/>
      <c r="AB708" s="25"/>
      <c r="AC708" s="25"/>
    </row>
    <row r="709">
      <c r="A709" s="2"/>
      <c r="B709" s="36"/>
      <c r="C709" s="34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AA709" s="25"/>
      <c r="AB709" s="25"/>
      <c r="AC709" s="25"/>
    </row>
    <row r="710">
      <c r="A710" s="2"/>
      <c r="B710" s="36"/>
      <c r="C710" s="34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AA710" s="25"/>
      <c r="AB710" s="25"/>
      <c r="AC710" s="25"/>
    </row>
    <row r="711">
      <c r="A711" s="2"/>
      <c r="B711" s="36"/>
      <c r="C711" s="34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AA711" s="25"/>
      <c r="AB711" s="25"/>
      <c r="AC711" s="25"/>
    </row>
    <row r="712">
      <c r="A712" s="2"/>
      <c r="B712" s="36"/>
      <c r="C712" s="34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AA712" s="25"/>
      <c r="AB712" s="25"/>
      <c r="AC712" s="25"/>
    </row>
    <row r="713">
      <c r="A713" s="2"/>
      <c r="B713" s="36"/>
      <c r="C713" s="34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AA713" s="25"/>
      <c r="AB713" s="25"/>
      <c r="AC713" s="25"/>
    </row>
    <row r="714">
      <c r="A714" s="2"/>
      <c r="B714" s="36"/>
      <c r="C714" s="34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AA714" s="25"/>
      <c r="AB714" s="25"/>
      <c r="AC714" s="25"/>
    </row>
    <row r="715">
      <c r="A715" s="2"/>
      <c r="B715" s="36"/>
      <c r="C715" s="34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AA715" s="25"/>
      <c r="AB715" s="25"/>
      <c r="AC715" s="25"/>
    </row>
    <row r="716">
      <c r="A716" s="2"/>
      <c r="B716" s="36"/>
      <c r="C716" s="34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AA716" s="25"/>
      <c r="AB716" s="25"/>
      <c r="AC716" s="25"/>
    </row>
    <row r="717">
      <c r="A717" s="2"/>
      <c r="B717" s="36"/>
      <c r="C717" s="34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AA717" s="25"/>
      <c r="AB717" s="25"/>
      <c r="AC717" s="25"/>
    </row>
    <row r="718">
      <c r="A718" s="2"/>
      <c r="B718" s="36"/>
      <c r="C718" s="34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AA718" s="25"/>
      <c r="AB718" s="25"/>
      <c r="AC718" s="25"/>
    </row>
    <row r="719">
      <c r="A719" s="2"/>
      <c r="B719" s="36"/>
      <c r="C719" s="34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AA719" s="25"/>
      <c r="AB719" s="25"/>
      <c r="AC719" s="25"/>
    </row>
    <row r="720">
      <c r="A720" s="2"/>
      <c r="B720" s="36"/>
      <c r="C720" s="34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AA720" s="25"/>
      <c r="AB720" s="25"/>
      <c r="AC720" s="25"/>
    </row>
    <row r="721">
      <c r="A721" s="2"/>
      <c r="B721" s="36"/>
      <c r="C721" s="34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AA721" s="25"/>
      <c r="AB721" s="25"/>
      <c r="AC721" s="25"/>
    </row>
    <row r="722">
      <c r="A722" s="2"/>
      <c r="B722" s="36"/>
      <c r="C722" s="34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AA722" s="25"/>
      <c r="AB722" s="25"/>
      <c r="AC722" s="25"/>
    </row>
    <row r="723">
      <c r="A723" s="2"/>
      <c r="B723" s="36"/>
      <c r="C723" s="34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AA723" s="25"/>
      <c r="AB723" s="25"/>
      <c r="AC723" s="25"/>
    </row>
    <row r="724">
      <c r="A724" s="2"/>
      <c r="B724" s="36"/>
      <c r="C724" s="34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AA724" s="25"/>
      <c r="AB724" s="25"/>
      <c r="AC724" s="25"/>
    </row>
    <row r="725">
      <c r="A725" s="2"/>
      <c r="B725" s="36"/>
      <c r="C725" s="34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AA725" s="25"/>
      <c r="AB725" s="25"/>
      <c r="AC725" s="25"/>
    </row>
    <row r="726">
      <c r="A726" s="2"/>
      <c r="B726" s="36"/>
      <c r="C726" s="34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AA726" s="25"/>
      <c r="AB726" s="25"/>
      <c r="AC726" s="25"/>
    </row>
    <row r="727">
      <c r="A727" s="2"/>
      <c r="B727" s="36"/>
      <c r="C727" s="34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AA727" s="25"/>
      <c r="AB727" s="25"/>
      <c r="AC727" s="25"/>
    </row>
    <row r="728">
      <c r="A728" s="2"/>
      <c r="B728" s="36"/>
      <c r="C728" s="34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AA728" s="25"/>
      <c r="AB728" s="25"/>
      <c r="AC728" s="25"/>
    </row>
    <row r="729">
      <c r="A729" s="2"/>
      <c r="B729" s="36"/>
      <c r="C729" s="34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AA729" s="25"/>
      <c r="AB729" s="25"/>
      <c r="AC729" s="25"/>
    </row>
    <row r="730">
      <c r="A730" s="2"/>
      <c r="B730" s="36"/>
      <c r="C730" s="34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AA730" s="25"/>
      <c r="AB730" s="25"/>
      <c r="AC730" s="25"/>
    </row>
    <row r="731">
      <c r="A731" s="2"/>
      <c r="B731" s="36"/>
      <c r="C731" s="34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AA731" s="25"/>
      <c r="AB731" s="25"/>
      <c r="AC731" s="25"/>
    </row>
    <row r="732">
      <c r="A732" s="2"/>
      <c r="B732" s="36"/>
      <c r="C732" s="34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AA732" s="25"/>
      <c r="AB732" s="25"/>
      <c r="AC732" s="25"/>
    </row>
    <row r="733">
      <c r="A733" s="2"/>
      <c r="B733" s="36"/>
      <c r="C733" s="34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AA733" s="25"/>
      <c r="AB733" s="25"/>
      <c r="AC733" s="25"/>
    </row>
    <row r="734">
      <c r="A734" s="2"/>
      <c r="B734" s="36"/>
      <c r="C734" s="34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AA734" s="25"/>
      <c r="AB734" s="25"/>
      <c r="AC734" s="25"/>
    </row>
    <row r="735">
      <c r="A735" s="2"/>
      <c r="B735" s="36"/>
      <c r="C735" s="34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AA735" s="25"/>
      <c r="AB735" s="25"/>
      <c r="AC735" s="25"/>
    </row>
    <row r="736">
      <c r="A736" s="2"/>
      <c r="B736" s="36"/>
      <c r="C736" s="34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AA736" s="25"/>
      <c r="AB736" s="25"/>
      <c r="AC736" s="25"/>
    </row>
    <row r="737">
      <c r="A737" s="2"/>
      <c r="B737" s="36"/>
      <c r="C737" s="34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AA737" s="25"/>
      <c r="AB737" s="25"/>
      <c r="AC737" s="25"/>
    </row>
    <row r="738">
      <c r="A738" s="2"/>
      <c r="B738" s="36"/>
      <c r="C738" s="34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AA738" s="25"/>
      <c r="AB738" s="25"/>
      <c r="AC738" s="25"/>
    </row>
    <row r="739">
      <c r="A739" s="2"/>
      <c r="B739" s="36"/>
      <c r="C739" s="34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AA739" s="25"/>
      <c r="AB739" s="25"/>
      <c r="AC739" s="25"/>
    </row>
    <row r="740">
      <c r="A740" s="2"/>
      <c r="B740" s="36"/>
      <c r="C740" s="34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AA740" s="25"/>
      <c r="AB740" s="25"/>
      <c r="AC740" s="25"/>
    </row>
    <row r="741">
      <c r="A741" s="2"/>
      <c r="B741" s="36"/>
      <c r="C741" s="34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AA741" s="25"/>
      <c r="AB741" s="25"/>
      <c r="AC741" s="25"/>
    </row>
    <row r="742">
      <c r="A742" s="2"/>
      <c r="B742" s="36"/>
      <c r="C742" s="34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AA742" s="25"/>
      <c r="AB742" s="25"/>
      <c r="AC742" s="25"/>
    </row>
    <row r="743">
      <c r="A743" s="2"/>
      <c r="B743" s="36"/>
      <c r="C743" s="34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AA743" s="25"/>
      <c r="AB743" s="25"/>
      <c r="AC743" s="25"/>
    </row>
    <row r="744">
      <c r="A744" s="2"/>
      <c r="B744" s="36"/>
      <c r="C744" s="34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AA744" s="25"/>
      <c r="AB744" s="25"/>
      <c r="AC744" s="25"/>
    </row>
    <row r="745">
      <c r="A745" s="2"/>
      <c r="B745" s="36"/>
      <c r="C745" s="34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AA745" s="25"/>
      <c r="AB745" s="25"/>
      <c r="AC745" s="25"/>
    </row>
    <row r="746">
      <c r="A746" s="2"/>
      <c r="B746" s="36"/>
      <c r="C746" s="34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AA746" s="25"/>
      <c r="AB746" s="25"/>
      <c r="AC746" s="25"/>
    </row>
    <row r="747">
      <c r="A747" s="2"/>
      <c r="B747" s="36"/>
      <c r="C747" s="34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AA747" s="25"/>
      <c r="AB747" s="25"/>
      <c r="AC747" s="25"/>
    </row>
    <row r="748">
      <c r="A748" s="2"/>
      <c r="B748" s="36"/>
      <c r="C748" s="34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AA748" s="25"/>
      <c r="AB748" s="25"/>
      <c r="AC748" s="25"/>
    </row>
    <row r="749">
      <c r="A749" s="2"/>
      <c r="B749" s="36"/>
      <c r="C749" s="34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AA749" s="25"/>
      <c r="AB749" s="25"/>
      <c r="AC749" s="25"/>
    </row>
    <row r="750">
      <c r="A750" s="2"/>
      <c r="B750" s="36"/>
      <c r="C750" s="34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AA750" s="25"/>
      <c r="AB750" s="25"/>
      <c r="AC750" s="25"/>
    </row>
    <row r="751">
      <c r="A751" s="2"/>
      <c r="B751" s="36"/>
      <c r="C751" s="34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AA751" s="25"/>
      <c r="AB751" s="25"/>
      <c r="AC751" s="25"/>
    </row>
    <row r="752">
      <c r="A752" s="2"/>
      <c r="B752" s="36"/>
      <c r="C752" s="34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AA752" s="25"/>
      <c r="AB752" s="25"/>
      <c r="AC752" s="25"/>
    </row>
    <row r="753">
      <c r="A753" s="2"/>
      <c r="B753" s="36"/>
      <c r="C753" s="34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AA753" s="25"/>
      <c r="AB753" s="25"/>
      <c r="AC753" s="25"/>
    </row>
    <row r="754">
      <c r="A754" s="2"/>
      <c r="B754" s="36"/>
      <c r="C754" s="34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AA754" s="25"/>
      <c r="AB754" s="25"/>
      <c r="AC754" s="25"/>
    </row>
    <row r="755">
      <c r="A755" s="2"/>
      <c r="B755" s="36"/>
      <c r="C755" s="34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AA755" s="25"/>
      <c r="AB755" s="25"/>
      <c r="AC755" s="25"/>
    </row>
    <row r="756">
      <c r="A756" s="2"/>
      <c r="B756" s="36"/>
      <c r="C756" s="34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AA756" s="25"/>
      <c r="AB756" s="25"/>
      <c r="AC756" s="25"/>
    </row>
    <row r="757">
      <c r="A757" s="2"/>
      <c r="B757" s="36"/>
      <c r="C757" s="34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AA757" s="25"/>
      <c r="AB757" s="25"/>
      <c r="AC757" s="25"/>
    </row>
    <row r="758">
      <c r="A758" s="2"/>
      <c r="B758" s="36"/>
      <c r="C758" s="34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AA758" s="25"/>
      <c r="AB758" s="25"/>
      <c r="AC758" s="25"/>
    </row>
    <row r="759">
      <c r="A759" s="2"/>
      <c r="B759" s="36"/>
      <c r="C759" s="34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AA759" s="25"/>
      <c r="AB759" s="25"/>
      <c r="AC759" s="25"/>
    </row>
    <row r="760">
      <c r="A760" s="2"/>
      <c r="B760" s="36"/>
      <c r="C760" s="34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AA760" s="25"/>
      <c r="AB760" s="25"/>
      <c r="AC760" s="25"/>
    </row>
    <row r="761">
      <c r="A761" s="2"/>
      <c r="B761" s="36"/>
      <c r="C761" s="34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AA761" s="25"/>
      <c r="AB761" s="25"/>
      <c r="AC761" s="25"/>
    </row>
    <row r="762">
      <c r="A762" s="2"/>
      <c r="B762" s="36"/>
      <c r="C762" s="34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AA762" s="25"/>
      <c r="AB762" s="25"/>
      <c r="AC762" s="25"/>
    </row>
    <row r="763">
      <c r="A763" s="2"/>
      <c r="B763" s="36"/>
      <c r="C763" s="34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AA763" s="25"/>
      <c r="AB763" s="25"/>
      <c r="AC763" s="25"/>
    </row>
    <row r="764">
      <c r="A764" s="2"/>
      <c r="B764" s="36"/>
      <c r="C764" s="34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AA764" s="25"/>
      <c r="AB764" s="25"/>
      <c r="AC764" s="25"/>
    </row>
    <row r="765">
      <c r="A765" s="2"/>
      <c r="B765" s="36"/>
      <c r="C765" s="34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AA765" s="25"/>
      <c r="AB765" s="25"/>
      <c r="AC765" s="25"/>
    </row>
    <row r="766">
      <c r="A766" s="2"/>
      <c r="B766" s="36"/>
      <c r="C766" s="34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AA766" s="25"/>
      <c r="AB766" s="25"/>
      <c r="AC766" s="25"/>
    </row>
    <row r="767">
      <c r="A767" s="2"/>
      <c r="B767" s="36"/>
      <c r="C767" s="34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AA767" s="25"/>
      <c r="AB767" s="25"/>
      <c r="AC767" s="25"/>
    </row>
    <row r="768">
      <c r="A768" s="2"/>
      <c r="B768" s="36"/>
      <c r="C768" s="34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AA768" s="25"/>
      <c r="AB768" s="25"/>
      <c r="AC768" s="25"/>
    </row>
    <row r="769">
      <c r="A769" s="2"/>
      <c r="B769" s="36"/>
      <c r="C769" s="34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AA769" s="25"/>
      <c r="AB769" s="25"/>
      <c r="AC769" s="25"/>
    </row>
    <row r="770">
      <c r="A770" s="2"/>
      <c r="B770" s="36"/>
      <c r="C770" s="34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AA770" s="25"/>
      <c r="AB770" s="25"/>
      <c r="AC770" s="25"/>
    </row>
    <row r="771">
      <c r="A771" s="2"/>
      <c r="B771" s="36"/>
      <c r="C771" s="34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AA771" s="25"/>
      <c r="AB771" s="25"/>
      <c r="AC771" s="25"/>
    </row>
    <row r="772">
      <c r="A772" s="2"/>
      <c r="B772" s="36"/>
      <c r="C772" s="34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AA772" s="25"/>
      <c r="AB772" s="25"/>
      <c r="AC772" s="25"/>
    </row>
    <row r="773">
      <c r="A773" s="2"/>
      <c r="B773" s="36"/>
      <c r="C773" s="34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AA773" s="25"/>
      <c r="AB773" s="25"/>
      <c r="AC773" s="25"/>
    </row>
    <row r="774">
      <c r="A774" s="2"/>
      <c r="B774" s="36"/>
      <c r="C774" s="34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AA774" s="25"/>
      <c r="AB774" s="25"/>
      <c r="AC774" s="25"/>
    </row>
    <row r="775">
      <c r="A775" s="2"/>
      <c r="B775" s="36"/>
      <c r="C775" s="34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AA775" s="25"/>
      <c r="AB775" s="25"/>
      <c r="AC775" s="25"/>
    </row>
    <row r="776">
      <c r="A776" s="2"/>
      <c r="B776" s="36"/>
      <c r="C776" s="34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AA776" s="25"/>
      <c r="AB776" s="25"/>
      <c r="AC776" s="25"/>
    </row>
    <row r="777">
      <c r="A777" s="2"/>
      <c r="B777" s="36"/>
      <c r="C777" s="34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AA777" s="25"/>
      <c r="AB777" s="25"/>
      <c r="AC777" s="25"/>
    </row>
    <row r="778">
      <c r="A778" s="2"/>
      <c r="B778" s="36"/>
      <c r="C778" s="34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AA778" s="25"/>
      <c r="AB778" s="25"/>
      <c r="AC778" s="25"/>
    </row>
    <row r="779">
      <c r="A779" s="2"/>
      <c r="B779" s="36"/>
      <c r="C779" s="34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AA779" s="25"/>
      <c r="AB779" s="25"/>
      <c r="AC779" s="25"/>
    </row>
    <row r="780">
      <c r="A780" s="2"/>
      <c r="B780" s="36"/>
      <c r="C780" s="34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AA780" s="25"/>
      <c r="AB780" s="25"/>
      <c r="AC780" s="25"/>
    </row>
    <row r="781">
      <c r="A781" s="2"/>
      <c r="B781" s="36"/>
      <c r="C781" s="34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AA781" s="25"/>
      <c r="AB781" s="25"/>
      <c r="AC781" s="25"/>
    </row>
    <row r="782">
      <c r="A782" s="2"/>
      <c r="B782" s="36"/>
      <c r="C782" s="34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AA782" s="25"/>
      <c r="AB782" s="25"/>
      <c r="AC782" s="25"/>
    </row>
    <row r="783">
      <c r="A783" s="2"/>
      <c r="B783" s="36"/>
      <c r="C783" s="34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AA783" s="25"/>
      <c r="AB783" s="25"/>
      <c r="AC783" s="25"/>
    </row>
    <row r="784">
      <c r="A784" s="2"/>
      <c r="B784" s="36"/>
      <c r="C784" s="34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AA784" s="25"/>
      <c r="AB784" s="25"/>
      <c r="AC784" s="25"/>
    </row>
    <row r="785">
      <c r="A785" s="2"/>
      <c r="B785" s="36"/>
      <c r="C785" s="34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AA785" s="25"/>
      <c r="AB785" s="25"/>
      <c r="AC785" s="25"/>
    </row>
    <row r="786">
      <c r="A786" s="2"/>
      <c r="B786" s="36"/>
      <c r="C786" s="34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AA786" s="25"/>
      <c r="AB786" s="25"/>
      <c r="AC786" s="25"/>
    </row>
    <row r="787">
      <c r="A787" s="2"/>
      <c r="B787" s="36"/>
      <c r="C787" s="34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AA787" s="25"/>
      <c r="AB787" s="25"/>
      <c r="AC787" s="25"/>
    </row>
    <row r="788">
      <c r="A788" s="2"/>
      <c r="B788" s="36"/>
      <c r="C788" s="34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AA788" s="25"/>
      <c r="AB788" s="25"/>
      <c r="AC788" s="25"/>
    </row>
    <row r="789">
      <c r="A789" s="2"/>
      <c r="B789" s="36"/>
      <c r="C789" s="34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AA789" s="25"/>
      <c r="AB789" s="25"/>
      <c r="AC789" s="25"/>
    </row>
    <row r="790">
      <c r="A790" s="2"/>
      <c r="B790" s="36"/>
      <c r="C790" s="34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AA790" s="25"/>
      <c r="AB790" s="25"/>
      <c r="AC790" s="25"/>
    </row>
    <row r="791">
      <c r="A791" s="2"/>
      <c r="B791" s="36"/>
      <c r="C791" s="34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AA791" s="25"/>
      <c r="AB791" s="25"/>
      <c r="AC791" s="25"/>
    </row>
    <row r="792">
      <c r="A792" s="2"/>
      <c r="B792" s="36"/>
      <c r="C792" s="34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AA792" s="25"/>
      <c r="AB792" s="25"/>
      <c r="AC792" s="25"/>
    </row>
    <row r="793">
      <c r="A793" s="2"/>
      <c r="B793" s="36"/>
      <c r="C793" s="34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AA793" s="25"/>
      <c r="AB793" s="25"/>
      <c r="AC793" s="25"/>
    </row>
    <row r="794">
      <c r="A794" s="2"/>
      <c r="B794" s="36"/>
      <c r="C794" s="34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AA794" s="25"/>
      <c r="AB794" s="25"/>
      <c r="AC794" s="25"/>
    </row>
    <row r="795">
      <c r="A795" s="2"/>
      <c r="B795" s="36"/>
      <c r="C795" s="34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AA795" s="25"/>
      <c r="AB795" s="25"/>
      <c r="AC795" s="25"/>
    </row>
    <row r="796">
      <c r="A796" s="2"/>
      <c r="B796" s="36"/>
      <c r="C796" s="34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AA796" s="25"/>
      <c r="AB796" s="25"/>
      <c r="AC796" s="25"/>
    </row>
    <row r="797">
      <c r="A797" s="2"/>
      <c r="B797" s="36"/>
      <c r="C797" s="34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AA797" s="25"/>
      <c r="AB797" s="25"/>
      <c r="AC797" s="25"/>
    </row>
    <row r="798">
      <c r="A798" s="2"/>
      <c r="B798" s="36"/>
      <c r="C798" s="34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AA798" s="25"/>
      <c r="AB798" s="25"/>
      <c r="AC798" s="25"/>
    </row>
    <row r="799">
      <c r="A799" s="2"/>
      <c r="B799" s="36"/>
      <c r="C799" s="34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AA799" s="25"/>
      <c r="AB799" s="25"/>
      <c r="AC799" s="25"/>
    </row>
    <row r="800">
      <c r="A800" s="2"/>
      <c r="B800" s="36"/>
      <c r="C800" s="34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AA800" s="25"/>
      <c r="AB800" s="25"/>
      <c r="AC800" s="25"/>
    </row>
    <row r="801">
      <c r="A801" s="2"/>
      <c r="B801" s="36"/>
      <c r="C801" s="34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AA801" s="25"/>
      <c r="AB801" s="25"/>
      <c r="AC801" s="25"/>
    </row>
    <row r="802">
      <c r="A802" s="2"/>
      <c r="B802" s="36"/>
      <c r="C802" s="34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AA802" s="25"/>
      <c r="AB802" s="25"/>
      <c r="AC802" s="25"/>
    </row>
    <row r="803">
      <c r="A803" s="2"/>
      <c r="B803" s="36"/>
      <c r="C803" s="34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AA803" s="25"/>
      <c r="AB803" s="25"/>
      <c r="AC803" s="25"/>
    </row>
    <row r="804">
      <c r="A804" s="2"/>
      <c r="B804" s="36"/>
      <c r="C804" s="34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AA804" s="25"/>
      <c r="AB804" s="25"/>
      <c r="AC804" s="25"/>
    </row>
    <row r="805">
      <c r="A805" s="2"/>
      <c r="B805" s="36"/>
      <c r="C805" s="34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AA805" s="25"/>
      <c r="AB805" s="25"/>
      <c r="AC805" s="25"/>
    </row>
    <row r="806">
      <c r="A806" s="2"/>
      <c r="B806" s="36"/>
      <c r="C806" s="34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AA806" s="25"/>
      <c r="AB806" s="25"/>
      <c r="AC806" s="25"/>
    </row>
    <row r="807">
      <c r="A807" s="2"/>
      <c r="B807" s="36"/>
      <c r="C807" s="34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AA807" s="25"/>
      <c r="AB807" s="25"/>
      <c r="AC807" s="25"/>
    </row>
    <row r="808">
      <c r="A808" s="2"/>
      <c r="B808" s="36"/>
      <c r="C808" s="34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AA808" s="25"/>
      <c r="AB808" s="25"/>
      <c r="AC808" s="25"/>
    </row>
    <row r="809">
      <c r="A809" s="2"/>
      <c r="B809" s="36"/>
      <c r="C809" s="34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AA809" s="25"/>
      <c r="AB809" s="25"/>
      <c r="AC809" s="25"/>
    </row>
    <row r="810">
      <c r="A810" s="2"/>
      <c r="B810" s="36"/>
      <c r="C810" s="34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AA810" s="25"/>
      <c r="AB810" s="25"/>
      <c r="AC810" s="25"/>
    </row>
    <row r="811">
      <c r="A811" s="2"/>
      <c r="B811" s="36"/>
      <c r="C811" s="34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AA811" s="25"/>
      <c r="AB811" s="25"/>
      <c r="AC811" s="25"/>
    </row>
    <row r="812">
      <c r="A812" s="2"/>
      <c r="B812" s="36"/>
      <c r="C812" s="34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AA812" s="25"/>
      <c r="AB812" s="25"/>
      <c r="AC812" s="25"/>
    </row>
    <row r="813">
      <c r="A813" s="2"/>
      <c r="B813" s="36"/>
      <c r="C813" s="34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AA813" s="25"/>
      <c r="AB813" s="25"/>
      <c r="AC813" s="25"/>
    </row>
    <row r="814">
      <c r="A814" s="2"/>
      <c r="B814" s="36"/>
      <c r="C814" s="34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AA814" s="25"/>
      <c r="AB814" s="25"/>
      <c r="AC814" s="25"/>
    </row>
    <row r="815">
      <c r="A815" s="2"/>
      <c r="B815" s="36"/>
      <c r="C815" s="34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AA815" s="25"/>
      <c r="AB815" s="25"/>
      <c r="AC815" s="25"/>
    </row>
    <row r="816">
      <c r="A816" s="2"/>
      <c r="B816" s="36"/>
      <c r="C816" s="34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AA816" s="25"/>
      <c r="AB816" s="25"/>
      <c r="AC816" s="25"/>
    </row>
    <row r="817">
      <c r="A817" s="2"/>
      <c r="B817" s="36"/>
      <c r="C817" s="34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AA817" s="25"/>
      <c r="AB817" s="25"/>
      <c r="AC817" s="25"/>
    </row>
    <row r="818">
      <c r="A818" s="2"/>
      <c r="B818" s="36"/>
      <c r="C818" s="34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AA818" s="25"/>
      <c r="AB818" s="25"/>
      <c r="AC818" s="25"/>
    </row>
    <row r="819">
      <c r="A819" s="2"/>
      <c r="B819" s="36"/>
      <c r="C819" s="34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AA819" s="25"/>
      <c r="AB819" s="25"/>
      <c r="AC819" s="25"/>
    </row>
    <row r="820">
      <c r="A820" s="2"/>
      <c r="B820" s="36"/>
      <c r="C820" s="34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AA820" s="25"/>
      <c r="AB820" s="25"/>
      <c r="AC820" s="25"/>
    </row>
    <row r="821">
      <c r="A821" s="2"/>
      <c r="B821" s="36"/>
      <c r="C821" s="34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AA821" s="25"/>
      <c r="AB821" s="25"/>
      <c r="AC821" s="25"/>
    </row>
    <row r="822">
      <c r="A822" s="2"/>
      <c r="B822" s="36"/>
      <c r="C822" s="34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AA822" s="25"/>
      <c r="AB822" s="25"/>
      <c r="AC822" s="25"/>
    </row>
    <row r="823">
      <c r="A823" s="2"/>
      <c r="B823" s="36"/>
      <c r="C823" s="34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AA823" s="25"/>
      <c r="AB823" s="25"/>
      <c r="AC823" s="25"/>
    </row>
    <row r="824">
      <c r="A824" s="2"/>
      <c r="B824" s="36"/>
      <c r="C824" s="34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AA824" s="25"/>
      <c r="AB824" s="25"/>
      <c r="AC824" s="25"/>
    </row>
    <row r="825">
      <c r="A825" s="2"/>
      <c r="B825" s="36"/>
      <c r="C825" s="34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AA825" s="25"/>
      <c r="AB825" s="25"/>
      <c r="AC825" s="25"/>
    </row>
    <row r="826">
      <c r="A826" s="2"/>
      <c r="B826" s="36"/>
      <c r="C826" s="34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AA826" s="25"/>
      <c r="AB826" s="25"/>
      <c r="AC826" s="25"/>
    </row>
    <row r="827">
      <c r="A827" s="2"/>
      <c r="B827" s="36"/>
      <c r="C827" s="34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AA827" s="25"/>
      <c r="AB827" s="25"/>
      <c r="AC827" s="25"/>
    </row>
    <row r="828">
      <c r="A828" s="2"/>
      <c r="B828" s="36"/>
      <c r="C828" s="34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AA828" s="25"/>
      <c r="AB828" s="25"/>
      <c r="AC828" s="25"/>
    </row>
    <row r="829">
      <c r="A829" s="2"/>
      <c r="B829" s="36"/>
      <c r="C829" s="34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AA829" s="25"/>
      <c r="AB829" s="25"/>
      <c r="AC829" s="25"/>
    </row>
    <row r="830">
      <c r="A830" s="2"/>
      <c r="B830" s="36"/>
      <c r="C830" s="34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AA830" s="25"/>
      <c r="AB830" s="25"/>
      <c r="AC830" s="25"/>
    </row>
    <row r="831">
      <c r="A831" s="2"/>
      <c r="B831" s="36"/>
      <c r="C831" s="34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AA831" s="25"/>
      <c r="AB831" s="25"/>
      <c r="AC831" s="25"/>
    </row>
    <row r="832">
      <c r="A832" s="2"/>
      <c r="B832" s="36"/>
      <c r="C832" s="34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AA832" s="25"/>
      <c r="AB832" s="25"/>
      <c r="AC832" s="25"/>
    </row>
    <row r="833">
      <c r="A833" s="2"/>
      <c r="B833" s="36"/>
      <c r="C833" s="34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AA833" s="25"/>
      <c r="AB833" s="25"/>
      <c r="AC833" s="25"/>
    </row>
    <row r="834">
      <c r="A834" s="2"/>
      <c r="B834" s="36"/>
      <c r="C834" s="34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AA834" s="25"/>
      <c r="AB834" s="25"/>
      <c r="AC834" s="25"/>
    </row>
    <row r="835">
      <c r="A835" s="2"/>
      <c r="B835" s="36"/>
      <c r="C835" s="34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AA835" s="25"/>
      <c r="AB835" s="25"/>
      <c r="AC835" s="25"/>
    </row>
    <row r="836">
      <c r="A836" s="2"/>
      <c r="B836" s="36"/>
      <c r="C836" s="34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AA836" s="25"/>
      <c r="AB836" s="25"/>
      <c r="AC836" s="25"/>
    </row>
    <row r="837">
      <c r="A837" s="2"/>
      <c r="B837" s="36"/>
      <c r="C837" s="34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AA837" s="25"/>
      <c r="AB837" s="25"/>
      <c r="AC837" s="25"/>
    </row>
    <row r="838">
      <c r="A838" s="2"/>
      <c r="B838" s="36"/>
      <c r="C838" s="34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AA838" s="25"/>
      <c r="AB838" s="25"/>
      <c r="AC838" s="25"/>
    </row>
    <row r="839">
      <c r="A839" s="2"/>
      <c r="B839" s="36"/>
      <c r="C839" s="34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AA839" s="25"/>
      <c r="AB839" s="25"/>
      <c r="AC839" s="25"/>
    </row>
    <row r="840">
      <c r="A840" s="2"/>
      <c r="B840" s="36"/>
      <c r="C840" s="34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AA840" s="25"/>
      <c r="AB840" s="25"/>
      <c r="AC840" s="25"/>
    </row>
    <row r="841">
      <c r="A841" s="2"/>
      <c r="B841" s="36"/>
      <c r="C841" s="34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AA841" s="25"/>
      <c r="AB841" s="25"/>
      <c r="AC841" s="25"/>
    </row>
    <row r="842">
      <c r="A842" s="2"/>
      <c r="B842" s="36"/>
      <c r="C842" s="34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AA842" s="25"/>
      <c r="AB842" s="25"/>
      <c r="AC842" s="25"/>
    </row>
    <row r="843">
      <c r="A843" s="2"/>
      <c r="B843" s="36"/>
      <c r="C843" s="34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AA843" s="25"/>
      <c r="AB843" s="25"/>
      <c r="AC843" s="25"/>
    </row>
    <row r="844">
      <c r="A844" s="2"/>
      <c r="B844" s="36"/>
      <c r="C844" s="34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AA844" s="25"/>
      <c r="AB844" s="25"/>
      <c r="AC844" s="25"/>
    </row>
    <row r="845">
      <c r="A845" s="2"/>
      <c r="B845" s="36"/>
      <c r="C845" s="34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AA845" s="25"/>
      <c r="AB845" s="25"/>
      <c r="AC845" s="25"/>
    </row>
    <row r="846">
      <c r="A846" s="2"/>
      <c r="B846" s="36"/>
      <c r="C846" s="34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AA846" s="25"/>
      <c r="AB846" s="25"/>
      <c r="AC846" s="25"/>
    </row>
    <row r="847">
      <c r="A847" s="2"/>
      <c r="B847" s="36"/>
      <c r="C847" s="34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AA847" s="25"/>
      <c r="AB847" s="25"/>
      <c r="AC847" s="25"/>
    </row>
    <row r="848">
      <c r="A848" s="2"/>
      <c r="B848" s="36"/>
      <c r="C848" s="34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AA848" s="25"/>
      <c r="AB848" s="25"/>
      <c r="AC848" s="25"/>
    </row>
    <row r="849">
      <c r="A849" s="2"/>
      <c r="B849" s="36"/>
      <c r="C849" s="34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AA849" s="25"/>
      <c r="AB849" s="25"/>
      <c r="AC849" s="25"/>
    </row>
    <row r="850">
      <c r="A850" s="2"/>
      <c r="B850" s="36"/>
      <c r="C850" s="34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AA850" s="25"/>
      <c r="AB850" s="25"/>
      <c r="AC850" s="25"/>
    </row>
    <row r="851">
      <c r="A851" s="2"/>
      <c r="B851" s="36"/>
      <c r="C851" s="34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AA851" s="25"/>
      <c r="AB851" s="25"/>
      <c r="AC851" s="25"/>
    </row>
    <row r="852">
      <c r="A852" s="2"/>
      <c r="B852" s="36"/>
      <c r="C852" s="34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AA852" s="25"/>
      <c r="AB852" s="25"/>
      <c r="AC852" s="25"/>
    </row>
    <row r="853">
      <c r="A853" s="2"/>
      <c r="B853" s="36"/>
      <c r="C853" s="34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AA853" s="25"/>
      <c r="AB853" s="25"/>
      <c r="AC853" s="25"/>
    </row>
    <row r="854">
      <c r="A854" s="2"/>
      <c r="B854" s="36"/>
      <c r="C854" s="34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AA854" s="25"/>
      <c r="AB854" s="25"/>
      <c r="AC854" s="25"/>
    </row>
    <row r="855">
      <c r="A855" s="2"/>
      <c r="B855" s="36"/>
      <c r="C855" s="34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AA855" s="25"/>
      <c r="AB855" s="25"/>
      <c r="AC855" s="25"/>
    </row>
    <row r="856">
      <c r="A856" s="2"/>
      <c r="B856" s="36"/>
      <c r="C856" s="34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AA856" s="25"/>
      <c r="AB856" s="25"/>
      <c r="AC856" s="25"/>
    </row>
    <row r="857">
      <c r="A857" s="2"/>
      <c r="B857" s="36"/>
      <c r="C857" s="34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AA857" s="25"/>
      <c r="AB857" s="25"/>
      <c r="AC857" s="25"/>
    </row>
    <row r="858">
      <c r="A858" s="2"/>
      <c r="B858" s="36"/>
      <c r="C858" s="34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AA858" s="25"/>
      <c r="AB858" s="25"/>
      <c r="AC858" s="25"/>
    </row>
    <row r="859">
      <c r="A859" s="2"/>
      <c r="B859" s="36"/>
      <c r="C859" s="34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AA859" s="25"/>
      <c r="AB859" s="25"/>
      <c r="AC859" s="25"/>
    </row>
    <row r="860">
      <c r="A860" s="2"/>
      <c r="B860" s="36"/>
      <c r="C860" s="34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AA860" s="25"/>
      <c r="AB860" s="25"/>
      <c r="AC860" s="25"/>
    </row>
    <row r="861">
      <c r="A861" s="2"/>
      <c r="B861" s="36"/>
      <c r="C861" s="34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AA861" s="25"/>
      <c r="AB861" s="25"/>
      <c r="AC861" s="25"/>
    </row>
    <row r="862">
      <c r="A862" s="2"/>
      <c r="B862" s="36"/>
      <c r="C862" s="34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AA862" s="25"/>
      <c r="AB862" s="25"/>
      <c r="AC862" s="25"/>
    </row>
    <row r="863">
      <c r="A863" s="2"/>
      <c r="B863" s="36"/>
      <c r="C863" s="34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AA863" s="25"/>
      <c r="AB863" s="25"/>
      <c r="AC863" s="25"/>
    </row>
    <row r="864">
      <c r="A864" s="2"/>
      <c r="B864" s="36"/>
      <c r="C864" s="34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AA864" s="25"/>
      <c r="AB864" s="25"/>
      <c r="AC864" s="25"/>
    </row>
    <row r="865">
      <c r="A865" s="2"/>
      <c r="B865" s="36"/>
      <c r="C865" s="34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AA865" s="25"/>
      <c r="AB865" s="25"/>
      <c r="AC865" s="25"/>
    </row>
    <row r="866">
      <c r="A866" s="2"/>
      <c r="B866" s="36"/>
      <c r="C866" s="34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AA866" s="25"/>
      <c r="AB866" s="25"/>
      <c r="AC866" s="25"/>
    </row>
    <row r="867">
      <c r="A867" s="2"/>
      <c r="B867" s="36"/>
      <c r="C867" s="34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AA867" s="25"/>
      <c r="AB867" s="25"/>
      <c r="AC867" s="25"/>
    </row>
    <row r="868">
      <c r="A868" s="2"/>
      <c r="B868" s="36"/>
      <c r="C868" s="34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AA868" s="25"/>
      <c r="AB868" s="25"/>
      <c r="AC868" s="25"/>
    </row>
    <row r="869">
      <c r="A869" s="2"/>
      <c r="B869" s="36"/>
      <c r="C869" s="34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AA869" s="25"/>
      <c r="AB869" s="25"/>
      <c r="AC869" s="25"/>
    </row>
    <row r="870">
      <c r="A870" s="2"/>
      <c r="B870" s="36"/>
      <c r="C870" s="34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AA870" s="25"/>
      <c r="AB870" s="25"/>
      <c r="AC870" s="25"/>
    </row>
    <row r="871">
      <c r="A871" s="2"/>
      <c r="B871" s="36"/>
      <c r="C871" s="34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AA871" s="25"/>
      <c r="AB871" s="25"/>
      <c r="AC871" s="25"/>
    </row>
    <row r="872">
      <c r="A872" s="2"/>
      <c r="B872" s="36"/>
      <c r="C872" s="34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AA872" s="25"/>
      <c r="AB872" s="25"/>
      <c r="AC872" s="25"/>
    </row>
    <row r="873">
      <c r="A873" s="2"/>
      <c r="B873" s="36"/>
      <c r="C873" s="34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AA873" s="25"/>
      <c r="AB873" s="25"/>
      <c r="AC873" s="25"/>
    </row>
    <row r="874">
      <c r="A874" s="2"/>
      <c r="B874" s="36"/>
      <c r="C874" s="34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AA874" s="25"/>
      <c r="AB874" s="25"/>
      <c r="AC874" s="25"/>
    </row>
    <row r="875">
      <c r="A875" s="2"/>
      <c r="B875" s="36"/>
      <c r="C875" s="34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AA875" s="25"/>
      <c r="AB875" s="25"/>
      <c r="AC875" s="25"/>
    </row>
    <row r="876">
      <c r="A876" s="2"/>
      <c r="B876" s="36"/>
      <c r="C876" s="34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AA876" s="25"/>
      <c r="AB876" s="25"/>
      <c r="AC876" s="25"/>
    </row>
    <row r="877">
      <c r="A877" s="2"/>
      <c r="B877" s="36"/>
      <c r="C877" s="34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AA877" s="25"/>
      <c r="AB877" s="25"/>
      <c r="AC877" s="25"/>
    </row>
    <row r="878">
      <c r="A878" s="2"/>
      <c r="B878" s="36"/>
      <c r="C878" s="34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AA878" s="25"/>
      <c r="AB878" s="25"/>
      <c r="AC878" s="25"/>
    </row>
    <row r="879">
      <c r="A879" s="2"/>
      <c r="B879" s="36"/>
      <c r="C879" s="34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AA879" s="25"/>
      <c r="AB879" s="25"/>
      <c r="AC879" s="25"/>
    </row>
    <row r="880">
      <c r="A880" s="2"/>
      <c r="B880" s="36"/>
      <c r="C880" s="34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AA880" s="25"/>
      <c r="AB880" s="25"/>
      <c r="AC880" s="25"/>
    </row>
    <row r="881">
      <c r="A881" s="2"/>
      <c r="B881" s="36"/>
      <c r="C881" s="34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AA881" s="25"/>
      <c r="AB881" s="25"/>
      <c r="AC881" s="25"/>
    </row>
    <row r="882">
      <c r="A882" s="2"/>
      <c r="B882" s="36"/>
      <c r="C882" s="34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AA882" s="25"/>
      <c r="AB882" s="25"/>
      <c r="AC882" s="25"/>
    </row>
    <row r="883">
      <c r="A883" s="2"/>
      <c r="B883" s="36"/>
      <c r="C883" s="34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AA883" s="25"/>
      <c r="AB883" s="25"/>
      <c r="AC883" s="25"/>
    </row>
    <row r="884">
      <c r="A884" s="2"/>
      <c r="B884" s="36"/>
      <c r="C884" s="34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AA884" s="25"/>
      <c r="AB884" s="25"/>
      <c r="AC884" s="25"/>
    </row>
    <row r="885">
      <c r="A885" s="2"/>
      <c r="B885" s="36"/>
      <c r="C885" s="34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AA885" s="25"/>
      <c r="AB885" s="25"/>
      <c r="AC885" s="25"/>
    </row>
    <row r="886">
      <c r="A886" s="2"/>
      <c r="B886" s="36"/>
      <c r="C886" s="34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AA886" s="25"/>
      <c r="AB886" s="25"/>
      <c r="AC886" s="25"/>
    </row>
    <row r="887">
      <c r="A887" s="2"/>
      <c r="B887" s="36"/>
      <c r="C887" s="34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AA887" s="25"/>
      <c r="AB887" s="25"/>
      <c r="AC887" s="25"/>
    </row>
    <row r="888">
      <c r="A888" s="2"/>
      <c r="B888" s="36"/>
      <c r="C888" s="34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AA888" s="25"/>
      <c r="AB888" s="25"/>
      <c r="AC888" s="25"/>
    </row>
    <row r="889">
      <c r="A889" s="2"/>
      <c r="B889" s="36"/>
      <c r="C889" s="34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AA889" s="25"/>
      <c r="AB889" s="25"/>
      <c r="AC889" s="25"/>
    </row>
    <row r="890">
      <c r="A890" s="2"/>
      <c r="B890" s="36"/>
      <c r="C890" s="34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AA890" s="25"/>
      <c r="AB890" s="25"/>
      <c r="AC890" s="25"/>
    </row>
    <row r="891">
      <c r="A891" s="2"/>
      <c r="B891" s="36"/>
      <c r="C891" s="34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AA891" s="25"/>
      <c r="AB891" s="25"/>
      <c r="AC891" s="25"/>
    </row>
    <row r="892">
      <c r="A892" s="2"/>
      <c r="B892" s="36"/>
      <c r="C892" s="34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AA892" s="25"/>
      <c r="AB892" s="25"/>
      <c r="AC892" s="25"/>
    </row>
    <row r="893">
      <c r="A893" s="2"/>
      <c r="B893" s="36"/>
      <c r="C893" s="34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AA893" s="25"/>
      <c r="AB893" s="25"/>
      <c r="AC893" s="25"/>
    </row>
    <row r="894">
      <c r="A894" s="2"/>
      <c r="B894" s="36"/>
      <c r="C894" s="34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AA894" s="25"/>
      <c r="AB894" s="25"/>
      <c r="AC894" s="25"/>
    </row>
    <row r="895">
      <c r="A895" s="2"/>
      <c r="B895" s="36"/>
      <c r="C895" s="34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AA895" s="25"/>
      <c r="AB895" s="25"/>
      <c r="AC895" s="25"/>
    </row>
    <row r="896">
      <c r="A896" s="2"/>
      <c r="B896" s="36"/>
      <c r="C896" s="34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AA896" s="25"/>
      <c r="AB896" s="25"/>
      <c r="AC896" s="25"/>
    </row>
    <row r="897">
      <c r="A897" s="2"/>
      <c r="B897" s="36"/>
      <c r="C897" s="34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AA897" s="25"/>
      <c r="AB897" s="25"/>
      <c r="AC897" s="25"/>
    </row>
    <row r="898">
      <c r="A898" s="2"/>
      <c r="B898" s="36"/>
      <c r="C898" s="34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AA898" s="25"/>
      <c r="AB898" s="25"/>
      <c r="AC898" s="25"/>
    </row>
    <row r="899">
      <c r="A899" s="2"/>
      <c r="B899" s="36"/>
      <c r="C899" s="34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AA899" s="25"/>
      <c r="AB899" s="25"/>
      <c r="AC899" s="25"/>
    </row>
    <row r="900">
      <c r="A900" s="2"/>
      <c r="B900" s="36"/>
      <c r="C900" s="34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AA900" s="25"/>
      <c r="AB900" s="25"/>
      <c r="AC900" s="25"/>
    </row>
    <row r="901">
      <c r="A901" s="2"/>
      <c r="B901" s="36"/>
      <c r="C901" s="34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AA901" s="25"/>
      <c r="AB901" s="25"/>
      <c r="AC901" s="25"/>
    </row>
    <row r="902">
      <c r="A902" s="2"/>
      <c r="B902" s="36"/>
      <c r="C902" s="34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AA902" s="25"/>
      <c r="AB902" s="25"/>
      <c r="AC902" s="25"/>
    </row>
    <row r="903">
      <c r="A903" s="2"/>
      <c r="B903" s="36"/>
      <c r="C903" s="34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AA903" s="25"/>
      <c r="AB903" s="25"/>
      <c r="AC903" s="25"/>
    </row>
    <row r="904">
      <c r="A904" s="2"/>
      <c r="B904" s="36"/>
      <c r="C904" s="34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AA904" s="25"/>
      <c r="AB904" s="25"/>
      <c r="AC904" s="25"/>
    </row>
    <row r="905">
      <c r="A905" s="2"/>
      <c r="B905" s="36"/>
      <c r="C905" s="34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AA905" s="25"/>
      <c r="AB905" s="25"/>
      <c r="AC905" s="25"/>
    </row>
    <row r="906">
      <c r="A906" s="2"/>
      <c r="B906" s="36"/>
      <c r="C906" s="34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AA906" s="25"/>
      <c r="AB906" s="25"/>
      <c r="AC906" s="25"/>
    </row>
    <row r="907">
      <c r="A907" s="2"/>
      <c r="B907" s="36"/>
      <c r="C907" s="34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AA907" s="25"/>
      <c r="AB907" s="25"/>
      <c r="AC907" s="25"/>
    </row>
    <row r="908">
      <c r="A908" s="2"/>
      <c r="B908" s="36"/>
      <c r="C908" s="34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AA908" s="25"/>
      <c r="AB908" s="25"/>
      <c r="AC908" s="25"/>
    </row>
    <row r="909">
      <c r="A909" s="2"/>
      <c r="B909" s="36"/>
      <c r="C909" s="34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AA909" s="25"/>
      <c r="AB909" s="25"/>
      <c r="AC909" s="25"/>
    </row>
    <row r="910">
      <c r="A910" s="2"/>
      <c r="B910" s="36"/>
      <c r="C910" s="34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AA910" s="25"/>
      <c r="AB910" s="25"/>
      <c r="AC910" s="25"/>
    </row>
    <row r="911">
      <c r="A911" s="2"/>
      <c r="B911" s="36"/>
      <c r="C911" s="34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AA911" s="25"/>
      <c r="AB911" s="25"/>
      <c r="AC911" s="25"/>
    </row>
    <row r="912">
      <c r="A912" s="2"/>
      <c r="B912" s="36"/>
      <c r="C912" s="34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AA912" s="25"/>
      <c r="AB912" s="25"/>
      <c r="AC912" s="25"/>
    </row>
    <row r="913">
      <c r="A913" s="2"/>
      <c r="B913" s="36"/>
      <c r="C913" s="34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AA913" s="25"/>
      <c r="AB913" s="25"/>
      <c r="AC913" s="25"/>
    </row>
    <row r="914">
      <c r="A914" s="2"/>
      <c r="B914" s="36"/>
      <c r="C914" s="34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AA914" s="25"/>
      <c r="AB914" s="25"/>
      <c r="AC914" s="25"/>
    </row>
    <row r="915">
      <c r="A915" s="2"/>
      <c r="B915" s="36"/>
      <c r="C915" s="34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AA915" s="25"/>
      <c r="AB915" s="25"/>
      <c r="AC915" s="25"/>
    </row>
    <row r="916">
      <c r="A916" s="2"/>
      <c r="B916" s="36"/>
      <c r="C916" s="34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AA916" s="25"/>
      <c r="AB916" s="25"/>
      <c r="AC916" s="25"/>
    </row>
    <row r="917">
      <c r="A917" s="2"/>
      <c r="B917" s="36"/>
      <c r="C917" s="34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AA917" s="25"/>
      <c r="AB917" s="25"/>
      <c r="AC917" s="25"/>
    </row>
    <row r="918">
      <c r="A918" s="2"/>
      <c r="B918" s="36"/>
      <c r="C918" s="34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AA918" s="25"/>
      <c r="AB918" s="25"/>
      <c r="AC918" s="25"/>
    </row>
    <row r="919">
      <c r="A919" s="2"/>
      <c r="B919" s="36"/>
      <c r="C919" s="34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AA919" s="25"/>
      <c r="AB919" s="25"/>
      <c r="AC919" s="25"/>
    </row>
    <row r="920">
      <c r="A920" s="2"/>
      <c r="B920" s="36"/>
      <c r="C920" s="34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AA920" s="25"/>
      <c r="AB920" s="25"/>
      <c r="AC920" s="25"/>
    </row>
    <row r="921">
      <c r="A921" s="2"/>
      <c r="B921" s="36"/>
      <c r="C921" s="34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AA921" s="25"/>
      <c r="AB921" s="25"/>
      <c r="AC921" s="25"/>
    </row>
    <row r="922">
      <c r="A922" s="2"/>
      <c r="B922" s="36"/>
      <c r="C922" s="34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AA922" s="25"/>
      <c r="AB922" s="25"/>
      <c r="AC922" s="25"/>
    </row>
    <row r="923">
      <c r="A923" s="2"/>
      <c r="B923" s="36"/>
      <c r="C923" s="34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AA923" s="25"/>
      <c r="AB923" s="25"/>
      <c r="AC923" s="25"/>
    </row>
    <row r="924">
      <c r="A924" s="2"/>
      <c r="B924" s="36"/>
      <c r="C924" s="34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AA924" s="25"/>
      <c r="AB924" s="25"/>
      <c r="AC924" s="25"/>
    </row>
    <row r="925">
      <c r="A925" s="2"/>
      <c r="B925" s="36"/>
      <c r="C925" s="34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AA925" s="25"/>
      <c r="AB925" s="25"/>
      <c r="AC925" s="25"/>
    </row>
    <row r="926">
      <c r="A926" s="2"/>
      <c r="B926" s="36"/>
      <c r="C926" s="34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AA926" s="25"/>
      <c r="AB926" s="25"/>
      <c r="AC926" s="25"/>
    </row>
    <row r="927">
      <c r="A927" s="2"/>
      <c r="B927" s="36"/>
      <c r="C927" s="34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AA927" s="25"/>
      <c r="AB927" s="25"/>
      <c r="AC927" s="25"/>
    </row>
    <row r="928">
      <c r="A928" s="2"/>
      <c r="B928" s="36"/>
      <c r="C928" s="34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AA928" s="25"/>
      <c r="AB928" s="25"/>
      <c r="AC928" s="25"/>
    </row>
    <row r="929">
      <c r="A929" s="2"/>
      <c r="B929" s="36"/>
      <c r="C929" s="34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AA929" s="25"/>
      <c r="AB929" s="25"/>
      <c r="AC929" s="25"/>
    </row>
    <row r="930">
      <c r="A930" s="2"/>
      <c r="B930" s="36"/>
      <c r="C930" s="34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AA930" s="25"/>
      <c r="AB930" s="25"/>
      <c r="AC930" s="25"/>
    </row>
    <row r="931">
      <c r="A931" s="2"/>
      <c r="B931" s="36"/>
      <c r="C931" s="34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AA931" s="25"/>
      <c r="AB931" s="25"/>
      <c r="AC931" s="25"/>
    </row>
    <row r="932">
      <c r="A932" s="2"/>
      <c r="B932" s="36"/>
      <c r="C932" s="34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AA932" s="25"/>
      <c r="AB932" s="25"/>
      <c r="AC932" s="25"/>
    </row>
    <row r="933">
      <c r="A933" s="2"/>
      <c r="B933" s="36"/>
      <c r="C933" s="34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AA933" s="25"/>
      <c r="AB933" s="25"/>
      <c r="AC933" s="25"/>
    </row>
    <row r="934">
      <c r="A934" s="2"/>
      <c r="B934" s="36"/>
      <c r="C934" s="34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AA934" s="25"/>
      <c r="AB934" s="25"/>
      <c r="AC934" s="25"/>
    </row>
    <row r="935">
      <c r="A935" s="2"/>
      <c r="B935" s="36"/>
      <c r="C935" s="34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AA935" s="25"/>
      <c r="AB935" s="25"/>
      <c r="AC935" s="25"/>
    </row>
    <row r="936">
      <c r="A936" s="2"/>
      <c r="B936" s="36"/>
      <c r="C936" s="34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AA936" s="25"/>
      <c r="AB936" s="25"/>
      <c r="AC936" s="25"/>
    </row>
    <row r="937">
      <c r="A937" s="2"/>
      <c r="B937" s="36"/>
      <c r="C937" s="34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AA937" s="25"/>
      <c r="AB937" s="25"/>
      <c r="AC937" s="25"/>
    </row>
    <row r="938">
      <c r="A938" s="2"/>
      <c r="B938" s="36"/>
      <c r="C938" s="34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AA938" s="25"/>
      <c r="AB938" s="25"/>
      <c r="AC938" s="25"/>
    </row>
    <row r="939">
      <c r="A939" s="2"/>
      <c r="B939" s="36"/>
      <c r="C939" s="34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AA939" s="25"/>
      <c r="AB939" s="25"/>
      <c r="AC939" s="25"/>
    </row>
    <row r="940">
      <c r="A940" s="2"/>
      <c r="B940" s="36"/>
      <c r="C940" s="34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AA940" s="25"/>
      <c r="AB940" s="25"/>
      <c r="AC940" s="25"/>
    </row>
    <row r="941">
      <c r="A941" s="2"/>
      <c r="B941" s="36"/>
      <c r="C941" s="34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AA941" s="25"/>
      <c r="AB941" s="25"/>
      <c r="AC941" s="25"/>
    </row>
    <row r="942">
      <c r="A942" s="2"/>
      <c r="B942" s="36"/>
      <c r="C942" s="34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AA942" s="25"/>
      <c r="AB942" s="25"/>
      <c r="AC942" s="25"/>
    </row>
    <row r="943">
      <c r="A943" s="2"/>
      <c r="B943" s="36"/>
      <c r="C943" s="34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AA943" s="25"/>
      <c r="AB943" s="25"/>
      <c r="AC943" s="25"/>
    </row>
    <row r="944">
      <c r="A944" s="2"/>
      <c r="B944" s="36"/>
      <c r="C944" s="34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AA944" s="25"/>
      <c r="AB944" s="25"/>
      <c r="AC944" s="25"/>
    </row>
    <row r="945">
      <c r="A945" s="2"/>
      <c r="B945" s="36"/>
      <c r="C945" s="34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AA945" s="25"/>
      <c r="AB945" s="25"/>
      <c r="AC945" s="25"/>
    </row>
    <row r="946">
      <c r="A946" s="2"/>
      <c r="B946" s="36"/>
      <c r="C946" s="34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AA946" s="25"/>
      <c r="AB946" s="25"/>
      <c r="AC946" s="25"/>
    </row>
    <row r="947">
      <c r="A947" s="2"/>
      <c r="B947" s="36"/>
      <c r="C947" s="34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AA947" s="25"/>
      <c r="AB947" s="25"/>
      <c r="AC947" s="25"/>
    </row>
    <row r="948">
      <c r="A948" s="2"/>
      <c r="B948" s="36"/>
      <c r="C948" s="34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AA948" s="25"/>
      <c r="AB948" s="25"/>
      <c r="AC948" s="25"/>
    </row>
    <row r="949">
      <c r="A949" s="2"/>
      <c r="B949" s="36"/>
      <c r="C949" s="34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AA949" s="25"/>
      <c r="AB949" s="25"/>
      <c r="AC949" s="25"/>
    </row>
    <row r="950">
      <c r="A950" s="2"/>
      <c r="B950" s="36"/>
      <c r="C950" s="34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AA950" s="25"/>
      <c r="AB950" s="25"/>
      <c r="AC950" s="25"/>
    </row>
    <row r="951">
      <c r="A951" s="2"/>
      <c r="B951" s="36"/>
      <c r="C951" s="34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AA951" s="25"/>
      <c r="AB951" s="25"/>
      <c r="AC951" s="25"/>
    </row>
    <row r="952">
      <c r="A952" s="2"/>
      <c r="B952" s="36"/>
      <c r="C952" s="34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AA952" s="25"/>
      <c r="AB952" s="25"/>
      <c r="AC952" s="25"/>
    </row>
    <row r="953">
      <c r="A953" s="2"/>
      <c r="B953" s="36"/>
      <c r="C953" s="34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AA953" s="25"/>
      <c r="AB953" s="25"/>
      <c r="AC953" s="25"/>
    </row>
    <row r="954">
      <c r="A954" s="2"/>
      <c r="B954" s="36"/>
      <c r="C954" s="34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AA954" s="25"/>
      <c r="AB954" s="25"/>
      <c r="AC954" s="25"/>
    </row>
    <row r="955">
      <c r="A955" s="2"/>
      <c r="B955" s="36"/>
      <c r="C955" s="34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AA955" s="25"/>
      <c r="AB955" s="25"/>
      <c r="AC955" s="25"/>
    </row>
    <row r="956">
      <c r="A956" s="2"/>
      <c r="B956" s="36"/>
      <c r="C956" s="34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AA956" s="25"/>
      <c r="AB956" s="25"/>
      <c r="AC956" s="25"/>
    </row>
    <row r="957">
      <c r="A957" s="2"/>
      <c r="B957" s="36"/>
      <c r="C957" s="34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AA957" s="25"/>
      <c r="AB957" s="25"/>
      <c r="AC957" s="25"/>
    </row>
    <row r="958">
      <c r="A958" s="2"/>
      <c r="B958" s="36"/>
      <c r="C958" s="34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AA958" s="25"/>
      <c r="AB958" s="25"/>
      <c r="AC958" s="25"/>
    </row>
    <row r="959">
      <c r="A959" s="2"/>
      <c r="B959" s="36"/>
      <c r="C959" s="34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AA959" s="25"/>
      <c r="AB959" s="25"/>
      <c r="AC959" s="25"/>
    </row>
    <row r="960">
      <c r="A960" s="2"/>
      <c r="B960" s="36"/>
      <c r="C960" s="34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AA960" s="25"/>
      <c r="AB960" s="25"/>
      <c r="AC960" s="25"/>
    </row>
    <row r="961">
      <c r="A961" s="2"/>
      <c r="B961" s="36"/>
      <c r="C961" s="34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AA961" s="25"/>
      <c r="AB961" s="25"/>
      <c r="AC961" s="25"/>
    </row>
    <row r="962">
      <c r="A962" s="2"/>
      <c r="B962" s="36"/>
      <c r="C962" s="34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AA962" s="25"/>
      <c r="AB962" s="25"/>
      <c r="AC962" s="25"/>
    </row>
    <row r="963">
      <c r="A963" s="2"/>
      <c r="B963" s="36"/>
      <c r="C963" s="34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AA963" s="25"/>
      <c r="AB963" s="25"/>
      <c r="AC963" s="25"/>
    </row>
    <row r="964">
      <c r="A964" s="2"/>
      <c r="B964" s="36"/>
      <c r="C964" s="34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AA964" s="25"/>
      <c r="AB964" s="25"/>
      <c r="AC964" s="25"/>
    </row>
    <row r="965">
      <c r="A965" s="2"/>
      <c r="B965" s="36"/>
      <c r="C965" s="34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AA965" s="25"/>
      <c r="AB965" s="25"/>
      <c r="AC965" s="25"/>
    </row>
    <row r="966">
      <c r="A966" s="2"/>
      <c r="B966" s="36"/>
      <c r="C966" s="34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AA966" s="25"/>
      <c r="AB966" s="25"/>
      <c r="AC966" s="25"/>
    </row>
    <row r="967">
      <c r="A967" s="2"/>
      <c r="B967" s="36"/>
      <c r="C967" s="34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AA967" s="25"/>
      <c r="AB967" s="25"/>
      <c r="AC967" s="25"/>
    </row>
    <row r="968">
      <c r="A968" s="2"/>
      <c r="B968" s="36"/>
      <c r="C968" s="34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AA968" s="25"/>
      <c r="AB968" s="25"/>
      <c r="AC968" s="25"/>
    </row>
    <row r="969">
      <c r="A969" s="2"/>
      <c r="B969" s="36"/>
      <c r="C969" s="34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AA969" s="25"/>
      <c r="AB969" s="25"/>
      <c r="AC969" s="25"/>
    </row>
    <row r="970">
      <c r="A970" s="2"/>
      <c r="B970" s="36"/>
      <c r="C970" s="34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AA970" s="25"/>
      <c r="AB970" s="25"/>
      <c r="AC970" s="25"/>
    </row>
    <row r="971">
      <c r="A971" s="2"/>
      <c r="B971" s="36"/>
      <c r="C971" s="34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AA971" s="25"/>
      <c r="AB971" s="25"/>
      <c r="AC971" s="25"/>
    </row>
    <row r="972">
      <c r="A972" s="2"/>
      <c r="B972" s="36"/>
      <c r="C972" s="34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AA972" s="25"/>
      <c r="AB972" s="25"/>
      <c r="AC972" s="25"/>
    </row>
    <row r="973">
      <c r="A973" s="2"/>
      <c r="B973" s="36"/>
      <c r="C973" s="34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AA973" s="25"/>
      <c r="AB973" s="25"/>
      <c r="AC973" s="25"/>
    </row>
    <row r="974">
      <c r="A974" s="2"/>
      <c r="B974" s="36"/>
      <c r="C974" s="34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AA974" s="25"/>
      <c r="AB974" s="25"/>
      <c r="AC974" s="25"/>
    </row>
    <row r="975">
      <c r="A975" s="2"/>
      <c r="B975" s="36"/>
      <c r="C975" s="34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AA975" s="25"/>
      <c r="AB975" s="25"/>
      <c r="AC975" s="25"/>
    </row>
    <row r="976">
      <c r="A976" s="2"/>
      <c r="B976" s="36"/>
      <c r="C976" s="34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AA976" s="25"/>
      <c r="AB976" s="25"/>
      <c r="AC976" s="25"/>
    </row>
    <row r="977">
      <c r="A977" s="2"/>
      <c r="B977" s="36"/>
      <c r="C977" s="34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AA977" s="25"/>
      <c r="AB977" s="25"/>
      <c r="AC977" s="25"/>
    </row>
    <row r="978">
      <c r="A978" s="2"/>
      <c r="B978" s="36"/>
      <c r="C978" s="34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AA978" s="25"/>
      <c r="AB978" s="25"/>
      <c r="AC978" s="25"/>
    </row>
    <row r="979">
      <c r="A979" s="2"/>
      <c r="B979" s="36"/>
      <c r="C979" s="34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AA979" s="25"/>
      <c r="AB979" s="25"/>
      <c r="AC979" s="25"/>
    </row>
    <row r="980">
      <c r="A980" s="2"/>
      <c r="B980" s="36"/>
      <c r="C980" s="34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AA980" s="25"/>
      <c r="AB980" s="25"/>
      <c r="AC980" s="25"/>
    </row>
    <row r="981">
      <c r="A981" s="2"/>
      <c r="B981" s="36"/>
      <c r="C981" s="34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AA981" s="25"/>
      <c r="AB981" s="25"/>
      <c r="AC981" s="25"/>
    </row>
    <row r="982">
      <c r="A982" s="2"/>
      <c r="B982" s="36"/>
      <c r="C982" s="34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AA982" s="25"/>
      <c r="AB982" s="25"/>
      <c r="AC982" s="25"/>
    </row>
    <row r="983">
      <c r="A983" s="2"/>
      <c r="B983" s="36"/>
      <c r="C983" s="34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AA983" s="25"/>
      <c r="AB983" s="25"/>
      <c r="AC983" s="25"/>
    </row>
    <row r="984">
      <c r="A984" s="2"/>
      <c r="B984" s="36"/>
      <c r="C984" s="34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AA984" s="25"/>
      <c r="AB984" s="25"/>
      <c r="AC984" s="25"/>
    </row>
    <row r="985">
      <c r="A985" s="2"/>
      <c r="B985" s="36"/>
      <c r="C985" s="34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AA985" s="25"/>
      <c r="AB985" s="25"/>
      <c r="AC985" s="25"/>
    </row>
    <row r="986">
      <c r="A986" s="2"/>
      <c r="B986" s="36"/>
      <c r="C986" s="34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AA986" s="25"/>
      <c r="AB986" s="25"/>
      <c r="AC986" s="25"/>
    </row>
    <row r="987">
      <c r="A987" s="2"/>
      <c r="B987" s="36"/>
      <c r="C987" s="34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AA987" s="25"/>
      <c r="AB987" s="25"/>
      <c r="AC987" s="25"/>
    </row>
    <row r="988">
      <c r="A988" s="2"/>
      <c r="B988" s="36"/>
      <c r="C988" s="34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AA988" s="25"/>
      <c r="AB988" s="25"/>
      <c r="AC988" s="25"/>
    </row>
    <row r="989">
      <c r="A989" s="2"/>
      <c r="B989" s="36"/>
      <c r="C989" s="34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AA989" s="25"/>
      <c r="AB989" s="25"/>
      <c r="AC989" s="25"/>
    </row>
    <row r="990">
      <c r="A990" s="2"/>
      <c r="B990" s="36"/>
      <c r="C990" s="34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AA990" s="25"/>
      <c r="AB990" s="25"/>
      <c r="AC990" s="25"/>
    </row>
    <row r="991">
      <c r="A991" s="2"/>
      <c r="B991" s="36"/>
      <c r="C991" s="34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AA991" s="25"/>
      <c r="AB991" s="25"/>
      <c r="AC991" s="25"/>
    </row>
    <row r="992">
      <c r="A992" s="2"/>
      <c r="B992" s="36"/>
      <c r="C992" s="34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AA992" s="25"/>
      <c r="AB992" s="25"/>
      <c r="AC992" s="25"/>
    </row>
    <row r="993">
      <c r="A993" s="2"/>
      <c r="B993" s="36"/>
      <c r="C993" s="34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AA993" s="25"/>
      <c r="AB993" s="25"/>
      <c r="AC993" s="25"/>
    </row>
    <row r="994">
      <c r="A994" s="2"/>
      <c r="B994" s="36"/>
      <c r="C994" s="34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AA994" s="25"/>
      <c r="AB994" s="25"/>
      <c r="AC994" s="25"/>
    </row>
    <row r="995">
      <c r="A995" s="2"/>
      <c r="B995" s="36"/>
      <c r="C995" s="34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AA995" s="25"/>
      <c r="AB995" s="25"/>
      <c r="AC995" s="25"/>
    </row>
    <row r="996">
      <c r="A996" s="2"/>
      <c r="B996" s="36"/>
      <c r="C996" s="34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AA996" s="25"/>
      <c r="AB996" s="25"/>
      <c r="AC996" s="25"/>
    </row>
    <row r="997">
      <c r="A997" s="2"/>
      <c r="B997" s="36"/>
      <c r="C997" s="34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AA997" s="25"/>
      <c r="AB997" s="25"/>
      <c r="AC997" s="25"/>
    </row>
    <row r="998">
      <c r="A998" s="2"/>
      <c r="B998" s="36"/>
      <c r="C998" s="34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AA998" s="25"/>
      <c r="AB998" s="25"/>
      <c r="AC998" s="25"/>
    </row>
    <row r="999">
      <c r="A999" s="2"/>
      <c r="B999" s="36"/>
      <c r="C999" s="34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AA999" s="25"/>
      <c r="AB999" s="25"/>
      <c r="AC999" s="25"/>
    </row>
    <row r="1000">
      <c r="A1000" s="2"/>
      <c r="B1000" s="36"/>
      <c r="C1000" s="34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AA1000" s="25"/>
      <c r="AB1000" s="25"/>
      <c r="AC1000" s="25"/>
    </row>
  </sheetData>
  <autoFilter ref="$A$2:$C$1000">
    <sortState ref="A2:C1000">
      <sortCondition ref="A2:A1000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2" width="9.38"/>
    <col customWidth="1" min="13" max="13" width="13.75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41"/>
      <c r="M1" s="41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>
        <v>901.0</v>
      </c>
      <c r="B3" s="60" t="str">
        <f>IFERROR(VLOOKUP($A3,contratos,2,FALSE),"")</f>
        <v>RICARDO VALADARES GONTIJO</v>
      </c>
      <c r="C3" s="61">
        <f t="shared" ref="C3:C886" si="1">IF(A3&lt;&gt;"", COUNTIF(A:A,A3),"")</f>
        <v>2</v>
      </c>
      <c r="D3" s="62">
        <v>44938.0</v>
      </c>
      <c r="E3" s="62"/>
      <c r="F3" s="63"/>
      <c r="G3" s="62"/>
      <c r="H3" s="64"/>
      <c r="I3" s="65"/>
      <c r="J3" s="66">
        <v>0.375</v>
      </c>
      <c r="K3" s="67" t="s">
        <v>371</v>
      </c>
      <c r="L3" s="67" t="s">
        <v>147</v>
      </c>
      <c r="M3" s="67" t="s">
        <v>189</v>
      </c>
      <c r="N3" s="68" t="s">
        <v>372</v>
      </c>
      <c r="O3" s="69"/>
      <c r="P3" s="69"/>
      <c r="Q3" s="59">
        <v>1.0</v>
      </c>
      <c r="R3" s="69"/>
      <c r="S3" s="59" t="s">
        <v>149</v>
      </c>
      <c r="T3" s="59"/>
      <c r="U3" s="62">
        <v>44957.0</v>
      </c>
      <c r="V3" s="65">
        <v>0.3138888888888889</v>
      </c>
      <c r="W3" s="65">
        <v>0.7541666666666667</v>
      </c>
      <c r="X3" s="66">
        <f>IF(W3&lt;&gt;"",IF((W3-V3)-almoco&gt;=Cadastros!Q9,(W3-V3)-almoco,(W3-V3)),"")</f>
        <v>0.3986111111</v>
      </c>
      <c r="Y3" s="66">
        <f t="shared" ref="Y3:Y886" si="2">IF(J3&lt;&gt;"",X3-J3,"")</f>
        <v>0.02361111111</v>
      </c>
      <c r="Z3" s="59" t="s">
        <v>142</v>
      </c>
      <c r="AA3" s="59" t="s">
        <v>217</v>
      </c>
      <c r="AB3" s="59"/>
      <c r="AC3" s="70"/>
      <c r="AD3" s="70">
        <v>1745.98</v>
      </c>
      <c r="AE3" s="71">
        <f t="shared" ref="AE3:AE886" si="3">IFERROR((SUMIF($A:$A,A3,$AD:$AD)/COUNTIF($A:$A,A3))/COUNTIF($A:$A,A3),"")</f>
        <v>872.99</v>
      </c>
      <c r="AF3" s="71">
        <f>IF(X3&lt;&gt;"",(HOUR(X3)+MINUTE(X3)/60)*custohh,"")</f>
        <v>717.5</v>
      </c>
      <c r="AG3" s="70"/>
      <c r="AH3" s="71">
        <f t="shared" ref="AH3:AH886" si="4">IF(AF3&lt;&gt;"",AG3+AF3,"")</f>
        <v>717.5</v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 t="str">
        <f t="shared" ref="AT3:AT886" si="5">IF(A3&lt;&gt;"", IF(S3="Concluída",IF(U3&lt;=D3,"No prazo","Fora do prazo")),"")</f>
        <v>Fora do prazo</v>
      </c>
      <c r="AU3" s="59"/>
    </row>
    <row r="4">
      <c r="A4" s="59">
        <v>573.0</v>
      </c>
      <c r="B4" s="60" t="str">
        <f>IFERROR(VLOOKUP($A4,contratos,2,FALSE),"")</f>
        <v> BARBARA PORTO GONÇALVES FICHEL</v>
      </c>
      <c r="C4" s="61">
        <f t="shared" si="1"/>
        <v>2</v>
      </c>
      <c r="D4" s="62">
        <v>44777.0</v>
      </c>
      <c r="E4" s="62"/>
      <c r="F4" s="63"/>
      <c r="G4" s="62"/>
      <c r="H4" s="64"/>
      <c r="I4" s="65"/>
      <c r="J4" s="66">
        <v>0.20833333333333334</v>
      </c>
      <c r="K4" s="67" t="s">
        <v>371</v>
      </c>
      <c r="L4" s="67" t="s">
        <v>147</v>
      </c>
      <c r="M4" s="67" t="s">
        <v>189</v>
      </c>
      <c r="N4" s="68" t="s">
        <v>373</v>
      </c>
      <c r="O4" s="69"/>
      <c r="P4" s="69"/>
      <c r="Q4" s="59">
        <v>3.0</v>
      </c>
      <c r="R4" s="69"/>
      <c r="S4" s="59" t="s">
        <v>149</v>
      </c>
      <c r="T4" s="59"/>
      <c r="U4" s="62">
        <v>44957.0</v>
      </c>
      <c r="V4" s="65">
        <v>0.2875</v>
      </c>
      <c r="W4" s="65">
        <v>0.6083333333333333</v>
      </c>
      <c r="X4" s="66">
        <f>IF(W4&lt;&gt;"",IF((W4-V4)-almoco&gt;=Cadastros!Q10,(W4-V4)-almoco,(W4-V4)),"")</f>
        <v>0.2791666667</v>
      </c>
      <c r="Y4" s="66">
        <f t="shared" si="2"/>
        <v>0.07083333333</v>
      </c>
      <c r="Z4" s="59" t="s">
        <v>151</v>
      </c>
      <c r="AA4" s="59" t="s">
        <v>152</v>
      </c>
      <c r="AB4" s="59"/>
      <c r="AC4" s="70"/>
      <c r="AD4" s="70">
        <v>0.0</v>
      </c>
      <c r="AE4" s="71">
        <f t="shared" si="3"/>
        <v>0</v>
      </c>
      <c r="AF4" s="71">
        <f>IF(X4&lt;&gt;"",(HOUR(X4)+MINUTE(X4)/60)*custohh,"")</f>
        <v>502.5</v>
      </c>
      <c r="AG4" s="70"/>
      <c r="AH4" s="71">
        <f t="shared" si="4"/>
        <v>502.5</v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 t="str">
        <f t="shared" si="5"/>
        <v>Fora do prazo</v>
      </c>
      <c r="AU4" s="59"/>
    </row>
    <row r="5">
      <c r="A5" s="59">
        <v>3.0</v>
      </c>
      <c r="B5" s="60" t="str">
        <f>IFERROR(VLOOKUP($A5,contratos,2,FALSE),"")</f>
        <v>SHOWROOM ARCHBH</v>
      </c>
      <c r="C5" s="61">
        <f t="shared" si="1"/>
        <v>4</v>
      </c>
      <c r="D5" s="62">
        <v>44896.0</v>
      </c>
      <c r="E5" s="62"/>
      <c r="F5" s="63"/>
      <c r="G5" s="62"/>
      <c r="H5" s="64"/>
      <c r="I5" s="65"/>
      <c r="J5" s="66">
        <v>0.375</v>
      </c>
      <c r="K5" s="67" t="s">
        <v>371</v>
      </c>
      <c r="L5" s="67" t="s">
        <v>147</v>
      </c>
      <c r="M5" s="67" t="s">
        <v>189</v>
      </c>
      <c r="N5" s="68" t="s">
        <v>372</v>
      </c>
      <c r="O5" s="69"/>
      <c r="P5" s="69"/>
      <c r="Q5" s="59">
        <v>2.0</v>
      </c>
      <c r="R5" s="69"/>
      <c r="S5" s="59" t="s">
        <v>149</v>
      </c>
      <c r="T5" s="59"/>
      <c r="U5" s="62">
        <v>44957.0</v>
      </c>
      <c r="V5" s="65">
        <v>0.29444444444444445</v>
      </c>
      <c r="W5" s="65">
        <v>0.7118055555555556</v>
      </c>
      <c r="X5" s="66">
        <f>IF(W5&lt;&gt;"",IF((W5-V5)-almoco&gt;=Cadastros!Q11,(W5-V5)-almoco,(W5-V5)),"")</f>
        <v>0.3756944444</v>
      </c>
      <c r="Y5" s="66">
        <f t="shared" si="2"/>
        <v>0.0006944444444</v>
      </c>
      <c r="Z5" s="59" t="s">
        <v>374</v>
      </c>
      <c r="AA5" s="59" t="s">
        <v>134</v>
      </c>
      <c r="AB5" s="59"/>
      <c r="AC5" s="70"/>
      <c r="AD5" s="70">
        <v>0.0</v>
      </c>
      <c r="AE5" s="71">
        <f t="shared" si="3"/>
        <v>0</v>
      </c>
      <c r="AF5" s="71">
        <f>IF(X5&lt;&gt;"",(HOUR(X5)+MINUTE(X5)/60)*custohh,"")</f>
        <v>676.25</v>
      </c>
      <c r="AG5" s="70"/>
      <c r="AH5" s="71">
        <f t="shared" si="4"/>
        <v>676.25</v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 t="str">
        <f t="shared" si="5"/>
        <v>Fora do prazo</v>
      </c>
      <c r="AU5" s="59"/>
    </row>
    <row r="6">
      <c r="A6" s="59">
        <v>3.0</v>
      </c>
      <c r="B6" s="60" t="str">
        <f>IFERROR(VLOOKUP($A6,contratos,2,FALSE),"")</f>
        <v>SHOWROOM ARCHBH</v>
      </c>
      <c r="C6" s="61">
        <f t="shared" si="1"/>
        <v>4</v>
      </c>
      <c r="D6" s="62">
        <v>44896.0</v>
      </c>
      <c r="E6" s="62"/>
      <c r="F6" s="63"/>
      <c r="G6" s="62"/>
      <c r="H6" s="65"/>
      <c r="I6" s="65"/>
      <c r="J6" s="66">
        <v>0.125</v>
      </c>
      <c r="K6" s="67" t="s">
        <v>371</v>
      </c>
      <c r="L6" s="67" t="s">
        <v>147</v>
      </c>
      <c r="M6" s="67" t="s">
        <v>183</v>
      </c>
      <c r="N6" s="68" t="s">
        <v>375</v>
      </c>
      <c r="O6" s="69"/>
      <c r="P6" s="69"/>
      <c r="Q6" s="59">
        <v>1.0</v>
      </c>
      <c r="R6" s="69"/>
      <c r="S6" s="59" t="s">
        <v>149</v>
      </c>
      <c r="T6" s="59"/>
      <c r="U6" s="62">
        <v>44957.0</v>
      </c>
      <c r="V6" s="65">
        <v>0.6090277777777777</v>
      </c>
      <c r="W6" s="65">
        <v>0.7083333333333334</v>
      </c>
      <c r="X6" s="66">
        <f>IF(W6&lt;&gt;"",IF((W6-V6)-almoco&gt;=Cadastros!Q12,(W6-V6)-almoco,(W6-V6)),"")</f>
        <v>0.05763888889</v>
      </c>
      <c r="Y6" s="66">
        <f t="shared" si="2"/>
        <v>-0.06736111111</v>
      </c>
      <c r="Z6" s="59" t="s">
        <v>151</v>
      </c>
      <c r="AA6" s="59" t="s">
        <v>152</v>
      </c>
      <c r="AB6" s="59"/>
      <c r="AC6" s="70"/>
      <c r="AD6" s="70">
        <v>0.0</v>
      </c>
      <c r="AE6" s="71">
        <f t="shared" si="3"/>
        <v>0</v>
      </c>
      <c r="AF6" s="71">
        <f>IF(X6&lt;&gt;"",(HOUR(X6)+MINUTE(X6)/60)*custohh,"")</f>
        <v>103.75</v>
      </c>
      <c r="AG6" s="70"/>
      <c r="AH6" s="71">
        <f t="shared" si="4"/>
        <v>103.75</v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 t="str">
        <f t="shared" si="5"/>
        <v>Fora do prazo</v>
      </c>
      <c r="AU6" s="59"/>
    </row>
    <row r="7">
      <c r="A7" s="59" t="s">
        <v>325</v>
      </c>
      <c r="B7" s="60" t="str">
        <f>IFERROR(VLOOKUP($A7,contratos,2,FALSE),"")</f>
        <v>FENANDA DRUMOND</v>
      </c>
      <c r="C7" s="61">
        <f t="shared" si="1"/>
        <v>1</v>
      </c>
      <c r="D7" s="62"/>
      <c r="E7" s="62"/>
      <c r="F7" s="63"/>
      <c r="G7" s="62"/>
      <c r="H7" s="65"/>
      <c r="I7" s="65"/>
      <c r="J7" s="66">
        <v>0.125</v>
      </c>
      <c r="K7" s="67" t="s">
        <v>166</v>
      </c>
      <c r="L7" s="67" t="s">
        <v>147</v>
      </c>
      <c r="M7" s="67" t="s">
        <v>189</v>
      </c>
      <c r="N7" s="68" t="s">
        <v>372</v>
      </c>
      <c r="O7" s="69"/>
      <c r="P7" s="69"/>
      <c r="Q7" s="59">
        <v>1.0</v>
      </c>
      <c r="R7" s="69"/>
      <c r="S7" s="59" t="s">
        <v>149</v>
      </c>
      <c r="T7" s="59"/>
      <c r="U7" s="62">
        <v>44956.0</v>
      </c>
      <c r="V7" s="65">
        <v>0.6069444444444444</v>
      </c>
      <c r="W7" s="65">
        <v>0.6868055555555556</v>
      </c>
      <c r="X7" s="66">
        <f>IF(W7&lt;&gt;"",IF((W7-V7)-almoco&gt;=Cadastros!Q13,(W7-V7)-almoco,(W7-V7)),"")</f>
        <v>0.03819444444</v>
      </c>
      <c r="Y7" s="66">
        <f t="shared" si="2"/>
        <v>-0.08680555556</v>
      </c>
      <c r="Z7" s="59" t="s">
        <v>180</v>
      </c>
      <c r="AA7" s="59" t="s">
        <v>124</v>
      </c>
      <c r="AB7" s="59"/>
      <c r="AC7" s="70"/>
      <c r="AD7" s="70">
        <v>0.0</v>
      </c>
      <c r="AE7" s="71">
        <f t="shared" si="3"/>
        <v>0</v>
      </c>
      <c r="AF7" s="71">
        <f>IF(X7&lt;&gt;"",(HOUR(X7)+MINUTE(X7)/60)*custohh,"")</f>
        <v>68.75</v>
      </c>
      <c r="AG7" s="70"/>
      <c r="AH7" s="71">
        <f t="shared" si="4"/>
        <v>68.75</v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 t="str">
        <f t="shared" si="5"/>
        <v>Fora do prazo</v>
      </c>
      <c r="AU7" s="59"/>
    </row>
    <row r="8">
      <c r="A8" s="59">
        <v>1266.0</v>
      </c>
      <c r="B8" s="60" t="str">
        <f>IFERROR(VLOOKUP($A8,contratos,2,FALSE),"")</f>
        <v>AT PAGA - RAFAEL DE OLIVEIRA</v>
      </c>
      <c r="C8" s="61">
        <f t="shared" si="1"/>
        <v>1</v>
      </c>
      <c r="D8" s="62">
        <v>44957.0</v>
      </c>
      <c r="E8" s="62"/>
      <c r="F8" s="63"/>
      <c r="G8" s="62"/>
      <c r="H8" s="65"/>
      <c r="I8" s="65"/>
      <c r="J8" s="66">
        <v>0.125</v>
      </c>
      <c r="K8" s="67" t="s">
        <v>376</v>
      </c>
      <c r="L8" s="67" t="s">
        <v>147</v>
      </c>
      <c r="M8" s="67" t="s">
        <v>189</v>
      </c>
      <c r="N8" s="68" t="s">
        <v>372</v>
      </c>
      <c r="O8" s="69"/>
      <c r="P8" s="69"/>
      <c r="Q8" s="59">
        <v>1.0</v>
      </c>
      <c r="R8" s="69"/>
      <c r="S8" s="59" t="s">
        <v>149</v>
      </c>
      <c r="T8" s="59"/>
      <c r="U8" s="62">
        <v>44956.0</v>
      </c>
      <c r="V8" s="65">
        <v>0.5541666666666667</v>
      </c>
      <c r="W8" s="65">
        <v>0.6069444444444444</v>
      </c>
      <c r="X8" s="66">
        <f>IF(W8&lt;&gt;"",IF((W8-V8)-almoco&gt;=Cadastros!Q14,(W8-V8)-almoco,(W8-V8)),"")</f>
        <v>0.01111111111</v>
      </c>
      <c r="Y8" s="66">
        <f t="shared" si="2"/>
        <v>-0.1138888889</v>
      </c>
      <c r="Z8" s="59" t="s">
        <v>180</v>
      </c>
      <c r="AA8" s="59" t="s">
        <v>124</v>
      </c>
      <c r="AB8" s="59"/>
      <c r="AC8" s="70"/>
      <c r="AD8" s="70">
        <v>350.0</v>
      </c>
      <c r="AE8" s="71">
        <f t="shared" si="3"/>
        <v>350</v>
      </c>
      <c r="AF8" s="71">
        <f>IF(X8&lt;&gt;"",(HOUR(X8)+MINUTE(X8)/60)*custohh,"")</f>
        <v>20</v>
      </c>
      <c r="AG8" s="70"/>
      <c r="AH8" s="71">
        <f t="shared" si="4"/>
        <v>20</v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 t="str">
        <f t="shared" si="5"/>
        <v>No prazo</v>
      </c>
      <c r="AU8" s="59"/>
    </row>
    <row r="9">
      <c r="A9" s="59">
        <v>1182.0</v>
      </c>
      <c r="B9" s="60" t="str">
        <f>IFERROR(VLOOKUP($A9,contratos,2,FALSE),"")</f>
        <v>RENEE PINHEIRO</v>
      </c>
      <c r="C9" s="61">
        <f t="shared" si="1"/>
        <v>1</v>
      </c>
      <c r="D9" s="62"/>
      <c r="E9" s="62"/>
      <c r="F9" s="63"/>
      <c r="G9" s="62"/>
      <c r="H9" s="64"/>
      <c r="I9" s="65"/>
      <c r="J9" s="66">
        <v>0.375</v>
      </c>
      <c r="K9" s="67" t="s">
        <v>166</v>
      </c>
      <c r="L9" s="67" t="s">
        <v>156</v>
      </c>
      <c r="M9" s="67" t="s">
        <v>155</v>
      </c>
      <c r="N9" s="68" t="s">
        <v>373</v>
      </c>
      <c r="O9" s="69"/>
      <c r="P9" s="69"/>
      <c r="Q9" s="59">
        <v>1.0</v>
      </c>
      <c r="R9" s="69"/>
      <c r="S9" s="59" t="s">
        <v>149</v>
      </c>
      <c r="T9" s="59"/>
      <c r="U9" s="62">
        <v>44956.0</v>
      </c>
      <c r="V9" s="65">
        <v>0.30694444444444446</v>
      </c>
      <c r="W9" s="65">
        <v>0.5736111111111111</v>
      </c>
      <c r="X9" s="66">
        <f>IF(W9&lt;&gt;"",IF((W9-V9)-almoco&gt;=Cadastros!Q15,(W9-V9)-almoco,(W9-V9)),"")</f>
        <v>0.225</v>
      </c>
      <c r="Y9" s="66">
        <f t="shared" si="2"/>
        <v>-0.15</v>
      </c>
      <c r="Z9" s="59" t="s">
        <v>151</v>
      </c>
      <c r="AA9" s="59" t="s">
        <v>152</v>
      </c>
      <c r="AB9" s="59"/>
      <c r="AC9" s="70"/>
      <c r="AD9" s="70">
        <v>0.0</v>
      </c>
      <c r="AE9" s="71">
        <f t="shared" si="3"/>
        <v>0</v>
      </c>
      <c r="AF9" s="71">
        <f>IF(X9&lt;&gt;"",(HOUR(X9)+MINUTE(X9)/60)*custohh,"")</f>
        <v>405</v>
      </c>
      <c r="AG9" s="70"/>
      <c r="AH9" s="71">
        <f t="shared" si="4"/>
        <v>405</v>
      </c>
      <c r="AI9" s="59"/>
      <c r="AJ9" s="59"/>
      <c r="AK9" s="59"/>
      <c r="AL9" s="72" t="s">
        <v>377</v>
      </c>
      <c r="AM9" s="59" t="s">
        <v>378</v>
      </c>
      <c r="AN9" s="75" t="s">
        <v>379</v>
      </c>
      <c r="AO9" s="59">
        <v>36.0</v>
      </c>
      <c r="AP9" s="59" t="s">
        <v>179</v>
      </c>
      <c r="AQ9" s="76" t="s">
        <v>380</v>
      </c>
      <c r="AR9" s="76" t="s">
        <v>381</v>
      </c>
      <c r="AS9" s="62"/>
      <c r="AT9" s="62" t="str">
        <f t="shared" si="5"/>
        <v>Fora do prazo</v>
      </c>
      <c r="AU9" s="59"/>
    </row>
    <row r="10">
      <c r="A10" s="59">
        <v>936.0</v>
      </c>
      <c r="B10" s="60" t="str">
        <f>IFERROR(VLOOKUP($A10,contratos,2,FALSE),"")</f>
        <v>LETICIA GRESSI ALMEIDA CUNHA FILGUEIRAS</v>
      </c>
      <c r="C10" s="61">
        <f t="shared" si="1"/>
        <v>1</v>
      </c>
      <c r="D10" s="62">
        <v>44950.0</v>
      </c>
      <c r="E10" s="62"/>
      <c r="F10" s="63"/>
      <c r="G10" s="62"/>
      <c r="H10" s="65"/>
      <c r="I10" s="65"/>
      <c r="J10" s="66">
        <v>0.08333333333333333</v>
      </c>
      <c r="K10" s="67" t="s">
        <v>371</v>
      </c>
      <c r="L10" s="67" t="s">
        <v>147</v>
      </c>
      <c r="M10" s="67" t="s">
        <v>189</v>
      </c>
      <c r="N10" s="68" t="s">
        <v>372</v>
      </c>
      <c r="O10" s="69"/>
      <c r="P10" s="69"/>
      <c r="Q10" s="59">
        <v>1.0</v>
      </c>
      <c r="R10" s="69"/>
      <c r="S10" s="59" t="s">
        <v>149</v>
      </c>
      <c r="T10" s="59"/>
      <c r="U10" s="62">
        <v>44956.0</v>
      </c>
      <c r="V10" s="65">
        <v>0.4798611111111111</v>
      </c>
      <c r="W10" s="65">
        <v>0.5534722222222223</v>
      </c>
      <c r="X10" s="66">
        <f>IF(W10&lt;&gt;"",IF((W10-V10)-almoco&gt;=Cadastros!Q16,(W10-V10)-almoco,(W10-V10)),"")</f>
        <v>0.03194444444</v>
      </c>
      <c r="Y10" s="66">
        <f t="shared" si="2"/>
        <v>-0.05138888889</v>
      </c>
      <c r="Z10" s="59" t="s">
        <v>180</v>
      </c>
      <c r="AA10" s="59" t="s">
        <v>124</v>
      </c>
      <c r="AB10" s="59"/>
      <c r="AC10" s="70"/>
      <c r="AD10" s="70">
        <v>182.01</v>
      </c>
      <c r="AE10" s="71">
        <f t="shared" si="3"/>
        <v>182.01</v>
      </c>
      <c r="AF10" s="71">
        <f>IF(X10&lt;&gt;"",(HOUR(X10)+MINUTE(X10)/60)*custohh,"")</f>
        <v>57.5</v>
      </c>
      <c r="AG10" s="70"/>
      <c r="AH10" s="71">
        <f t="shared" si="4"/>
        <v>57.5</v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 t="str">
        <f t="shared" si="5"/>
        <v>Fora do prazo</v>
      </c>
      <c r="AU10" s="59"/>
    </row>
    <row r="11">
      <c r="A11" s="59">
        <v>901.0</v>
      </c>
      <c r="B11" s="60" t="str">
        <f>IFERROR(VLOOKUP($A11,contratos,2,FALSE),"")</f>
        <v>RICARDO VALADARES GONTIJO</v>
      </c>
      <c r="C11" s="61">
        <f t="shared" si="1"/>
        <v>2</v>
      </c>
      <c r="D11" s="62">
        <v>44938.0</v>
      </c>
      <c r="E11" s="62"/>
      <c r="F11" s="63"/>
      <c r="G11" s="62"/>
      <c r="H11" s="65"/>
      <c r="I11" s="65"/>
      <c r="J11" s="66">
        <v>0.375</v>
      </c>
      <c r="K11" s="67" t="s">
        <v>371</v>
      </c>
      <c r="L11" s="67" t="s">
        <v>147</v>
      </c>
      <c r="M11" s="67" t="s">
        <v>189</v>
      </c>
      <c r="N11" s="68" t="s">
        <v>372</v>
      </c>
      <c r="O11" s="69"/>
      <c r="P11" s="69"/>
      <c r="Q11" s="59">
        <v>1.0</v>
      </c>
      <c r="R11" s="69"/>
      <c r="S11" s="59" t="s">
        <v>149</v>
      </c>
      <c r="T11" s="59"/>
      <c r="U11" s="62">
        <v>44956.0</v>
      </c>
      <c r="V11" s="65">
        <v>0.2513888888888889</v>
      </c>
      <c r="W11" s="65">
        <v>0.7083333333333334</v>
      </c>
      <c r="X11" s="66">
        <f>IF(W11&lt;&gt;"",IF((W11-V11)-almoco&gt;=Cadastros!Q17,(W11-V11)-almoco,(W11-V11)),"")</f>
        <v>0.4152777778</v>
      </c>
      <c r="Y11" s="66">
        <f t="shared" si="2"/>
        <v>0.04027777778</v>
      </c>
      <c r="Z11" s="59" t="s">
        <v>142</v>
      </c>
      <c r="AA11" s="59" t="s">
        <v>217</v>
      </c>
      <c r="AB11" s="59"/>
      <c r="AC11" s="70"/>
      <c r="AD11" s="70">
        <v>1745.98</v>
      </c>
      <c r="AE11" s="71">
        <f t="shared" si="3"/>
        <v>872.99</v>
      </c>
      <c r="AF11" s="71">
        <f>IF(X11&lt;&gt;"",(HOUR(X11)+MINUTE(X11)/60)*custohh,"")</f>
        <v>747.5</v>
      </c>
      <c r="AG11" s="70"/>
      <c r="AH11" s="71">
        <f t="shared" si="4"/>
        <v>747.5</v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 t="str">
        <f t="shared" si="5"/>
        <v>Fora do prazo</v>
      </c>
      <c r="AU11" s="59"/>
    </row>
    <row r="12">
      <c r="A12" s="59">
        <v>8.0</v>
      </c>
      <c r="B12" s="60" t="str">
        <f>IFERROR(VLOOKUP($A12,contratos,2,FALSE),"")</f>
        <v>MANUTENÇÃO DA FROTA</v>
      </c>
      <c r="C12" s="61">
        <f t="shared" si="1"/>
        <v>6</v>
      </c>
      <c r="D12" s="62"/>
      <c r="E12" s="62"/>
      <c r="F12" s="63"/>
      <c r="G12" s="62"/>
      <c r="H12" s="64"/>
      <c r="I12" s="65"/>
      <c r="J12" s="66">
        <v>0.16666666666666666</v>
      </c>
      <c r="K12" s="67" t="s">
        <v>191</v>
      </c>
      <c r="L12" s="67"/>
      <c r="M12" s="67"/>
      <c r="N12" s="68"/>
      <c r="O12" s="69"/>
      <c r="P12" s="69"/>
      <c r="Q12" s="59">
        <v>1.0</v>
      </c>
      <c r="R12" s="69"/>
      <c r="S12" s="59" t="s">
        <v>149</v>
      </c>
      <c r="T12" s="59"/>
      <c r="U12" s="62">
        <v>44956.0</v>
      </c>
      <c r="V12" s="65">
        <v>0.2916666666666667</v>
      </c>
      <c r="W12" s="65">
        <v>0.4791666666666667</v>
      </c>
      <c r="X12" s="66">
        <f>IF(W12&lt;&gt;"",IF((W12-V12)-almoco&gt;=Cadastros!Q18,(W12-V12)-almoco,(W12-V12)),"")</f>
        <v>0.1458333333</v>
      </c>
      <c r="Y12" s="66">
        <f t="shared" si="2"/>
        <v>-0.02083333333</v>
      </c>
      <c r="Z12" s="59" t="s">
        <v>180</v>
      </c>
      <c r="AA12" s="59" t="s">
        <v>124</v>
      </c>
      <c r="AB12" s="59"/>
      <c r="AC12" s="70"/>
      <c r="AD12" s="70">
        <v>0.0</v>
      </c>
      <c r="AE12" s="71">
        <f t="shared" si="3"/>
        <v>0</v>
      </c>
      <c r="AF12" s="71">
        <f>IF(X12&lt;&gt;"",(HOUR(X12)+MINUTE(X12)/60)*custohh,"")</f>
        <v>262.5</v>
      </c>
      <c r="AG12" s="70"/>
      <c r="AH12" s="71">
        <f t="shared" si="4"/>
        <v>262.5</v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 t="str">
        <f t="shared" si="5"/>
        <v>Fora do prazo</v>
      </c>
      <c r="AU12" s="59"/>
    </row>
    <row r="13">
      <c r="A13" s="59" t="s">
        <v>309</v>
      </c>
      <c r="B13" s="60" t="str">
        <f>IFERROR(VLOOKUP($A13,contratos,2,FALSE),"")</f>
        <v>MARCIA ESPINDOLA DE CASTRO LOPES</v>
      </c>
      <c r="C13" s="61">
        <f t="shared" si="1"/>
        <v>2</v>
      </c>
      <c r="D13" s="62">
        <v>44937.0</v>
      </c>
      <c r="E13" s="62"/>
      <c r="F13" s="63"/>
      <c r="G13" s="62"/>
      <c r="H13" s="64"/>
      <c r="I13" s="65"/>
      <c r="J13" s="66">
        <v>0.125</v>
      </c>
      <c r="K13" s="67" t="s">
        <v>179</v>
      </c>
      <c r="L13" s="67" t="s">
        <v>147</v>
      </c>
      <c r="M13" s="67" t="s">
        <v>201</v>
      </c>
      <c r="N13" s="68" t="s">
        <v>382</v>
      </c>
      <c r="O13" s="69"/>
      <c r="P13" s="69"/>
      <c r="Q13" s="59">
        <v>2.0</v>
      </c>
      <c r="R13" s="69"/>
      <c r="S13" s="59" t="s">
        <v>149</v>
      </c>
      <c r="T13" s="59"/>
      <c r="U13" s="62">
        <v>44953.0</v>
      </c>
      <c r="V13" s="65">
        <v>0.2916666666666667</v>
      </c>
      <c r="W13" s="65">
        <v>0.3819444444444444</v>
      </c>
      <c r="X13" s="66">
        <f>IF(W13&lt;&gt;"",IF((W13-V13)-almoco&gt;=Cadastros!Q19,(W13-V13)-almoco,(W13-V13)),"")</f>
        <v>0.04861111111</v>
      </c>
      <c r="Y13" s="66">
        <f t="shared" si="2"/>
        <v>-0.07638888889</v>
      </c>
      <c r="Z13" s="59" t="s">
        <v>180</v>
      </c>
      <c r="AA13" s="59" t="s">
        <v>134</v>
      </c>
      <c r="AB13" s="59"/>
      <c r="AC13" s="70"/>
      <c r="AD13" s="70">
        <v>470.0</v>
      </c>
      <c r="AE13" s="71">
        <f t="shared" si="3"/>
        <v>235</v>
      </c>
      <c r="AF13" s="71">
        <f>IF(X13&lt;&gt;"",(HOUR(X13)+MINUTE(X13)/60)*custohh,"")</f>
        <v>87.5</v>
      </c>
      <c r="AG13" s="70"/>
      <c r="AH13" s="71">
        <f t="shared" si="4"/>
        <v>87.5</v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 t="str">
        <f t="shared" si="5"/>
        <v>Fora do prazo</v>
      </c>
      <c r="AU13" s="59"/>
    </row>
    <row r="14">
      <c r="A14" s="59">
        <v>968.0</v>
      </c>
      <c r="B14" s="60" t="str">
        <f>IFERROR(VLOOKUP($A14,contratos,2,FALSE),"")</f>
        <v>TANIA MARA DINIZ NOGUEIRA</v>
      </c>
      <c r="C14" s="61">
        <f t="shared" si="1"/>
        <v>2</v>
      </c>
      <c r="D14" s="62">
        <v>45007.0</v>
      </c>
      <c r="E14" s="62"/>
      <c r="F14" s="63"/>
      <c r="G14" s="62"/>
      <c r="H14" s="64"/>
      <c r="I14" s="65"/>
      <c r="J14" s="66">
        <v>0.3333333333333333</v>
      </c>
      <c r="K14" s="67" t="s">
        <v>179</v>
      </c>
      <c r="L14" s="67" t="s">
        <v>147</v>
      </c>
      <c r="M14" s="67" t="s">
        <v>201</v>
      </c>
      <c r="N14" s="68" t="s">
        <v>382</v>
      </c>
      <c r="O14" s="69"/>
      <c r="P14" s="69"/>
      <c r="Q14" s="59">
        <v>1.0</v>
      </c>
      <c r="R14" s="69"/>
      <c r="S14" s="59" t="s">
        <v>149</v>
      </c>
      <c r="T14" s="59"/>
      <c r="U14" s="62">
        <v>44953.0</v>
      </c>
      <c r="V14" s="65">
        <v>0.2916666666666667</v>
      </c>
      <c r="W14" s="65">
        <v>0.6333333333333333</v>
      </c>
      <c r="X14" s="66">
        <f>IF(W14&lt;&gt;"",IF((W14-V14)-almoco&gt;=Cadastros!Q20,(W14-V14)-almoco,(W14-V14)),"")</f>
        <v>0.3</v>
      </c>
      <c r="Y14" s="66">
        <f t="shared" si="2"/>
        <v>-0.03333333333</v>
      </c>
      <c r="Z14" s="59" t="s">
        <v>124</v>
      </c>
      <c r="AA14" s="59" t="s">
        <v>211</v>
      </c>
      <c r="AB14" s="59"/>
      <c r="AC14" s="70"/>
      <c r="AD14" s="70">
        <v>5590.2</v>
      </c>
      <c r="AE14" s="71">
        <f t="shared" si="3"/>
        <v>2795.1</v>
      </c>
      <c r="AF14" s="71">
        <f>IF(X14&lt;&gt;"",(HOUR(X14)+MINUTE(X14)/60)*custohh,"")</f>
        <v>540</v>
      </c>
      <c r="AG14" s="70"/>
      <c r="AH14" s="71">
        <f t="shared" si="4"/>
        <v>540</v>
      </c>
      <c r="AI14" s="59"/>
      <c r="AJ14" s="59" t="s">
        <v>188</v>
      </c>
      <c r="AK14" s="59"/>
      <c r="AL14" s="72" t="s">
        <v>383</v>
      </c>
      <c r="AM14" s="59" t="s">
        <v>378</v>
      </c>
      <c r="AN14" s="75" t="s">
        <v>384</v>
      </c>
      <c r="AO14" s="59">
        <v>0.0</v>
      </c>
      <c r="AP14" s="59" t="s">
        <v>188</v>
      </c>
      <c r="AQ14" s="76" t="s">
        <v>385</v>
      </c>
      <c r="AR14" s="76" t="s">
        <v>386</v>
      </c>
      <c r="AS14" s="62"/>
      <c r="AT14" s="62" t="str">
        <f t="shared" si="5"/>
        <v>No prazo</v>
      </c>
      <c r="AU14" s="59"/>
    </row>
    <row r="15">
      <c r="A15" s="59">
        <v>968.0</v>
      </c>
      <c r="B15" s="60" t="str">
        <f>IFERROR(VLOOKUP($A15,contratos,2,FALSE),"")</f>
        <v>TANIA MARA DINIZ NOGUEIRA</v>
      </c>
      <c r="C15" s="61">
        <f t="shared" si="1"/>
        <v>2</v>
      </c>
      <c r="D15" s="62">
        <v>45007.0</v>
      </c>
      <c r="E15" s="62"/>
      <c r="F15" s="63"/>
      <c r="G15" s="62"/>
      <c r="H15" s="64"/>
      <c r="I15" s="65"/>
      <c r="J15" s="66">
        <v>0.3333333333333333</v>
      </c>
      <c r="K15" s="67" t="s">
        <v>179</v>
      </c>
      <c r="L15" s="67" t="s">
        <v>147</v>
      </c>
      <c r="M15" s="67" t="s">
        <v>201</v>
      </c>
      <c r="N15" s="68" t="s">
        <v>382</v>
      </c>
      <c r="O15" s="69"/>
      <c r="P15" s="69"/>
      <c r="Q15" s="59">
        <v>1.0</v>
      </c>
      <c r="R15" s="69"/>
      <c r="S15" s="59" t="s">
        <v>149</v>
      </c>
      <c r="T15" s="59"/>
      <c r="U15" s="62">
        <v>44953.0</v>
      </c>
      <c r="V15" s="65">
        <v>0.2916666666666667</v>
      </c>
      <c r="W15" s="65">
        <v>0.6333333333333333</v>
      </c>
      <c r="X15" s="66">
        <f>IF(W15&lt;&gt;"",IF((W15-V15)-almoco&gt;=Cadastros!Q21,(W15-V15)-almoco,(W15-V15)),"")</f>
        <v>0.3</v>
      </c>
      <c r="Y15" s="66">
        <f t="shared" si="2"/>
        <v>-0.03333333333</v>
      </c>
      <c r="Z15" s="59" t="s">
        <v>374</v>
      </c>
      <c r="AA15" s="59" t="s">
        <v>187</v>
      </c>
      <c r="AB15" s="59"/>
      <c r="AC15" s="70"/>
      <c r="AD15" s="70">
        <v>5590.2</v>
      </c>
      <c r="AE15" s="71">
        <f t="shared" si="3"/>
        <v>2795.1</v>
      </c>
      <c r="AF15" s="71">
        <f>IF(X15&lt;&gt;"",(HOUR(X15)+MINUTE(X15)/60)*custohh,"")</f>
        <v>540</v>
      </c>
      <c r="AG15" s="70"/>
      <c r="AH15" s="71">
        <f t="shared" si="4"/>
        <v>540</v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 t="str">
        <f t="shared" si="5"/>
        <v>No prazo</v>
      </c>
      <c r="AU15" s="59"/>
    </row>
    <row r="16">
      <c r="A16" s="59">
        <v>657.0</v>
      </c>
      <c r="B16" s="60" t="str">
        <f>IFERROR(VLOOKUP($A16,contratos,2,FALSE),"")</f>
        <v>MOACIR QUEIROZ FARIA</v>
      </c>
      <c r="C16" s="61">
        <f t="shared" si="1"/>
        <v>3</v>
      </c>
      <c r="D16" s="62">
        <v>44934.0</v>
      </c>
      <c r="E16" s="62"/>
      <c r="F16" s="63"/>
      <c r="G16" s="62"/>
      <c r="H16" s="64"/>
      <c r="I16" s="65"/>
      <c r="J16" s="66">
        <v>0.3333333333333333</v>
      </c>
      <c r="K16" s="67" t="s">
        <v>179</v>
      </c>
      <c r="L16" s="67" t="s">
        <v>147</v>
      </c>
      <c r="M16" s="67" t="s">
        <v>189</v>
      </c>
      <c r="N16" s="68" t="s">
        <v>372</v>
      </c>
      <c r="O16" s="69"/>
      <c r="P16" s="69"/>
      <c r="Q16" s="59">
        <v>2.0</v>
      </c>
      <c r="R16" s="69"/>
      <c r="S16" s="59" t="s">
        <v>149</v>
      </c>
      <c r="T16" s="59"/>
      <c r="U16" s="62">
        <v>44953.0</v>
      </c>
      <c r="V16" s="65">
        <v>0.32708333333333334</v>
      </c>
      <c r="W16" s="65">
        <v>0.6381944444444444</v>
      </c>
      <c r="X16" s="66">
        <f>IF(W16&lt;&gt;"",IF((W16-V16)-almoco&gt;=Cadastros!Q22,(W16-V16)-almoco,(W16-V16)),"")</f>
        <v>0.2694444444</v>
      </c>
      <c r="Y16" s="66">
        <f t="shared" si="2"/>
        <v>-0.06388888889</v>
      </c>
      <c r="Z16" s="59" t="s">
        <v>151</v>
      </c>
      <c r="AA16" s="59" t="s">
        <v>152</v>
      </c>
      <c r="AB16" s="59"/>
      <c r="AC16" s="70"/>
      <c r="AD16" s="70">
        <v>30486.05</v>
      </c>
      <c r="AE16" s="71">
        <f t="shared" si="3"/>
        <v>10162.01667</v>
      </c>
      <c r="AF16" s="71">
        <f>IF(X16&lt;&gt;"",(HOUR(X16)+MINUTE(X16)/60)*custohh,"")</f>
        <v>485</v>
      </c>
      <c r="AG16" s="70"/>
      <c r="AH16" s="71">
        <f t="shared" si="4"/>
        <v>485</v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 t="str">
        <f t="shared" si="5"/>
        <v>Fora do prazo</v>
      </c>
      <c r="AU16" s="59"/>
    </row>
    <row r="17">
      <c r="A17" s="59">
        <v>657.0</v>
      </c>
      <c r="B17" s="60" t="str">
        <f>IFERROR(VLOOKUP($A17,contratos,2,FALSE),"")</f>
        <v>MOACIR QUEIROZ FARIA</v>
      </c>
      <c r="C17" s="61">
        <f t="shared" si="1"/>
        <v>3</v>
      </c>
      <c r="D17" s="62">
        <v>44934.0</v>
      </c>
      <c r="E17" s="62"/>
      <c r="F17" s="63"/>
      <c r="G17" s="62"/>
      <c r="H17" s="65"/>
      <c r="I17" s="65"/>
      <c r="J17" s="66">
        <v>0.16666666666666666</v>
      </c>
      <c r="K17" s="67" t="s">
        <v>179</v>
      </c>
      <c r="L17" s="67" t="s">
        <v>147</v>
      </c>
      <c r="M17" s="67" t="s">
        <v>189</v>
      </c>
      <c r="N17" s="68" t="s">
        <v>372</v>
      </c>
      <c r="O17" s="69"/>
      <c r="P17" s="69"/>
      <c r="Q17" s="59">
        <v>1.0</v>
      </c>
      <c r="R17" s="69"/>
      <c r="S17" s="59" t="s">
        <v>149</v>
      </c>
      <c r="T17" s="59"/>
      <c r="U17" s="62">
        <v>44953.0</v>
      </c>
      <c r="V17" s="65">
        <v>0.38263888888888886</v>
      </c>
      <c r="W17" s="65">
        <v>0.5944444444444444</v>
      </c>
      <c r="X17" s="66">
        <f>IF(W17&lt;&gt;"",IF((W17-V17)-almoco&gt;=Cadastros!Q23,(W17-V17)-almoco,(W17-V17)),"")</f>
        <v>0.1701388889</v>
      </c>
      <c r="Y17" s="66">
        <f t="shared" si="2"/>
        <v>0.003472222222</v>
      </c>
      <c r="Z17" s="59" t="s">
        <v>180</v>
      </c>
      <c r="AA17" s="59" t="s">
        <v>134</v>
      </c>
      <c r="AB17" s="59"/>
      <c r="AC17" s="70"/>
      <c r="AD17" s="70">
        <v>30486.05</v>
      </c>
      <c r="AE17" s="71">
        <f t="shared" si="3"/>
        <v>10162.01667</v>
      </c>
      <c r="AF17" s="71">
        <f>IF(X17&lt;&gt;"",(HOUR(X17)+MINUTE(X17)/60)*custohh,"")</f>
        <v>306.25</v>
      </c>
      <c r="AG17" s="70"/>
      <c r="AH17" s="71">
        <f t="shared" si="4"/>
        <v>306.25</v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 t="str">
        <f t="shared" si="5"/>
        <v>Fora do prazo</v>
      </c>
      <c r="AU17" s="59"/>
    </row>
    <row r="18">
      <c r="A18" s="59">
        <v>658.0</v>
      </c>
      <c r="B18" s="60" t="str">
        <f>IFERROR(VLOOKUP($A18,contratos,2,FALSE),"")</f>
        <v>MOACIR QUEIROZ FARIA</v>
      </c>
      <c r="C18" s="61">
        <f t="shared" si="1"/>
        <v>10</v>
      </c>
      <c r="D18" s="62">
        <v>44920.0</v>
      </c>
      <c r="E18" s="62"/>
      <c r="F18" s="63"/>
      <c r="G18" s="62"/>
      <c r="H18" s="64"/>
      <c r="I18" s="65"/>
      <c r="J18" s="66">
        <v>0.3333333333333333</v>
      </c>
      <c r="K18" s="67" t="s">
        <v>179</v>
      </c>
      <c r="L18" s="67" t="s">
        <v>147</v>
      </c>
      <c r="M18" s="67" t="s">
        <v>189</v>
      </c>
      <c r="N18" s="68" t="s">
        <v>387</v>
      </c>
      <c r="O18" s="69"/>
      <c r="P18" s="69"/>
      <c r="Q18" s="59">
        <v>1.0</v>
      </c>
      <c r="R18" s="69"/>
      <c r="S18" s="59" t="s">
        <v>149</v>
      </c>
      <c r="T18" s="59"/>
      <c r="U18" s="62">
        <v>44953.0</v>
      </c>
      <c r="V18" s="65">
        <v>0.28958333333333336</v>
      </c>
      <c r="W18" s="65">
        <v>0.6548611111111111</v>
      </c>
      <c r="X18" s="66">
        <f>IF(W18&lt;&gt;"",IF((W18-V18)-almoco&gt;=Cadastros!Q24,(W18-V18)-almoco,(W18-V18)),"")</f>
        <v>0.3236111111</v>
      </c>
      <c r="Y18" s="66">
        <f t="shared" si="2"/>
        <v>-0.009722222222</v>
      </c>
      <c r="Z18" s="59" t="s">
        <v>203</v>
      </c>
      <c r="AA18" s="59" t="s">
        <v>125</v>
      </c>
      <c r="AB18" s="59"/>
      <c r="AC18" s="70"/>
      <c r="AD18" s="70">
        <v>171003.47</v>
      </c>
      <c r="AE18" s="71">
        <f t="shared" si="3"/>
        <v>17100.347</v>
      </c>
      <c r="AF18" s="71">
        <f>IF(X18&lt;&gt;"",(HOUR(X18)+MINUTE(X18)/60)*custohh,"")</f>
        <v>582.5</v>
      </c>
      <c r="AG18" s="70"/>
      <c r="AH18" s="71">
        <f t="shared" si="4"/>
        <v>582.5</v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 t="str">
        <f t="shared" si="5"/>
        <v>Fora do prazo</v>
      </c>
      <c r="AU18" s="59"/>
    </row>
    <row r="19">
      <c r="A19" s="59" t="s">
        <v>309</v>
      </c>
      <c r="B19" s="60" t="str">
        <f>IFERROR(VLOOKUP($A19,contratos,2,FALSE),"")</f>
        <v>MARCIA ESPINDOLA DE CASTRO LOPES</v>
      </c>
      <c r="C19" s="61">
        <f t="shared" si="1"/>
        <v>2</v>
      </c>
      <c r="D19" s="62">
        <v>44937.0</v>
      </c>
      <c r="E19" s="62"/>
      <c r="F19" s="63"/>
      <c r="G19" s="62"/>
      <c r="H19" s="65"/>
      <c r="I19" s="65"/>
      <c r="J19" s="66">
        <v>0.375</v>
      </c>
      <c r="K19" s="67" t="s">
        <v>376</v>
      </c>
      <c r="L19" s="67" t="s">
        <v>147</v>
      </c>
      <c r="M19" s="67" t="s">
        <v>201</v>
      </c>
      <c r="N19" s="68" t="s">
        <v>382</v>
      </c>
      <c r="O19" s="69"/>
      <c r="P19" s="69"/>
      <c r="Q19" s="59">
        <v>2.0</v>
      </c>
      <c r="R19" s="69"/>
      <c r="S19" s="59" t="s">
        <v>149</v>
      </c>
      <c r="T19" s="59"/>
      <c r="U19" s="62">
        <v>44952.0</v>
      </c>
      <c r="V19" s="65">
        <v>0.2916666666666667</v>
      </c>
      <c r="W19" s="65">
        <v>0.5930555555555556</v>
      </c>
      <c r="X19" s="66">
        <f>IF(W19&lt;&gt;"",IF((W19-V19)-almoco&gt;=Cadastros!Q25,(W19-V19)-almoco,(W19-V19)),"")</f>
        <v>0.2597222222</v>
      </c>
      <c r="Y19" s="66">
        <f t="shared" si="2"/>
        <v>-0.1152777778</v>
      </c>
      <c r="Z19" s="59" t="s">
        <v>180</v>
      </c>
      <c r="AA19" s="59" t="s">
        <v>134</v>
      </c>
      <c r="AB19" s="59"/>
      <c r="AC19" s="70"/>
      <c r="AD19" s="70">
        <v>470.0</v>
      </c>
      <c r="AE19" s="71">
        <f t="shared" si="3"/>
        <v>235</v>
      </c>
      <c r="AF19" s="71">
        <f>IF(X19&lt;&gt;"",(HOUR(X19)+MINUTE(X19)/60)*custohh,"")</f>
        <v>467.5</v>
      </c>
      <c r="AG19" s="70"/>
      <c r="AH19" s="71">
        <f t="shared" si="4"/>
        <v>467.5</v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 t="str">
        <f t="shared" si="5"/>
        <v>Fora do prazo</v>
      </c>
      <c r="AU19" s="59"/>
    </row>
    <row r="20">
      <c r="A20" s="59">
        <v>951.0</v>
      </c>
      <c r="B20" s="60" t="str">
        <f>IFERROR(VLOOKUP($A20,contratos,2,FALSE),"")</f>
        <v>FABIOLA BOMTEMPO VALADARES</v>
      </c>
      <c r="C20" s="61">
        <f t="shared" si="1"/>
        <v>1</v>
      </c>
      <c r="D20" s="62">
        <v>44960.0</v>
      </c>
      <c r="E20" s="62"/>
      <c r="F20" s="63"/>
      <c r="G20" s="62"/>
      <c r="H20" s="64"/>
      <c r="I20" s="65"/>
      <c r="J20" s="66">
        <v>0.375</v>
      </c>
      <c r="K20" s="67" t="s">
        <v>179</v>
      </c>
      <c r="L20" s="67" t="s">
        <v>147</v>
      </c>
      <c r="M20" s="67" t="s">
        <v>195</v>
      </c>
      <c r="N20" s="68" t="s">
        <v>388</v>
      </c>
      <c r="O20" s="69"/>
      <c r="P20" s="69"/>
      <c r="Q20" s="59">
        <v>1.0</v>
      </c>
      <c r="R20" s="69"/>
      <c r="S20" s="59" t="s">
        <v>149</v>
      </c>
      <c r="T20" s="59"/>
      <c r="U20" s="62">
        <v>44952.0</v>
      </c>
      <c r="V20" s="65">
        <v>0.3090277777777778</v>
      </c>
      <c r="W20" s="65">
        <v>0.7159722222222222</v>
      </c>
      <c r="X20" s="66">
        <f>IF(W20&lt;&gt;"",IF((W20-V20)-almoco&gt;=Cadastros!Q26,(W20-V20)-almoco,(W20-V20)),"")</f>
        <v>0.3652777778</v>
      </c>
      <c r="Y20" s="66">
        <f t="shared" si="2"/>
        <v>-0.009722222222</v>
      </c>
      <c r="Z20" s="59" t="s">
        <v>142</v>
      </c>
      <c r="AA20" s="59" t="s">
        <v>217</v>
      </c>
      <c r="AB20" s="59"/>
      <c r="AC20" s="70"/>
      <c r="AD20" s="70" t="s">
        <v>389</v>
      </c>
      <c r="AE20" s="71">
        <f t="shared" si="3"/>
        <v>0</v>
      </c>
      <c r="AF20" s="71">
        <f>IF(X20&lt;&gt;"",(HOUR(X20)+MINUTE(X20)/60)*custohh,"")</f>
        <v>657.5</v>
      </c>
      <c r="AG20" s="70"/>
      <c r="AH20" s="71">
        <f t="shared" si="4"/>
        <v>657.5</v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 t="str">
        <f t="shared" si="5"/>
        <v>No prazo</v>
      </c>
      <c r="AU20" s="59"/>
    </row>
    <row r="21">
      <c r="A21" s="59">
        <v>933.0</v>
      </c>
      <c r="B21" s="60" t="str">
        <f>IFERROR(VLOOKUP($A21,contratos,2,FALSE),"")</f>
        <v>GUSTAVO AUGUSTO DE OLIVEIRA PIRES</v>
      </c>
      <c r="C21" s="61">
        <f t="shared" si="1"/>
        <v>2</v>
      </c>
      <c r="D21" s="62">
        <v>44954.0</v>
      </c>
      <c r="E21" s="62"/>
      <c r="F21" s="63"/>
      <c r="G21" s="62"/>
      <c r="H21" s="64"/>
      <c r="I21" s="65"/>
      <c r="J21" s="66">
        <v>0.375</v>
      </c>
      <c r="K21" s="67" t="s">
        <v>179</v>
      </c>
      <c r="L21" s="67" t="s">
        <v>147</v>
      </c>
      <c r="M21" s="67" t="s">
        <v>201</v>
      </c>
      <c r="N21" s="68" t="s">
        <v>382</v>
      </c>
      <c r="O21" s="69"/>
      <c r="P21" s="69"/>
      <c r="Q21" s="59">
        <v>1.0</v>
      </c>
      <c r="R21" s="69"/>
      <c r="S21" s="59" t="s">
        <v>149</v>
      </c>
      <c r="T21" s="59"/>
      <c r="U21" s="62">
        <v>44952.0</v>
      </c>
      <c r="V21" s="65">
        <v>0.29305555555555557</v>
      </c>
      <c r="W21" s="65">
        <v>0.6986111111111111</v>
      </c>
      <c r="X21" s="66">
        <f>IF(W21&lt;&gt;"",IF((W21-V21)-almoco&gt;=Cadastros!Q27,(W21-V21)-almoco,(W21-V21)),"")</f>
        <v>0.3638888889</v>
      </c>
      <c r="Y21" s="66">
        <f t="shared" si="2"/>
        <v>-0.01111111111</v>
      </c>
      <c r="Z21" s="59" t="s">
        <v>374</v>
      </c>
      <c r="AA21" s="59" t="s">
        <v>187</v>
      </c>
      <c r="AB21" s="59"/>
      <c r="AC21" s="70"/>
      <c r="AD21" s="70">
        <v>4973.07</v>
      </c>
      <c r="AE21" s="71">
        <f t="shared" si="3"/>
        <v>2486.535</v>
      </c>
      <c r="AF21" s="71">
        <f>IF(X21&lt;&gt;"",(HOUR(X21)+MINUTE(X21)/60)*custohh,"")</f>
        <v>655</v>
      </c>
      <c r="AG21" s="70"/>
      <c r="AH21" s="71">
        <f t="shared" si="4"/>
        <v>655</v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 t="str">
        <f t="shared" si="5"/>
        <v>No prazo</v>
      </c>
      <c r="AU21" s="59"/>
    </row>
    <row r="22">
      <c r="A22" s="59">
        <v>933.0</v>
      </c>
      <c r="B22" s="60" t="str">
        <f>IFERROR(VLOOKUP($A22,contratos,2,FALSE),"")</f>
        <v>GUSTAVO AUGUSTO DE OLIVEIRA PIRES</v>
      </c>
      <c r="C22" s="61">
        <f t="shared" si="1"/>
        <v>2</v>
      </c>
      <c r="D22" s="62">
        <v>44954.0</v>
      </c>
      <c r="E22" s="62"/>
      <c r="F22" s="63"/>
      <c r="G22" s="62"/>
      <c r="H22" s="64"/>
      <c r="I22" s="65"/>
      <c r="J22" s="66">
        <v>0.375</v>
      </c>
      <c r="K22" s="67" t="s">
        <v>179</v>
      </c>
      <c r="L22" s="67" t="s">
        <v>147</v>
      </c>
      <c r="M22" s="67" t="s">
        <v>201</v>
      </c>
      <c r="N22" s="68" t="s">
        <v>382</v>
      </c>
      <c r="O22" s="69"/>
      <c r="P22" s="69"/>
      <c r="Q22" s="59">
        <v>1.0</v>
      </c>
      <c r="R22" s="69"/>
      <c r="S22" s="59" t="s">
        <v>149</v>
      </c>
      <c r="T22" s="59"/>
      <c r="U22" s="62">
        <v>44952.0</v>
      </c>
      <c r="V22" s="65">
        <v>0.32430555555555557</v>
      </c>
      <c r="W22" s="65">
        <v>0.65625</v>
      </c>
      <c r="X22" s="66">
        <f>IF(W22&lt;&gt;"",IF((W22-V22)-almoco&gt;=Cadastros!Q28,(W22-V22)-almoco,(W22-V22)),"")</f>
        <v>0.2902777778</v>
      </c>
      <c r="Y22" s="66">
        <f t="shared" si="2"/>
        <v>-0.08472222222</v>
      </c>
      <c r="Z22" s="59" t="s">
        <v>124</v>
      </c>
      <c r="AA22" s="59" t="s">
        <v>213</v>
      </c>
      <c r="AB22" s="59"/>
      <c r="AC22" s="70"/>
      <c r="AD22" s="70">
        <v>4973.07</v>
      </c>
      <c r="AE22" s="71">
        <f t="shared" si="3"/>
        <v>2486.535</v>
      </c>
      <c r="AF22" s="71">
        <f>IF(X22&lt;&gt;"",(HOUR(X22)+MINUTE(X22)/60)*custohh,"")</f>
        <v>522.5</v>
      </c>
      <c r="AG22" s="70"/>
      <c r="AH22" s="71">
        <f t="shared" si="4"/>
        <v>522.5</v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 t="str">
        <f t="shared" si="5"/>
        <v>No prazo</v>
      </c>
      <c r="AU22" s="59"/>
    </row>
    <row r="23">
      <c r="A23" s="59">
        <v>818.0</v>
      </c>
      <c r="B23" s="60" t="str">
        <f>IFERROR(VLOOKUP($A23,contratos,2,FALSE),"")</f>
        <v>FRANCISCO DE ASSIS RANGEL MATTOS</v>
      </c>
      <c r="C23" s="61">
        <f t="shared" si="1"/>
        <v>1</v>
      </c>
      <c r="D23" s="62">
        <v>44939.0</v>
      </c>
      <c r="E23" s="62"/>
      <c r="F23" s="63"/>
      <c r="G23" s="62"/>
      <c r="H23" s="65"/>
      <c r="I23" s="65"/>
      <c r="J23" s="66">
        <v>0.041666666666666664</v>
      </c>
      <c r="K23" s="67" t="s">
        <v>371</v>
      </c>
      <c r="L23" s="67" t="s">
        <v>147</v>
      </c>
      <c r="M23" s="67" t="s">
        <v>171</v>
      </c>
      <c r="N23" s="68" t="s">
        <v>390</v>
      </c>
      <c r="O23" s="69"/>
      <c r="P23" s="69"/>
      <c r="Q23" s="59">
        <v>1.0</v>
      </c>
      <c r="R23" s="69"/>
      <c r="S23" s="59" t="s">
        <v>149</v>
      </c>
      <c r="T23" s="59"/>
      <c r="U23" s="62">
        <v>44952.0</v>
      </c>
      <c r="V23" s="65">
        <v>0.4618055555555556</v>
      </c>
      <c r="W23" s="65">
        <v>0.48055555555555557</v>
      </c>
      <c r="X23" s="66">
        <f>IF(W23&lt;&gt;"",IF((W23-V23)-almoco&gt;=Cadastros!Q29,(W23-V23)-almoco,(W23-V23)),"")</f>
        <v>0.01875</v>
      </c>
      <c r="Y23" s="66">
        <f t="shared" si="2"/>
        <v>-0.02291666667</v>
      </c>
      <c r="Z23" s="59" t="s">
        <v>124</v>
      </c>
      <c r="AA23" s="59" t="s">
        <v>213</v>
      </c>
      <c r="AB23" s="59"/>
      <c r="AC23" s="70"/>
      <c r="AD23" s="70">
        <v>6.13</v>
      </c>
      <c r="AE23" s="71">
        <f t="shared" si="3"/>
        <v>6.13</v>
      </c>
      <c r="AF23" s="71">
        <f>IF(X23&lt;&gt;"",(HOUR(X23)+MINUTE(X23)/60)*custohh,"")</f>
        <v>33.75</v>
      </c>
      <c r="AG23" s="70"/>
      <c r="AH23" s="71">
        <f t="shared" si="4"/>
        <v>33.75</v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 t="str">
        <f t="shared" si="5"/>
        <v>Fora do prazo</v>
      </c>
      <c r="AU23" s="59"/>
    </row>
    <row r="24">
      <c r="A24" s="59">
        <v>658.0</v>
      </c>
      <c r="B24" s="60" t="str">
        <f>IFERROR(VLOOKUP($A24,contratos,2,FALSE),"")</f>
        <v>MOACIR QUEIROZ FARIA</v>
      </c>
      <c r="C24" s="61">
        <f t="shared" si="1"/>
        <v>10</v>
      </c>
      <c r="D24" s="62">
        <v>44920.0</v>
      </c>
      <c r="E24" s="62"/>
      <c r="F24" s="63"/>
      <c r="G24" s="62"/>
      <c r="H24" s="64"/>
      <c r="I24" s="65"/>
      <c r="J24" s="66">
        <v>0.375</v>
      </c>
      <c r="K24" s="67" t="s">
        <v>179</v>
      </c>
      <c r="L24" s="67" t="s">
        <v>156</v>
      </c>
      <c r="M24" s="67" t="s">
        <v>155</v>
      </c>
      <c r="N24" s="68" t="s">
        <v>387</v>
      </c>
      <c r="O24" s="69"/>
      <c r="P24" s="69"/>
      <c r="Q24" s="59">
        <v>1.0</v>
      </c>
      <c r="R24" s="69"/>
      <c r="S24" s="59" t="s">
        <v>149</v>
      </c>
      <c r="T24" s="59"/>
      <c r="U24" s="62">
        <v>44952.0</v>
      </c>
      <c r="V24" s="65">
        <v>0.30694444444444446</v>
      </c>
      <c r="W24" s="65">
        <v>0.7083333333333334</v>
      </c>
      <c r="X24" s="66">
        <f>IF(W24&lt;&gt;"",IF((W24-V24)-almoco&gt;=Cadastros!Q30,(W24-V24)-almoco,(W24-V24)),"")</f>
        <v>0.3597222222</v>
      </c>
      <c r="Y24" s="66">
        <f t="shared" si="2"/>
        <v>-0.01527777778</v>
      </c>
      <c r="Z24" s="59" t="s">
        <v>151</v>
      </c>
      <c r="AA24" s="59" t="s">
        <v>152</v>
      </c>
      <c r="AB24" s="59"/>
      <c r="AC24" s="70"/>
      <c r="AD24" s="70">
        <v>171003.47</v>
      </c>
      <c r="AE24" s="71">
        <f t="shared" si="3"/>
        <v>17100.347</v>
      </c>
      <c r="AF24" s="71">
        <f>IF(X24&lt;&gt;"",(HOUR(X24)+MINUTE(X24)/60)*custohh,"")</f>
        <v>647.5</v>
      </c>
      <c r="AG24" s="70"/>
      <c r="AH24" s="71">
        <f t="shared" si="4"/>
        <v>647.5</v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 t="str">
        <f t="shared" si="5"/>
        <v>Fora do prazo</v>
      </c>
      <c r="AU24" s="59"/>
    </row>
    <row r="25">
      <c r="A25" s="59">
        <v>657.0</v>
      </c>
      <c r="B25" s="60" t="str">
        <f>IFERROR(VLOOKUP($A25,contratos,2,FALSE),"")</f>
        <v>MOACIR QUEIROZ FARIA</v>
      </c>
      <c r="C25" s="61">
        <f t="shared" si="1"/>
        <v>3</v>
      </c>
      <c r="D25" s="62">
        <v>44934.0</v>
      </c>
      <c r="E25" s="62"/>
      <c r="F25" s="63"/>
      <c r="G25" s="62"/>
      <c r="H25" s="65"/>
      <c r="I25" s="65"/>
      <c r="J25" s="66">
        <v>0.08333333333333333</v>
      </c>
      <c r="K25" s="67" t="s">
        <v>371</v>
      </c>
      <c r="L25" s="67" t="s">
        <v>147</v>
      </c>
      <c r="M25" s="67" t="s">
        <v>189</v>
      </c>
      <c r="N25" s="68" t="s">
        <v>372</v>
      </c>
      <c r="O25" s="69"/>
      <c r="P25" s="69"/>
      <c r="Q25" s="59">
        <v>1.0</v>
      </c>
      <c r="R25" s="69"/>
      <c r="S25" s="59" t="s">
        <v>149</v>
      </c>
      <c r="T25" s="59"/>
      <c r="U25" s="62">
        <v>44952.0</v>
      </c>
      <c r="V25" s="65">
        <v>0.59375</v>
      </c>
      <c r="W25" s="65">
        <v>0.6652777777777777</v>
      </c>
      <c r="X25" s="66">
        <f>IF(W25&lt;&gt;"",IF((W25-V25)-almoco&gt;=Cadastros!Q31,(W25-V25)-almoco,(W25-V25)),"")</f>
        <v>0.02986111111</v>
      </c>
      <c r="Y25" s="66">
        <f t="shared" si="2"/>
        <v>-0.05347222222</v>
      </c>
      <c r="Z25" s="59" t="s">
        <v>180</v>
      </c>
      <c r="AA25" s="59" t="s">
        <v>134</v>
      </c>
      <c r="AB25" s="59"/>
      <c r="AC25" s="70"/>
      <c r="AD25" s="70">
        <v>30486.05</v>
      </c>
      <c r="AE25" s="71">
        <f t="shared" si="3"/>
        <v>10162.01667</v>
      </c>
      <c r="AF25" s="71">
        <f>IF(X25&lt;&gt;"",(HOUR(X25)+MINUTE(X25)/60)*custohh,"")</f>
        <v>53.75</v>
      </c>
      <c r="AG25" s="70"/>
      <c r="AH25" s="71">
        <f t="shared" si="4"/>
        <v>53.75</v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 t="str">
        <f t="shared" si="5"/>
        <v>Fora do prazo</v>
      </c>
      <c r="AU25" s="59"/>
    </row>
    <row r="26">
      <c r="A26" s="59">
        <v>658.0</v>
      </c>
      <c r="B26" s="60" t="str">
        <f>IFERROR(VLOOKUP($A26,contratos,2,FALSE),"")</f>
        <v>MOACIR QUEIROZ FARIA</v>
      </c>
      <c r="C26" s="61">
        <f t="shared" si="1"/>
        <v>10</v>
      </c>
      <c r="D26" s="62">
        <v>44920.0</v>
      </c>
      <c r="E26" s="62"/>
      <c r="F26" s="63"/>
      <c r="G26" s="62"/>
      <c r="H26" s="64"/>
      <c r="I26" s="65"/>
      <c r="J26" s="66">
        <v>0.375</v>
      </c>
      <c r="K26" s="67" t="s">
        <v>179</v>
      </c>
      <c r="L26" s="67" t="s">
        <v>156</v>
      </c>
      <c r="M26" s="67" t="s">
        <v>155</v>
      </c>
      <c r="N26" s="68" t="s">
        <v>387</v>
      </c>
      <c r="O26" s="69"/>
      <c r="P26" s="69"/>
      <c r="Q26" s="59">
        <v>1.0</v>
      </c>
      <c r="R26" s="69"/>
      <c r="S26" s="59" t="s">
        <v>149</v>
      </c>
      <c r="T26" s="59"/>
      <c r="U26" s="62">
        <v>44952.0</v>
      </c>
      <c r="V26" s="65">
        <v>0.2881944444444444</v>
      </c>
      <c r="W26" s="65">
        <v>0.7104166666666667</v>
      </c>
      <c r="X26" s="66">
        <f>IF(W26&lt;&gt;"",IF((W26-V26)-almoco&gt;=Cadastros!Q32,(W26-V26)-almoco,(W26-V26)),"")</f>
        <v>0.3805555556</v>
      </c>
      <c r="Y26" s="66">
        <f t="shared" si="2"/>
        <v>0.005555555556</v>
      </c>
      <c r="Z26" s="59" t="s">
        <v>203</v>
      </c>
      <c r="AA26" s="59" t="s">
        <v>125</v>
      </c>
      <c r="AB26" s="59"/>
      <c r="AC26" s="70"/>
      <c r="AD26" s="70">
        <v>171003.47</v>
      </c>
      <c r="AE26" s="71">
        <f t="shared" si="3"/>
        <v>17100.347</v>
      </c>
      <c r="AF26" s="71">
        <f>IF(X26&lt;&gt;"",(HOUR(X26)+MINUTE(X26)/60)*custohh,"")</f>
        <v>685</v>
      </c>
      <c r="AG26" s="70"/>
      <c r="AH26" s="71">
        <f t="shared" si="4"/>
        <v>685</v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 t="str">
        <f t="shared" si="5"/>
        <v>Fora do prazo</v>
      </c>
      <c r="AU26" s="59"/>
    </row>
    <row r="27">
      <c r="A27" s="59" t="s">
        <v>323</v>
      </c>
      <c r="B27" s="60" t="str">
        <f>IFERROR(VLOOKUP($A27,contratos,2,FALSE),"")</f>
        <v>RENE WAKIL JUNIOR</v>
      </c>
      <c r="C27" s="61">
        <f t="shared" si="1"/>
        <v>1</v>
      </c>
      <c r="D27" s="62">
        <v>44957.0</v>
      </c>
      <c r="E27" s="62"/>
      <c r="F27" s="63"/>
      <c r="G27" s="62"/>
      <c r="H27" s="65"/>
      <c r="I27" s="65"/>
      <c r="J27" s="66">
        <v>0.08333333333333333</v>
      </c>
      <c r="K27" s="67" t="s">
        <v>371</v>
      </c>
      <c r="L27" s="67" t="s">
        <v>147</v>
      </c>
      <c r="M27" s="67" t="s">
        <v>189</v>
      </c>
      <c r="N27" s="68" t="s">
        <v>372</v>
      </c>
      <c r="O27" s="69"/>
      <c r="P27" s="69"/>
      <c r="Q27" s="59">
        <v>1.0</v>
      </c>
      <c r="R27" s="69"/>
      <c r="S27" s="59" t="s">
        <v>149</v>
      </c>
      <c r="T27" s="59"/>
      <c r="U27" s="62">
        <v>44951.0</v>
      </c>
      <c r="V27" s="65">
        <v>0.40555555555555556</v>
      </c>
      <c r="W27" s="65">
        <v>0.4652777777777778</v>
      </c>
      <c r="X27" s="66">
        <f>IF(W27&lt;&gt;"",IF((W27-V27)-almoco&gt;=Cadastros!Q33,(W27-V27)-almoco,(W27-V27)),"")</f>
        <v>0.01805555556</v>
      </c>
      <c r="Y27" s="66">
        <f t="shared" si="2"/>
        <v>-0.06527777778</v>
      </c>
      <c r="Z27" s="59" t="s">
        <v>180</v>
      </c>
      <c r="AA27" s="59" t="s">
        <v>134</v>
      </c>
      <c r="AB27" s="59"/>
      <c r="AC27" s="70"/>
      <c r="AD27" s="70">
        <v>0.0</v>
      </c>
      <c r="AE27" s="71">
        <f t="shared" si="3"/>
        <v>0</v>
      </c>
      <c r="AF27" s="71">
        <f>IF(X27&lt;&gt;"",(HOUR(X27)+MINUTE(X27)/60)*custohh,"")</f>
        <v>32.5</v>
      </c>
      <c r="AG27" s="70"/>
      <c r="AH27" s="71">
        <f t="shared" si="4"/>
        <v>32.5</v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 t="str">
        <f t="shared" si="5"/>
        <v>No prazo</v>
      </c>
      <c r="AU27" s="59"/>
    </row>
    <row r="28">
      <c r="A28" s="59" t="s">
        <v>321</v>
      </c>
      <c r="B28" s="60" t="str">
        <f>IFERROR(VLOOKUP($A28,contratos,2,FALSE),"")</f>
        <v>THAIS HENRIQUES MANATA </v>
      </c>
      <c r="C28" s="61">
        <f t="shared" si="1"/>
        <v>1</v>
      </c>
      <c r="D28" s="62">
        <v>44957.0</v>
      </c>
      <c r="E28" s="62"/>
      <c r="F28" s="63"/>
      <c r="G28" s="62"/>
      <c r="H28" s="65"/>
      <c r="I28" s="65"/>
      <c r="J28" s="66">
        <v>0.08333333333333333</v>
      </c>
      <c r="K28" s="67" t="s">
        <v>376</v>
      </c>
      <c r="L28" s="67" t="s">
        <v>147</v>
      </c>
      <c r="M28" s="67" t="s">
        <v>189</v>
      </c>
      <c r="N28" s="68" t="s">
        <v>372</v>
      </c>
      <c r="O28" s="69"/>
      <c r="P28" s="69"/>
      <c r="Q28" s="59">
        <v>1.0</v>
      </c>
      <c r="R28" s="69"/>
      <c r="S28" s="59" t="s">
        <v>149</v>
      </c>
      <c r="T28" s="59"/>
      <c r="U28" s="62">
        <v>44951.0</v>
      </c>
      <c r="V28" s="65">
        <v>0.29097222222222224</v>
      </c>
      <c r="W28" s="65">
        <v>0.4048611111111111</v>
      </c>
      <c r="X28" s="66">
        <f>IF(W28&lt;&gt;"",IF((W28-V28)-almoco&gt;=Cadastros!Q34,(W28-V28)-almoco,(W28-V28)),"")</f>
        <v>0.07222222222</v>
      </c>
      <c r="Y28" s="66">
        <f t="shared" si="2"/>
        <v>-0.01111111111</v>
      </c>
      <c r="Z28" s="59" t="s">
        <v>180</v>
      </c>
      <c r="AA28" s="59" t="s">
        <v>134</v>
      </c>
      <c r="AB28" s="59"/>
      <c r="AC28" s="70"/>
      <c r="AD28" s="70">
        <v>350.0</v>
      </c>
      <c r="AE28" s="71">
        <f t="shared" si="3"/>
        <v>350</v>
      </c>
      <c r="AF28" s="71">
        <f>IF(X28&lt;&gt;"",(HOUR(X28)+MINUTE(X28)/60)*custohh,"")</f>
        <v>130</v>
      </c>
      <c r="AG28" s="70"/>
      <c r="AH28" s="71">
        <f t="shared" si="4"/>
        <v>130</v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 t="str">
        <f t="shared" si="5"/>
        <v>No prazo</v>
      </c>
      <c r="AU28" s="59"/>
    </row>
    <row r="29">
      <c r="A29" s="59">
        <v>945.0</v>
      </c>
      <c r="B29" s="60" t="str">
        <f>IFERROR(VLOOKUP($A29,contratos,2,FALSE),"")</f>
        <v>LAILA FARES NEIVA</v>
      </c>
      <c r="C29" s="61">
        <f t="shared" si="1"/>
        <v>1</v>
      </c>
      <c r="D29" s="62">
        <v>44960.0</v>
      </c>
      <c r="E29" s="62"/>
      <c r="F29" s="63"/>
      <c r="G29" s="62"/>
      <c r="H29" s="65"/>
      <c r="I29" s="65"/>
      <c r="J29" s="66">
        <v>0.20833333333333334</v>
      </c>
      <c r="K29" s="67" t="s">
        <v>179</v>
      </c>
      <c r="L29" s="67" t="s">
        <v>147</v>
      </c>
      <c r="M29" s="67" t="s">
        <v>171</v>
      </c>
      <c r="N29" s="68" t="s">
        <v>391</v>
      </c>
      <c r="O29" s="69"/>
      <c r="P29" s="69"/>
      <c r="Q29" s="59">
        <v>1.0</v>
      </c>
      <c r="R29" s="69"/>
      <c r="S29" s="59" t="s">
        <v>149</v>
      </c>
      <c r="T29" s="59"/>
      <c r="U29" s="62">
        <v>44951.0</v>
      </c>
      <c r="V29" s="65">
        <v>0.5416666666666666</v>
      </c>
      <c r="W29" s="65">
        <v>0.6701388888888888</v>
      </c>
      <c r="X29" s="66">
        <f>IF(W29&lt;&gt;"",IF((W29-V29)-almoco&gt;=Cadastros!Q35,(W29-V29)-almoco,(W29-V29)),"")</f>
        <v>0.08680555556</v>
      </c>
      <c r="Y29" s="66">
        <f t="shared" si="2"/>
        <v>-0.1215277778</v>
      </c>
      <c r="Z29" s="59" t="s">
        <v>180</v>
      </c>
      <c r="AA29" s="59" t="s">
        <v>134</v>
      </c>
      <c r="AB29" s="59"/>
      <c r="AC29" s="70"/>
      <c r="AD29" s="70">
        <v>909.83</v>
      </c>
      <c r="AE29" s="71">
        <f t="shared" si="3"/>
        <v>909.83</v>
      </c>
      <c r="AF29" s="71">
        <f>IF(X29&lt;&gt;"",(HOUR(X29)+MINUTE(X29)/60)*custohh,"")</f>
        <v>156.25</v>
      </c>
      <c r="AG29" s="70"/>
      <c r="AH29" s="71">
        <f t="shared" si="4"/>
        <v>156.25</v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 t="str">
        <f t="shared" si="5"/>
        <v>No prazo</v>
      </c>
      <c r="AU29" s="59"/>
    </row>
    <row r="30">
      <c r="A30" s="59">
        <v>892.0</v>
      </c>
      <c r="B30" s="60" t="str">
        <f>IFERROR(VLOOKUP($A30,contratos,2,FALSE),"")</f>
        <v>JOÃO CÉSAR OTONI MATOS</v>
      </c>
      <c r="C30" s="61">
        <f t="shared" si="1"/>
        <v>2</v>
      </c>
      <c r="D30" s="62">
        <v>44908.0</v>
      </c>
      <c r="E30" s="62"/>
      <c r="F30" s="63"/>
      <c r="G30" s="62"/>
      <c r="H30" s="65"/>
      <c r="I30" s="65"/>
      <c r="J30" s="66">
        <v>0.20833333333333334</v>
      </c>
      <c r="K30" s="67" t="s">
        <v>371</v>
      </c>
      <c r="L30" s="67" t="s">
        <v>147</v>
      </c>
      <c r="M30" s="67" t="s">
        <v>189</v>
      </c>
      <c r="N30" s="68" t="s">
        <v>372</v>
      </c>
      <c r="O30" s="69"/>
      <c r="P30" s="69"/>
      <c r="Q30" s="59">
        <v>2.0</v>
      </c>
      <c r="R30" s="69"/>
      <c r="S30" s="59" t="s">
        <v>149</v>
      </c>
      <c r="T30" s="59"/>
      <c r="U30" s="62">
        <v>44951.0</v>
      </c>
      <c r="V30" s="65">
        <v>0.5</v>
      </c>
      <c r="W30" s="65">
        <v>0.6659722222222222</v>
      </c>
      <c r="X30" s="66">
        <f>IF(W30&lt;&gt;"",IF((W30-V30)-almoco&gt;=Cadastros!Q36,(W30-V30)-almoco,(W30-V30)),"")</f>
        <v>0.1243055556</v>
      </c>
      <c r="Y30" s="66">
        <f t="shared" si="2"/>
        <v>-0.08402777778</v>
      </c>
      <c r="Z30" s="59" t="s">
        <v>374</v>
      </c>
      <c r="AA30" s="59" t="s">
        <v>213</v>
      </c>
      <c r="AB30" s="59"/>
      <c r="AC30" s="70"/>
      <c r="AD30" s="70">
        <v>0.0</v>
      </c>
      <c r="AE30" s="71">
        <f t="shared" si="3"/>
        <v>0</v>
      </c>
      <c r="AF30" s="71">
        <f>IF(X30&lt;&gt;"",(HOUR(X30)+MINUTE(X30)/60)*custohh,"")</f>
        <v>223.75</v>
      </c>
      <c r="AG30" s="70"/>
      <c r="AH30" s="71">
        <f t="shared" si="4"/>
        <v>223.75</v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 t="str">
        <f t="shared" si="5"/>
        <v>Fora do prazo</v>
      </c>
      <c r="AU30" s="59"/>
    </row>
    <row r="31">
      <c r="A31" s="59">
        <v>770.0</v>
      </c>
      <c r="B31" s="60" t="str">
        <f>IFERROR(VLOOKUP($A31,contratos,2,FALSE),"")</f>
        <v>GSJ PARTICIPAÇÕES EIRELI</v>
      </c>
      <c r="C31" s="61">
        <f t="shared" si="1"/>
        <v>1</v>
      </c>
      <c r="D31" s="62">
        <v>44864.0</v>
      </c>
      <c r="E31" s="62"/>
      <c r="F31" s="63"/>
      <c r="G31" s="62"/>
      <c r="H31" s="65"/>
      <c r="I31" s="65"/>
      <c r="J31" s="66">
        <v>0.375</v>
      </c>
      <c r="K31" s="67" t="s">
        <v>173</v>
      </c>
      <c r="L31" s="67" t="s">
        <v>156</v>
      </c>
      <c r="M31" s="67" t="s">
        <v>155</v>
      </c>
      <c r="N31" s="68" t="s">
        <v>373</v>
      </c>
      <c r="O31" s="69"/>
      <c r="P31" s="69"/>
      <c r="Q31" s="59">
        <v>1.0</v>
      </c>
      <c r="R31" s="69"/>
      <c r="S31" s="59" t="s">
        <v>149</v>
      </c>
      <c r="T31" s="59"/>
      <c r="U31" s="62">
        <v>44951.0</v>
      </c>
      <c r="V31" s="65">
        <v>0.2569444444444444</v>
      </c>
      <c r="W31" s="65">
        <v>0.7534722222222222</v>
      </c>
      <c r="X31" s="66">
        <f>IF(W31&lt;&gt;"",IF((W31-V31)-almoco&gt;=Cadastros!Q37,(W31-V31)-almoco,(W31-V31)),"")</f>
        <v>0.4548611111</v>
      </c>
      <c r="Y31" s="66">
        <f t="shared" si="2"/>
        <v>0.07986111111</v>
      </c>
      <c r="Z31" s="59" t="s">
        <v>151</v>
      </c>
      <c r="AA31" s="59" t="s">
        <v>152</v>
      </c>
      <c r="AB31" s="59"/>
      <c r="AC31" s="70"/>
      <c r="AD31" s="70">
        <v>0.0</v>
      </c>
      <c r="AE31" s="71">
        <f t="shared" si="3"/>
        <v>0</v>
      </c>
      <c r="AF31" s="71">
        <f>IF(X31&lt;&gt;"",(HOUR(X31)+MINUTE(X31)/60)*custohh,"")</f>
        <v>818.75</v>
      </c>
      <c r="AG31" s="70"/>
      <c r="AH31" s="71">
        <f t="shared" si="4"/>
        <v>818.75</v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 t="str">
        <f t="shared" si="5"/>
        <v>Fora do prazo</v>
      </c>
      <c r="AU31" s="59"/>
    </row>
    <row r="32">
      <c r="A32" s="59">
        <v>741.0</v>
      </c>
      <c r="B32" s="60" t="str">
        <f>IFERROR(VLOOKUP($A32,contratos,2,FALSE),"")</f>
        <v>MARCO ANTÔNIO DE M VECCI</v>
      </c>
      <c r="C32" s="61">
        <f t="shared" si="1"/>
        <v>1</v>
      </c>
      <c r="D32" s="62">
        <v>44693.0</v>
      </c>
      <c r="E32" s="62"/>
      <c r="F32" s="63"/>
      <c r="G32" s="62"/>
      <c r="H32" s="64"/>
      <c r="I32" s="65"/>
      <c r="J32" s="66">
        <v>0.375</v>
      </c>
      <c r="K32" s="67" t="s">
        <v>371</v>
      </c>
      <c r="L32" s="67" t="s">
        <v>147</v>
      </c>
      <c r="M32" s="67" t="s">
        <v>163</v>
      </c>
      <c r="N32" s="68" t="s">
        <v>392</v>
      </c>
      <c r="O32" s="69"/>
      <c r="P32" s="69"/>
      <c r="Q32" s="59">
        <v>1.0</v>
      </c>
      <c r="R32" s="69"/>
      <c r="S32" s="59" t="s">
        <v>149</v>
      </c>
      <c r="T32" s="59"/>
      <c r="U32" s="62">
        <v>44951.0</v>
      </c>
      <c r="V32" s="65">
        <v>0.30486111111111114</v>
      </c>
      <c r="W32" s="65">
        <v>0.6666666666666666</v>
      </c>
      <c r="X32" s="66">
        <f>IF(W32&lt;&gt;"",IF((W32-V32)-almoco&gt;=Cadastros!Q38,(W32-V32)-almoco,(W32-V32)),"")</f>
        <v>0.3201388889</v>
      </c>
      <c r="Y32" s="66">
        <f t="shared" si="2"/>
        <v>-0.05486111111</v>
      </c>
      <c r="Z32" s="59" t="s">
        <v>142</v>
      </c>
      <c r="AA32" s="59" t="s">
        <v>217</v>
      </c>
      <c r="AB32" s="59"/>
      <c r="AC32" s="70"/>
      <c r="AD32" s="70">
        <v>0.0</v>
      </c>
      <c r="AE32" s="71">
        <f t="shared" si="3"/>
        <v>0</v>
      </c>
      <c r="AF32" s="71">
        <f>IF(X32&lt;&gt;"",(HOUR(X32)+MINUTE(X32)/60)*custohh,"")</f>
        <v>576.25</v>
      </c>
      <c r="AG32" s="70"/>
      <c r="AH32" s="71">
        <f t="shared" si="4"/>
        <v>576.25</v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 t="str">
        <f t="shared" si="5"/>
        <v>Fora do prazo</v>
      </c>
      <c r="AU32" s="59"/>
    </row>
    <row r="33">
      <c r="A33" s="59">
        <v>658.0</v>
      </c>
      <c r="B33" s="60" t="str">
        <f>IFERROR(VLOOKUP($A33,contratos,2,FALSE),"")</f>
        <v>MOACIR QUEIROZ FARIA</v>
      </c>
      <c r="C33" s="61">
        <f t="shared" si="1"/>
        <v>10</v>
      </c>
      <c r="D33" s="62">
        <v>44920.0</v>
      </c>
      <c r="E33" s="62"/>
      <c r="F33" s="63"/>
      <c r="G33" s="62"/>
      <c r="H33" s="65"/>
      <c r="I33" s="65"/>
      <c r="J33" s="66">
        <v>0.375</v>
      </c>
      <c r="K33" s="67" t="s">
        <v>179</v>
      </c>
      <c r="L33" s="67" t="s">
        <v>156</v>
      </c>
      <c r="M33" s="67" t="s">
        <v>155</v>
      </c>
      <c r="N33" s="68" t="s">
        <v>387</v>
      </c>
      <c r="O33" s="69"/>
      <c r="P33" s="69"/>
      <c r="Q33" s="59">
        <v>1.0</v>
      </c>
      <c r="R33" s="69"/>
      <c r="S33" s="59" t="s">
        <v>149</v>
      </c>
      <c r="T33" s="59"/>
      <c r="U33" s="62">
        <v>44951.0</v>
      </c>
      <c r="V33" s="65">
        <v>0.28958333333333336</v>
      </c>
      <c r="W33" s="65">
        <v>0.7145833333333333</v>
      </c>
      <c r="X33" s="66">
        <f>IF(W33&lt;&gt;"",IF((W33-V33)-almoco&gt;=Cadastros!Q39,(W33-V33)-almoco,(W33-V33)),"")</f>
        <v>0.3833333333</v>
      </c>
      <c r="Y33" s="66">
        <f t="shared" si="2"/>
        <v>0.008333333333</v>
      </c>
      <c r="Z33" s="59" t="s">
        <v>203</v>
      </c>
      <c r="AA33" s="59" t="s">
        <v>125</v>
      </c>
      <c r="AB33" s="59"/>
      <c r="AC33" s="70"/>
      <c r="AD33" s="70">
        <v>171003.47</v>
      </c>
      <c r="AE33" s="71">
        <f t="shared" si="3"/>
        <v>17100.347</v>
      </c>
      <c r="AF33" s="71">
        <f>IF(X33&lt;&gt;"",(HOUR(X33)+MINUTE(X33)/60)*custohh,"")</f>
        <v>690</v>
      </c>
      <c r="AG33" s="70"/>
      <c r="AH33" s="71">
        <f t="shared" si="4"/>
        <v>690</v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 t="str">
        <f t="shared" si="5"/>
        <v>Fora do prazo</v>
      </c>
      <c r="AU33" s="59"/>
    </row>
    <row r="34">
      <c r="A34" s="59">
        <v>10.0</v>
      </c>
      <c r="B34" s="60" t="str">
        <f>IFERROR(VLOOKUP($A34,contratos,2,FALSE),"")</f>
        <v>BUSCAR COMPRAS / MATERIAIS / SUPORTE LOGISTICO</v>
      </c>
      <c r="C34" s="61">
        <f t="shared" si="1"/>
        <v>1</v>
      </c>
      <c r="D34" s="62"/>
      <c r="E34" s="62"/>
      <c r="F34" s="63"/>
      <c r="G34" s="62"/>
      <c r="H34" s="65"/>
      <c r="I34" s="65"/>
      <c r="J34" s="66">
        <v>0.375</v>
      </c>
      <c r="K34" s="67" t="s">
        <v>191</v>
      </c>
      <c r="L34" s="67"/>
      <c r="M34" s="67"/>
      <c r="N34" s="68"/>
      <c r="O34" s="69"/>
      <c r="P34" s="69"/>
      <c r="Q34" s="59">
        <v>0.0</v>
      </c>
      <c r="R34" s="69"/>
      <c r="S34" s="59" t="s">
        <v>149</v>
      </c>
      <c r="T34" s="59"/>
      <c r="U34" s="62">
        <v>44951.0</v>
      </c>
      <c r="V34" s="65">
        <v>0.28958333333333336</v>
      </c>
      <c r="W34" s="65">
        <v>0.7069444444444445</v>
      </c>
      <c r="X34" s="66">
        <f>IF(W34&lt;&gt;"",IF((W34-V34)-almoco&gt;=Cadastros!Q40,(W34-V34)-almoco,(W34-V34)),"")</f>
        <v>0.3756944444</v>
      </c>
      <c r="Y34" s="66">
        <f t="shared" si="2"/>
        <v>0.0006944444444</v>
      </c>
      <c r="Z34" s="59"/>
      <c r="AA34" s="59" t="s">
        <v>187</v>
      </c>
      <c r="AB34" s="59"/>
      <c r="AC34" s="70"/>
      <c r="AD34" s="70">
        <v>0.0</v>
      </c>
      <c r="AE34" s="71">
        <f t="shared" si="3"/>
        <v>0</v>
      </c>
      <c r="AF34" s="71">
        <f>IF(X34&lt;&gt;"",(HOUR(X34)+MINUTE(X34)/60)*custohh,"")</f>
        <v>676.25</v>
      </c>
      <c r="AG34" s="70"/>
      <c r="AH34" s="71">
        <f t="shared" si="4"/>
        <v>676.25</v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 t="str">
        <f t="shared" si="5"/>
        <v>Fora do prazo</v>
      </c>
      <c r="AU34" s="59"/>
    </row>
    <row r="35">
      <c r="A35" s="59">
        <v>9.0</v>
      </c>
      <c r="B35" s="60" t="str">
        <f>IFERROR(VLOOKUP($A35,contratos,2,FALSE),"")</f>
        <v>ESCRITÓRIO</v>
      </c>
      <c r="C35" s="61">
        <f t="shared" si="1"/>
        <v>1</v>
      </c>
      <c r="D35" s="62"/>
      <c r="E35" s="62"/>
      <c r="F35" s="63"/>
      <c r="G35" s="62"/>
      <c r="H35" s="64"/>
      <c r="I35" s="65"/>
      <c r="J35" s="66">
        <v>0.20833333333333334</v>
      </c>
      <c r="K35" s="67" t="s">
        <v>185</v>
      </c>
      <c r="L35" s="67"/>
      <c r="M35" s="67"/>
      <c r="N35" s="68" t="s">
        <v>393</v>
      </c>
      <c r="O35" s="69"/>
      <c r="P35" s="69"/>
      <c r="Q35" s="59">
        <v>0.0</v>
      </c>
      <c r="R35" s="69"/>
      <c r="S35" s="59" t="s">
        <v>149</v>
      </c>
      <c r="T35" s="59"/>
      <c r="U35" s="62">
        <v>44951.0</v>
      </c>
      <c r="V35" s="65">
        <v>0.2916666666666667</v>
      </c>
      <c r="W35" s="65">
        <v>0.4583333333333333</v>
      </c>
      <c r="X35" s="66">
        <f>IF(W35&lt;&gt;"",IF((W35-V35)-almoco&gt;=Cadastros!Q41,(W35-V35)-almoco,(W35-V35)),"")</f>
        <v>0.125</v>
      </c>
      <c r="Y35" s="66">
        <f t="shared" si="2"/>
        <v>-0.08333333333</v>
      </c>
      <c r="Z35" s="59" t="s">
        <v>374</v>
      </c>
      <c r="AA35" s="59" t="s">
        <v>213</v>
      </c>
      <c r="AB35" s="59"/>
      <c r="AC35" s="70"/>
      <c r="AD35" s="70">
        <v>0.0</v>
      </c>
      <c r="AE35" s="71">
        <f t="shared" si="3"/>
        <v>0</v>
      </c>
      <c r="AF35" s="71">
        <f>IF(X35&lt;&gt;"",(HOUR(X35)+MINUTE(X35)/60)*custohh,"")</f>
        <v>225</v>
      </c>
      <c r="AG35" s="70"/>
      <c r="AH35" s="71">
        <f t="shared" si="4"/>
        <v>225</v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 t="str">
        <f t="shared" si="5"/>
        <v>Fora do prazo</v>
      </c>
      <c r="AU35" s="59"/>
    </row>
    <row r="36">
      <c r="A36" s="59" t="s">
        <v>313</v>
      </c>
      <c r="B36" s="60" t="str">
        <f>IFERROR(VLOOKUP($A36,contratos,2,FALSE),"")</f>
        <v>AT PAGA EGALI INTERCÂMBIO </v>
      </c>
      <c r="C36" s="61">
        <f t="shared" si="1"/>
        <v>2</v>
      </c>
      <c r="D36" s="62">
        <v>44957.0</v>
      </c>
      <c r="E36" s="62"/>
      <c r="F36" s="63"/>
      <c r="G36" s="62"/>
      <c r="H36" s="64"/>
      <c r="I36" s="65"/>
      <c r="J36" s="66">
        <v>0.20833333333333334</v>
      </c>
      <c r="K36" s="67" t="s">
        <v>376</v>
      </c>
      <c r="L36" s="67" t="s">
        <v>147</v>
      </c>
      <c r="M36" s="67" t="s">
        <v>189</v>
      </c>
      <c r="N36" s="68" t="s">
        <v>372</v>
      </c>
      <c r="O36" s="69"/>
      <c r="P36" s="69"/>
      <c r="Q36" s="59">
        <v>1.0</v>
      </c>
      <c r="R36" s="69"/>
      <c r="S36" s="59" t="s">
        <v>149</v>
      </c>
      <c r="T36" s="59"/>
      <c r="U36" s="62">
        <v>44950.0</v>
      </c>
      <c r="V36" s="65">
        <v>0.3111111111111111</v>
      </c>
      <c r="W36" s="65">
        <v>0.5</v>
      </c>
      <c r="X36" s="66">
        <f>IF(W36&lt;&gt;"",IF((W36-V36)-almoco&gt;=Cadastros!Q42,(W36-V36)-almoco,(W36-V36)),"")</f>
        <v>0.1472222222</v>
      </c>
      <c r="Y36" s="66">
        <f t="shared" si="2"/>
        <v>-0.06111111111</v>
      </c>
      <c r="Z36" s="59" t="s">
        <v>124</v>
      </c>
      <c r="AA36" s="59" t="s">
        <v>211</v>
      </c>
      <c r="AB36" s="59"/>
      <c r="AC36" s="70"/>
      <c r="AD36" s="70">
        <v>750.0</v>
      </c>
      <c r="AE36" s="71">
        <f t="shared" si="3"/>
        <v>187.5</v>
      </c>
      <c r="AF36" s="71">
        <f>IF(X36&lt;&gt;"",(HOUR(X36)+MINUTE(X36)/60)*custohh,"")</f>
        <v>265</v>
      </c>
      <c r="AG36" s="70"/>
      <c r="AH36" s="71">
        <f t="shared" si="4"/>
        <v>265</v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 t="str">
        <f t="shared" si="5"/>
        <v>No prazo</v>
      </c>
      <c r="AU36" s="59"/>
    </row>
    <row r="37">
      <c r="A37" s="59" t="s">
        <v>319</v>
      </c>
      <c r="B37" s="60" t="str">
        <f>IFERROR(VLOOKUP($A37,contratos,2,FALSE),"")</f>
        <v>EDIFÍCIO BORDEAUX RESIDENCE</v>
      </c>
      <c r="C37" s="61">
        <f t="shared" si="1"/>
        <v>1</v>
      </c>
      <c r="D37" s="62"/>
      <c r="E37" s="62"/>
      <c r="F37" s="63"/>
      <c r="G37" s="62"/>
      <c r="H37" s="65"/>
      <c r="I37" s="65"/>
      <c r="J37" s="66">
        <v>0.08333333333333333</v>
      </c>
      <c r="K37" s="67" t="s">
        <v>166</v>
      </c>
      <c r="L37" s="67" t="s">
        <v>147</v>
      </c>
      <c r="M37" s="67" t="s">
        <v>146</v>
      </c>
      <c r="N37" s="68" t="s">
        <v>394</v>
      </c>
      <c r="O37" s="69"/>
      <c r="P37" s="69"/>
      <c r="Q37" s="59">
        <v>1.0</v>
      </c>
      <c r="R37" s="69"/>
      <c r="S37" s="59" t="s">
        <v>149</v>
      </c>
      <c r="T37" s="59"/>
      <c r="U37" s="62">
        <v>44950.0</v>
      </c>
      <c r="V37" s="65">
        <v>0.5416666666666666</v>
      </c>
      <c r="W37" s="65">
        <v>0.6465277777777778</v>
      </c>
      <c r="X37" s="66">
        <f>IF(W37&lt;&gt;"",IF((W37-V37)-almoco&gt;=Cadastros!Q43,(W37-V37)-almoco,(W37-V37)),"")</f>
        <v>0.06319444444</v>
      </c>
      <c r="Y37" s="66">
        <f t="shared" si="2"/>
        <v>-0.02013888889</v>
      </c>
      <c r="Z37" s="59" t="s">
        <v>124</v>
      </c>
      <c r="AA37" s="59" t="s">
        <v>211</v>
      </c>
      <c r="AB37" s="59"/>
      <c r="AC37" s="70"/>
      <c r="AD37" s="70">
        <v>0.0</v>
      </c>
      <c r="AE37" s="71">
        <f t="shared" si="3"/>
        <v>0</v>
      </c>
      <c r="AF37" s="71">
        <f>IF(X37&lt;&gt;"",(HOUR(X37)+MINUTE(X37)/60)*custohh,"")</f>
        <v>113.75</v>
      </c>
      <c r="AG37" s="70"/>
      <c r="AH37" s="71">
        <f t="shared" si="4"/>
        <v>113.75</v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 t="str">
        <f t="shared" si="5"/>
        <v>Fora do prazo</v>
      </c>
      <c r="AU37" s="59"/>
    </row>
    <row r="38">
      <c r="A38" s="59">
        <v>1448.0</v>
      </c>
      <c r="B38" s="60" t="str">
        <f>IFERROR(VLOOKUP($A38,contratos,2,FALSE),"")</f>
        <v>GUSTAVO PENNA ARQUITETO E ASSOCIADOS</v>
      </c>
      <c r="C38" s="61">
        <f t="shared" si="1"/>
        <v>1</v>
      </c>
      <c r="D38" s="62"/>
      <c r="E38" s="62"/>
      <c r="F38" s="63"/>
      <c r="G38" s="62"/>
      <c r="H38" s="65"/>
      <c r="I38" s="65"/>
      <c r="J38" s="66">
        <v>0.041666666666666664</v>
      </c>
      <c r="K38" s="67" t="s">
        <v>166</v>
      </c>
      <c r="L38" s="67" t="s">
        <v>147</v>
      </c>
      <c r="M38" s="67" t="s">
        <v>189</v>
      </c>
      <c r="N38" s="68" t="s">
        <v>372</v>
      </c>
      <c r="O38" s="69"/>
      <c r="P38" s="69"/>
      <c r="Q38" s="59">
        <v>1.0</v>
      </c>
      <c r="R38" s="69"/>
      <c r="S38" s="59" t="s">
        <v>149</v>
      </c>
      <c r="T38" s="59"/>
      <c r="U38" s="62">
        <v>44950.0</v>
      </c>
      <c r="V38" s="65">
        <v>0.4326388888888889</v>
      </c>
      <c r="W38" s="65">
        <v>0.45069444444444445</v>
      </c>
      <c r="X38" s="66">
        <f>IF(W38&lt;&gt;"",IF((W38-V38)-almoco&gt;=Cadastros!Q44,(W38-V38)-almoco,(W38-V38)),"")</f>
        <v>0.01805555556</v>
      </c>
      <c r="Y38" s="66">
        <f t="shared" si="2"/>
        <v>-0.02361111111</v>
      </c>
      <c r="Z38" s="59" t="s">
        <v>142</v>
      </c>
      <c r="AA38" s="59" t="s">
        <v>217</v>
      </c>
      <c r="AB38" s="59"/>
      <c r="AC38" s="70"/>
      <c r="AD38" s="70">
        <v>0.0</v>
      </c>
      <c r="AE38" s="71">
        <f t="shared" si="3"/>
        <v>0</v>
      </c>
      <c r="AF38" s="71">
        <f>IF(X38&lt;&gt;"",(HOUR(X38)+MINUTE(X38)/60)*custohh,"")</f>
        <v>32.5</v>
      </c>
      <c r="AG38" s="70"/>
      <c r="AH38" s="71">
        <f t="shared" si="4"/>
        <v>32.5</v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 t="str">
        <f t="shared" si="5"/>
        <v>Fora do prazo</v>
      </c>
      <c r="AU38" s="59"/>
    </row>
    <row r="39">
      <c r="A39" s="59">
        <v>892.0</v>
      </c>
      <c r="B39" s="60" t="str">
        <f>IFERROR(VLOOKUP($A39,contratos,2,FALSE),"")</f>
        <v>JOÃO CÉSAR OTONI MATOS</v>
      </c>
      <c r="C39" s="61">
        <f t="shared" si="1"/>
        <v>2</v>
      </c>
      <c r="D39" s="62">
        <v>44908.0</v>
      </c>
      <c r="E39" s="62"/>
      <c r="F39" s="63"/>
      <c r="G39" s="62"/>
      <c r="H39" s="65"/>
      <c r="I39" s="65"/>
      <c r="J39" s="66">
        <v>0.08333333333333333</v>
      </c>
      <c r="K39" s="67" t="s">
        <v>371</v>
      </c>
      <c r="L39" s="67" t="s">
        <v>147</v>
      </c>
      <c r="M39" s="67" t="s">
        <v>189</v>
      </c>
      <c r="N39" s="68" t="s">
        <v>372</v>
      </c>
      <c r="O39" s="69"/>
      <c r="P39" s="69"/>
      <c r="Q39" s="59">
        <v>1.0</v>
      </c>
      <c r="R39" s="69"/>
      <c r="S39" s="59" t="s">
        <v>149</v>
      </c>
      <c r="T39" s="59"/>
      <c r="U39" s="62">
        <v>44950.0</v>
      </c>
      <c r="V39" s="65">
        <v>0.4513888888888889</v>
      </c>
      <c r="W39" s="65">
        <v>0.5368055555555555</v>
      </c>
      <c r="X39" s="66">
        <f>IF(W39&lt;&gt;"",IF((W39-V39)-almoco&gt;=Cadastros!Q45,(W39-V39)-almoco,(W39-V39)),"")</f>
        <v>0.04375</v>
      </c>
      <c r="Y39" s="66">
        <f t="shared" si="2"/>
        <v>-0.03958333333</v>
      </c>
      <c r="Z39" s="59" t="s">
        <v>142</v>
      </c>
      <c r="AA39" s="59" t="s">
        <v>217</v>
      </c>
      <c r="AB39" s="59"/>
      <c r="AC39" s="70"/>
      <c r="AD39" s="70">
        <v>0.0</v>
      </c>
      <c r="AE39" s="71">
        <f t="shared" si="3"/>
        <v>0</v>
      </c>
      <c r="AF39" s="71">
        <f>IF(X39&lt;&gt;"",(HOUR(X39)+MINUTE(X39)/60)*custohh,"")</f>
        <v>78.75</v>
      </c>
      <c r="AG39" s="70"/>
      <c r="AH39" s="71">
        <f t="shared" si="4"/>
        <v>78.75</v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 t="str">
        <f t="shared" si="5"/>
        <v>Fora do prazo</v>
      </c>
      <c r="AU39" s="59"/>
    </row>
    <row r="40">
      <c r="A40" s="59">
        <v>859.0</v>
      </c>
      <c r="B40" s="60" t="str">
        <f>IFERROR(VLOOKUP($A40,contratos,2,FALSE),"")</f>
        <v>MARCELO CANÇADO NILO ABRANCHES</v>
      </c>
      <c r="C40" s="61">
        <f t="shared" si="1"/>
        <v>1</v>
      </c>
      <c r="D40" s="62">
        <v>44932.0</v>
      </c>
      <c r="E40" s="62"/>
      <c r="F40" s="63"/>
      <c r="G40" s="62"/>
      <c r="H40" s="65"/>
      <c r="I40" s="65"/>
      <c r="J40" s="66">
        <v>0.20833333333333334</v>
      </c>
      <c r="K40" s="67" t="s">
        <v>371</v>
      </c>
      <c r="L40" s="67" t="s">
        <v>147</v>
      </c>
      <c r="M40" s="67" t="s">
        <v>183</v>
      </c>
      <c r="N40" s="68" t="s">
        <v>375</v>
      </c>
      <c r="O40" s="69"/>
      <c r="P40" s="69"/>
      <c r="Q40" s="59">
        <v>1.0</v>
      </c>
      <c r="R40" s="69"/>
      <c r="S40" s="59" t="s">
        <v>149</v>
      </c>
      <c r="T40" s="59"/>
      <c r="U40" s="62">
        <v>44950.0</v>
      </c>
      <c r="V40" s="65">
        <v>0.3763888888888889</v>
      </c>
      <c r="W40" s="65">
        <v>0.7076388888888889</v>
      </c>
      <c r="X40" s="66">
        <f>IF(W40&lt;&gt;"",IF((W40-V40)-almoco&gt;=Cadastros!Q46,(W40-V40)-almoco,(W40-V40)),"")</f>
        <v>0.2895833333</v>
      </c>
      <c r="Y40" s="66">
        <f t="shared" si="2"/>
        <v>0.08125</v>
      </c>
      <c r="Z40" s="59" t="s">
        <v>151</v>
      </c>
      <c r="AA40" s="59" t="s">
        <v>152</v>
      </c>
      <c r="AB40" s="59"/>
      <c r="AC40" s="70"/>
      <c r="AD40" s="70">
        <v>0.0</v>
      </c>
      <c r="AE40" s="71">
        <f t="shared" si="3"/>
        <v>0</v>
      </c>
      <c r="AF40" s="71">
        <f>IF(X40&lt;&gt;"",(HOUR(X40)+MINUTE(X40)/60)*custohh,"")</f>
        <v>521.25</v>
      </c>
      <c r="AG40" s="70"/>
      <c r="AH40" s="71">
        <f t="shared" si="4"/>
        <v>521.25</v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 t="str">
        <f t="shared" si="5"/>
        <v>Fora do prazo</v>
      </c>
      <c r="AU40" s="59"/>
    </row>
    <row r="41">
      <c r="A41" s="59">
        <v>855.0</v>
      </c>
      <c r="B41" s="60" t="str">
        <f>IFERROR(VLOOKUP($A41,contratos,2,FALSE),"")</f>
        <v>TADEU MACHADO ZICA</v>
      </c>
      <c r="C41" s="61">
        <f t="shared" si="1"/>
        <v>1</v>
      </c>
      <c r="D41" s="62">
        <v>44838.0</v>
      </c>
      <c r="E41" s="62"/>
      <c r="F41" s="63"/>
      <c r="G41" s="62"/>
      <c r="H41" s="64"/>
      <c r="I41" s="65"/>
      <c r="J41" s="66">
        <v>0.08333333333333333</v>
      </c>
      <c r="K41" s="67" t="s">
        <v>371</v>
      </c>
      <c r="L41" s="67" t="s">
        <v>147</v>
      </c>
      <c r="M41" s="67" t="s">
        <v>189</v>
      </c>
      <c r="N41" s="68" t="s">
        <v>372</v>
      </c>
      <c r="O41" s="69"/>
      <c r="P41" s="69"/>
      <c r="Q41" s="59">
        <v>1.0</v>
      </c>
      <c r="R41" s="69"/>
      <c r="S41" s="59" t="s">
        <v>149</v>
      </c>
      <c r="T41" s="59"/>
      <c r="U41" s="62">
        <v>44950.0</v>
      </c>
      <c r="V41" s="65">
        <v>0.3173611111111111</v>
      </c>
      <c r="W41" s="65">
        <v>0.43194444444444446</v>
      </c>
      <c r="X41" s="66">
        <f>IF(W41&lt;&gt;"",IF((W41-V41)-almoco&gt;=Cadastros!Q47,(W41-V41)-almoco,(W41-V41)),"")</f>
        <v>0.07291666667</v>
      </c>
      <c r="Y41" s="66">
        <f t="shared" si="2"/>
        <v>-0.01041666667</v>
      </c>
      <c r="Z41" s="59" t="s">
        <v>142</v>
      </c>
      <c r="AA41" s="59" t="s">
        <v>217</v>
      </c>
      <c r="AB41" s="59"/>
      <c r="AC41" s="70"/>
      <c r="AD41" s="70">
        <v>0.0</v>
      </c>
      <c r="AE41" s="71">
        <f t="shared" si="3"/>
        <v>0</v>
      </c>
      <c r="AF41" s="71">
        <f>IF(X41&lt;&gt;"",(HOUR(X41)+MINUTE(X41)/60)*custohh,"")</f>
        <v>131.25</v>
      </c>
      <c r="AG41" s="70"/>
      <c r="AH41" s="71">
        <f t="shared" si="4"/>
        <v>131.25</v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 t="str">
        <f t="shared" si="5"/>
        <v>Fora do prazo</v>
      </c>
      <c r="AU41" s="59"/>
    </row>
    <row r="42">
      <c r="A42" s="59">
        <v>846.0</v>
      </c>
      <c r="B42" s="60" t="str">
        <f>IFERROR(VLOOKUP($A42,contratos,2,FALSE),"")</f>
        <v>ONE AGENTES AUTÔNOMOS DE INVESTIMENTOS LTDA</v>
      </c>
      <c r="C42" s="61">
        <f t="shared" si="1"/>
        <v>2</v>
      </c>
      <c r="D42" s="62">
        <v>44883.0</v>
      </c>
      <c r="E42" s="62"/>
      <c r="F42" s="63"/>
      <c r="G42" s="62"/>
      <c r="H42" s="65"/>
      <c r="I42" s="65"/>
      <c r="J42" s="66">
        <v>0.16666666666666666</v>
      </c>
      <c r="K42" s="67" t="s">
        <v>371</v>
      </c>
      <c r="L42" s="67" t="s">
        <v>147</v>
      </c>
      <c r="M42" s="67" t="s">
        <v>189</v>
      </c>
      <c r="N42" s="68" t="s">
        <v>372</v>
      </c>
      <c r="O42" s="69"/>
      <c r="P42" s="69"/>
      <c r="Q42" s="59">
        <v>1.0</v>
      </c>
      <c r="R42" s="69"/>
      <c r="S42" s="59" t="s">
        <v>149</v>
      </c>
      <c r="T42" s="59"/>
      <c r="U42" s="62">
        <v>44950.0</v>
      </c>
      <c r="V42" s="65">
        <v>0.43819444444444444</v>
      </c>
      <c r="W42" s="65">
        <v>0.6527777777777778</v>
      </c>
      <c r="X42" s="66">
        <f>IF(W42&lt;&gt;"",IF((W42-V42)-almoco&gt;=Cadastros!Q48,(W42-V42)-almoco,(W42-V42)),"")</f>
        <v>0.1729166667</v>
      </c>
      <c r="Y42" s="66">
        <f t="shared" si="2"/>
        <v>0.00625</v>
      </c>
      <c r="Z42" s="59" t="s">
        <v>180</v>
      </c>
      <c r="AA42" s="59" t="s">
        <v>134</v>
      </c>
      <c r="AB42" s="59"/>
      <c r="AC42" s="70"/>
      <c r="AD42" s="70">
        <v>1673.8</v>
      </c>
      <c r="AE42" s="71">
        <f t="shared" si="3"/>
        <v>418.45</v>
      </c>
      <c r="AF42" s="71">
        <f>IF(X42&lt;&gt;"",(HOUR(X42)+MINUTE(X42)/60)*custohh,"")</f>
        <v>311.25</v>
      </c>
      <c r="AG42" s="70"/>
      <c r="AH42" s="71">
        <f t="shared" si="4"/>
        <v>311.25</v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 t="str">
        <f t="shared" si="5"/>
        <v>Fora do prazo</v>
      </c>
      <c r="AU42" s="59"/>
    </row>
    <row r="43">
      <c r="A43" s="59">
        <v>812.0</v>
      </c>
      <c r="B43" s="60" t="str">
        <f>IFERROR(VLOOKUP($A43,contratos,2,FALSE),"")</f>
        <v>EDUARDA CORRÊA MALTA</v>
      </c>
      <c r="C43" s="61">
        <f t="shared" si="1"/>
        <v>2</v>
      </c>
      <c r="D43" s="62">
        <v>44749.0</v>
      </c>
      <c r="E43" s="62"/>
      <c r="F43" s="63"/>
      <c r="G43" s="62"/>
      <c r="H43" s="64"/>
      <c r="I43" s="65"/>
      <c r="J43" s="66">
        <v>0.08333333333333333</v>
      </c>
      <c r="K43" s="67" t="s">
        <v>371</v>
      </c>
      <c r="L43" s="67" t="s">
        <v>147</v>
      </c>
      <c r="M43" s="67" t="s">
        <v>189</v>
      </c>
      <c r="N43" s="68" t="s">
        <v>372</v>
      </c>
      <c r="O43" s="69"/>
      <c r="P43" s="69"/>
      <c r="Q43" s="59">
        <v>1.0</v>
      </c>
      <c r="R43" s="69"/>
      <c r="S43" s="59" t="s">
        <v>149</v>
      </c>
      <c r="T43" s="59"/>
      <c r="U43" s="62">
        <v>44950.0</v>
      </c>
      <c r="V43" s="65">
        <v>0.31805555555555554</v>
      </c>
      <c r="W43" s="65">
        <v>0.37569444444444444</v>
      </c>
      <c r="X43" s="66">
        <f>IF(W43&lt;&gt;"",IF((W43-V43)-almoco&gt;=Cadastros!Q49,(W43-V43)-almoco,(W43-V43)),"")</f>
        <v>0.01597222222</v>
      </c>
      <c r="Y43" s="66">
        <f t="shared" si="2"/>
        <v>-0.06736111111</v>
      </c>
      <c r="Z43" s="59" t="s">
        <v>151</v>
      </c>
      <c r="AA43" s="59" t="s">
        <v>152</v>
      </c>
      <c r="AB43" s="59"/>
      <c r="AC43" s="70"/>
      <c r="AD43" s="70">
        <v>0.0</v>
      </c>
      <c r="AE43" s="71">
        <f t="shared" si="3"/>
        <v>77.05</v>
      </c>
      <c r="AF43" s="71">
        <f>IF(X43&lt;&gt;"",(HOUR(X43)+MINUTE(X43)/60)*custohh,"")</f>
        <v>28.75</v>
      </c>
      <c r="AG43" s="70"/>
      <c r="AH43" s="71">
        <f t="shared" si="4"/>
        <v>28.75</v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 t="str">
        <f t="shared" si="5"/>
        <v>Fora do prazo</v>
      </c>
      <c r="AU43" s="59"/>
    </row>
    <row r="44">
      <c r="A44" s="59">
        <v>702.0</v>
      </c>
      <c r="B44" s="60" t="str">
        <f>IFERROR(VLOOKUP($A44,contratos,2,FALSE),"")</f>
        <v>CAROLINA ROBSON ALVES</v>
      </c>
      <c r="C44" s="61">
        <f t="shared" si="1"/>
        <v>2</v>
      </c>
      <c r="D44" s="62">
        <v>45259.0</v>
      </c>
      <c r="E44" s="62"/>
      <c r="F44" s="63"/>
      <c r="G44" s="62"/>
      <c r="H44" s="64"/>
      <c r="I44" s="65"/>
      <c r="J44" s="66">
        <v>0.3333333333333333</v>
      </c>
      <c r="K44" s="67" t="s">
        <v>179</v>
      </c>
      <c r="L44" s="67" t="s">
        <v>147</v>
      </c>
      <c r="M44" s="67" t="s">
        <v>189</v>
      </c>
      <c r="N44" s="68" t="s">
        <v>372</v>
      </c>
      <c r="O44" s="69"/>
      <c r="P44" s="69"/>
      <c r="Q44" s="59">
        <v>1.0</v>
      </c>
      <c r="R44" s="69"/>
      <c r="S44" s="59" t="s">
        <v>149</v>
      </c>
      <c r="T44" s="59"/>
      <c r="U44" s="62">
        <v>44950.0</v>
      </c>
      <c r="V44" s="65">
        <v>0.29305555555555557</v>
      </c>
      <c r="W44" s="65">
        <v>0.625</v>
      </c>
      <c r="X44" s="66">
        <f>IF(W44&lt;&gt;"",IF((W44-V44)-almoco&gt;=Cadastros!Q50,(W44-V44)-almoco,(W44-V44)),"")</f>
        <v>0.2902777778</v>
      </c>
      <c r="Y44" s="66">
        <f t="shared" si="2"/>
        <v>-0.04305555556</v>
      </c>
      <c r="Z44" s="59" t="s">
        <v>374</v>
      </c>
      <c r="AA44" s="59" t="s">
        <v>187</v>
      </c>
      <c r="AB44" s="59"/>
      <c r="AC44" s="70"/>
      <c r="AD44" s="70">
        <v>6522.81</v>
      </c>
      <c r="AE44" s="71">
        <f t="shared" si="3"/>
        <v>3261.405</v>
      </c>
      <c r="AF44" s="71">
        <f>IF(X44&lt;&gt;"",(HOUR(X44)+MINUTE(X44)/60)*custohh,"")</f>
        <v>522.5</v>
      </c>
      <c r="AG44" s="70"/>
      <c r="AH44" s="71">
        <f t="shared" si="4"/>
        <v>522.5</v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 t="str">
        <f t="shared" si="5"/>
        <v>No prazo</v>
      </c>
      <c r="AU44" s="59"/>
    </row>
    <row r="45">
      <c r="A45" s="59">
        <v>607.0</v>
      </c>
      <c r="B45" s="60" t="str">
        <f>IFERROR(VLOOKUP($A45,contratos,2,FALSE),"")</f>
        <v>PEDRO ANDRADE NOGUEIRA</v>
      </c>
      <c r="C45" s="61">
        <f t="shared" si="1"/>
        <v>3</v>
      </c>
      <c r="D45" s="62">
        <v>44910.0</v>
      </c>
      <c r="E45" s="62"/>
      <c r="F45" s="63"/>
      <c r="G45" s="62"/>
      <c r="H45" s="65"/>
      <c r="I45" s="65"/>
      <c r="J45" s="66">
        <v>0.041666666666666664</v>
      </c>
      <c r="K45" s="67" t="s">
        <v>371</v>
      </c>
      <c r="L45" s="67" t="s">
        <v>147</v>
      </c>
      <c r="M45" s="67" t="s">
        <v>189</v>
      </c>
      <c r="N45" s="68" t="s">
        <v>372</v>
      </c>
      <c r="O45" s="69"/>
      <c r="P45" s="69"/>
      <c r="Q45" s="59">
        <v>1.0</v>
      </c>
      <c r="R45" s="69"/>
      <c r="S45" s="59" t="s">
        <v>149</v>
      </c>
      <c r="T45" s="59"/>
      <c r="U45" s="62">
        <v>44950.0</v>
      </c>
      <c r="V45" s="65">
        <v>0.625</v>
      </c>
      <c r="W45" s="65">
        <v>0.6743055555555556</v>
      </c>
      <c r="X45" s="66">
        <f>IF(W45&lt;&gt;"",IF((W45-V45)-almoco&gt;=Cadastros!Q51,(W45-V45)-almoco,(W45-V45)),"")</f>
        <v>0.007638888889</v>
      </c>
      <c r="Y45" s="66">
        <f t="shared" si="2"/>
        <v>-0.03402777778</v>
      </c>
      <c r="Z45" s="59" t="s">
        <v>374</v>
      </c>
      <c r="AA45" s="59" t="s">
        <v>187</v>
      </c>
      <c r="AB45" s="59"/>
      <c r="AC45" s="70"/>
      <c r="AD45" s="70">
        <v>0.0</v>
      </c>
      <c r="AE45" s="71">
        <f t="shared" si="3"/>
        <v>0</v>
      </c>
      <c r="AF45" s="71">
        <f>IF(X45&lt;&gt;"",(HOUR(X45)+MINUTE(X45)/60)*custohh,"")</f>
        <v>13.75</v>
      </c>
      <c r="AG45" s="70"/>
      <c r="AH45" s="71">
        <f t="shared" si="4"/>
        <v>13.75</v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 t="str">
        <f t="shared" si="5"/>
        <v>Fora do prazo</v>
      </c>
      <c r="AU45" s="59"/>
    </row>
    <row r="46">
      <c r="A46" s="59">
        <v>658.0</v>
      </c>
      <c r="B46" s="60" t="str">
        <f>IFERROR(VLOOKUP($A46,contratos,2,FALSE),"")</f>
        <v>MOACIR QUEIROZ FARIA</v>
      </c>
      <c r="C46" s="61">
        <f t="shared" si="1"/>
        <v>10</v>
      </c>
      <c r="D46" s="62">
        <v>44920.0</v>
      </c>
      <c r="E46" s="62"/>
      <c r="F46" s="63"/>
      <c r="G46" s="62"/>
      <c r="H46" s="64"/>
      <c r="I46" s="65"/>
      <c r="J46" s="66">
        <v>0.375</v>
      </c>
      <c r="K46" s="67" t="s">
        <v>179</v>
      </c>
      <c r="L46" s="67" t="s">
        <v>156</v>
      </c>
      <c r="M46" s="67" t="s">
        <v>155</v>
      </c>
      <c r="N46" s="68" t="s">
        <v>387</v>
      </c>
      <c r="O46" s="69"/>
      <c r="P46" s="69"/>
      <c r="Q46" s="59">
        <v>1.0</v>
      </c>
      <c r="R46" s="69"/>
      <c r="S46" s="59" t="s">
        <v>149</v>
      </c>
      <c r="T46" s="59"/>
      <c r="U46" s="62">
        <v>44950.0</v>
      </c>
      <c r="V46" s="65">
        <v>0.28958333333333336</v>
      </c>
      <c r="W46" s="65">
        <v>0.7041666666666667</v>
      </c>
      <c r="X46" s="66">
        <f>IF(W46&lt;&gt;"",IF((W46-V46)-almoco&gt;=Cadastros!Q52,(W46-V46)-almoco,(W46-V46)),"")</f>
        <v>0.3729166667</v>
      </c>
      <c r="Y46" s="66">
        <f t="shared" si="2"/>
        <v>-0.002083333333</v>
      </c>
      <c r="Z46" s="59" t="s">
        <v>203</v>
      </c>
      <c r="AA46" s="59" t="s">
        <v>125</v>
      </c>
      <c r="AB46" s="59"/>
      <c r="AC46" s="70"/>
      <c r="AD46" s="70">
        <v>171003.47</v>
      </c>
      <c r="AE46" s="71">
        <f t="shared" si="3"/>
        <v>17100.347</v>
      </c>
      <c r="AF46" s="71">
        <f>IF(X46&lt;&gt;"",(HOUR(X46)+MINUTE(X46)/60)*custohh,"")</f>
        <v>671.25</v>
      </c>
      <c r="AG46" s="70"/>
      <c r="AH46" s="71">
        <f t="shared" si="4"/>
        <v>671.25</v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 t="str">
        <f t="shared" si="5"/>
        <v>Fora do prazo</v>
      </c>
      <c r="AU46" s="59"/>
    </row>
    <row r="47">
      <c r="A47" s="59">
        <v>408.0</v>
      </c>
      <c r="B47" s="60" t="str">
        <f>IFERROR(VLOOKUP($A47,contratos,2,FALSE),"")</f>
        <v>EXTRATIVA MINERAL S/A</v>
      </c>
      <c r="C47" s="61">
        <f t="shared" si="1"/>
        <v>1</v>
      </c>
      <c r="D47" s="62"/>
      <c r="E47" s="62"/>
      <c r="F47" s="63"/>
      <c r="G47" s="62"/>
      <c r="H47" s="65"/>
      <c r="I47" s="65"/>
      <c r="J47" s="66">
        <v>0.08333333333333333</v>
      </c>
      <c r="K47" s="67" t="s">
        <v>371</v>
      </c>
      <c r="L47" s="67" t="s">
        <v>147</v>
      </c>
      <c r="M47" s="67" t="s">
        <v>183</v>
      </c>
      <c r="N47" s="68" t="s">
        <v>372</v>
      </c>
      <c r="O47" s="69"/>
      <c r="P47" s="69"/>
      <c r="Q47" s="59">
        <v>1.0</v>
      </c>
      <c r="R47" s="69"/>
      <c r="S47" s="59" t="s">
        <v>149</v>
      </c>
      <c r="T47" s="59"/>
      <c r="U47" s="62">
        <v>44950.0</v>
      </c>
      <c r="V47" s="65">
        <v>0.2916666666666667</v>
      </c>
      <c r="W47" s="65">
        <v>0.4375</v>
      </c>
      <c r="X47" s="66">
        <f>IF(W47&lt;&gt;"",IF((W47-V47)-almoco&gt;=Cadastros!Q53,(W47-V47)-almoco,(W47-V47)),"")</f>
        <v>0.1041666667</v>
      </c>
      <c r="Y47" s="66">
        <f t="shared" si="2"/>
        <v>0.02083333333</v>
      </c>
      <c r="Z47" s="59" t="s">
        <v>180</v>
      </c>
      <c r="AA47" s="59" t="s">
        <v>134</v>
      </c>
      <c r="AB47" s="59"/>
      <c r="AC47" s="70"/>
      <c r="AD47" s="70">
        <v>0.0</v>
      </c>
      <c r="AE47" s="71">
        <f t="shared" si="3"/>
        <v>0</v>
      </c>
      <c r="AF47" s="71">
        <f>IF(X47&lt;&gt;"",(HOUR(X47)+MINUTE(X47)/60)*custohh,"")</f>
        <v>187.5</v>
      </c>
      <c r="AG47" s="70"/>
      <c r="AH47" s="71">
        <f t="shared" si="4"/>
        <v>187.5</v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 t="str">
        <f t="shared" si="5"/>
        <v>Fora do prazo</v>
      </c>
      <c r="AU47" s="59"/>
    </row>
    <row r="48">
      <c r="A48" s="59">
        <v>8.0</v>
      </c>
      <c r="B48" s="60" t="str">
        <f>IFERROR(VLOOKUP($A48,contratos,2,FALSE),"")</f>
        <v>MANUTENÇÃO DA FROTA</v>
      </c>
      <c r="C48" s="61">
        <f t="shared" si="1"/>
        <v>6</v>
      </c>
      <c r="D48" s="62"/>
      <c r="E48" s="62"/>
      <c r="F48" s="63"/>
      <c r="G48" s="62"/>
      <c r="H48" s="65"/>
      <c r="I48" s="65"/>
      <c r="J48" s="66">
        <v>0.041666666666666664</v>
      </c>
      <c r="K48" s="67" t="s">
        <v>191</v>
      </c>
      <c r="L48" s="67"/>
      <c r="M48" s="67"/>
      <c r="N48" s="68"/>
      <c r="O48" s="69"/>
      <c r="P48" s="69"/>
      <c r="Q48" s="59">
        <v>0.0</v>
      </c>
      <c r="R48" s="69"/>
      <c r="S48" s="59" t="s">
        <v>149</v>
      </c>
      <c r="T48" s="59"/>
      <c r="U48" s="62">
        <v>44950.0</v>
      </c>
      <c r="V48" s="65">
        <v>0.6743055555555556</v>
      </c>
      <c r="W48" s="65">
        <v>0.7090277777777778</v>
      </c>
      <c r="X48" s="66">
        <f>IF(W48&lt;&gt;"",IF((W48-V48)-almoco&gt;=Cadastros!Q54,(W48-V48)-almoco,(W48-V48)),"")</f>
        <v>0.03472222222</v>
      </c>
      <c r="Y48" s="66">
        <f t="shared" si="2"/>
        <v>-0.006944444444</v>
      </c>
      <c r="Z48" s="59" t="s">
        <v>374</v>
      </c>
      <c r="AA48" s="59" t="s">
        <v>187</v>
      </c>
      <c r="AB48" s="59"/>
      <c r="AC48" s="70"/>
      <c r="AD48" s="70">
        <v>0.0</v>
      </c>
      <c r="AE48" s="71">
        <f t="shared" si="3"/>
        <v>0</v>
      </c>
      <c r="AF48" s="71">
        <f>IF(X48&lt;&gt;"",(HOUR(X48)+MINUTE(X48)/60)*custohh,"")</f>
        <v>62.5</v>
      </c>
      <c r="AG48" s="70"/>
      <c r="AH48" s="71">
        <f t="shared" si="4"/>
        <v>62.5</v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 t="str">
        <f t="shared" si="5"/>
        <v>Fora do prazo</v>
      </c>
      <c r="AU48" s="59"/>
    </row>
    <row r="49">
      <c r="A49" s="59">
        <v>8.0</v>
      </c>
      <c r="B49" s="60" t="str">
        <f>IFERROR(VLOOKUP($A49,contratos,2,FALSE),"")</f>
        <v>MANUTENÇÃO DA FROTA</v>
      </c>
      <c r="C49" s="61">
        <f t="shared" si="1"/>
        <v>6</v>
      </c>
      <c r="D49" s="62"/>
      <c r="E49" s="62"/>
      <c r="F49" s="63"/>
      <c r="G49" s="62"/>
      <c r="H49" s="65"/>
      <c r="I49" s="65"/>
      <c r="J49" s="66">
        <v>0.041666666666666664</v>
      </c>
      <c r="K49" s="67" t="s">
        <v>191</v>
      </c>
      <c r="L49" s="67"/>
      <c r="M49" s="67"/>
      <c r="N49" s="68"/>
      <c r="O49" s="69"/>
      <c r="P49" s="69"/>
      <c r="Q49" s="59">
        <v>0.0</v>
      </c>
      <c r="R49" s="69"/>
      <c r="S49" s="59" t="s">
        <v>149</v>
      </c>
      <c r="T49" s="59"/>
      <c r="U49" s="62">
        <v>44950.0</v>
      </c>
      <c r="V49" s="65">
        <v>0.6472222222222223</v>
      </c>
      <c r="W49" s="65">
        <v>0.70625</v>
      </c>
      <c r="X49" s="66">
        <f>IF(W49&lt;&gt;"",IF((W49-V49)-almoco&gt;=Cadastros!Q55,(W49-V49)-almoco,(W49-V49)),"")</f>
        <v>0.01736111111</v>
      </c>
      <c r="Y49" s="66">
        <f t="shared" si="2"/>
        <v>-0.02430555556</v>
      </c>
      <c r="Z49" s="59" t="s">
        <v>124</v>
      </c>
      <c r="AA49" s="59" t="s">
        <v>211</v>
      </c>
      <c r="AB49" s="59"/>
      <c r="AC49" s="70"/>
      <c r="AD49" s="70">
        <v>0.0</v>
      </c>
      <c r="AE49" s="71">
        <f t="shared" si="3"/>
        <v>0</v>
      </c>
      <c r="AF49" s="71">
        <f>IF(X49&lt;&gt;"",(HOUR(X49)+MINUTE(X49)/60)*custohh,"")</f>
        <v>31.25</v>
      </c>
      <c r="AG49" s="70"/>
      <c r="AH49" s="71">
        <f t="shared" si="4"/>
        <v>31.25</v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 t="str">
        <f t="shared" si="5"/>
        <v>Fora do prazo</v>
      </c>
      <c r="AU49" s="59"/>
    </row>
    <row r="50">
      <c r="A50" s="59">
        <v>3.0</v>
      </c>
      <c r="B50" s="60" t="str">
        <f>IFERROR(VLOOKUP($A50,contratos,2,FALSE),"")</f>
        <v>SHOWROOM ARCHBH</v>
      </c>
      <c r="C50" s="61">
        <f t="shared" si="1"/>
        <v>4</v>
      </c>
      <c r="D50" s="62">
        <v>44896.0</v>
      </c>
      <c r="E50" s="62"/>
      <c r="F50" s="63"/>
      <c r="G50" s="62"/>
      <c r="H50" s="65"/>
      <c r="I50" s="65"/>
      <c r="J50" s="66">
        <v>0.125</v>
      </c>
      <c r="K50" s="67" t="s">
        <v>371</v>
      </c>
      <c r="L50" s="67" t="s">
        <v>147</v>
      </c>
      <c r="M50" s="67" t="s">
        <v>189</v>
      </c>
      <c r="N50" s="68" t="s">
        <v>372</v>
      </c>
      <c r="O50" s="69"/>
      <c r="P50" s="69"/>
      <c r="Q50" s="59">
        <v>2.0</v>
      </c>
      <c r="R50" s="69"/>
      <c r="S50" s="59" t="s">
        <v>149</v>
      </c>
      <c r="T50" s="59"/>
      <c r="U50" s="62">
        <v>44950.0</v>
      </c>
      <c r="V50" s="65">
        <v>0.5833333333333334</v>
      </c>
      <c r="W50" s="65">
        <v>0.7090277777777778</v>
      </c>
      <c r="X50" s="66">
        <f>IF(W50&lt;&gt;"",IF((W50-V50)-almoco&gt;=Cadastros!Q56,(W50-V50)-almoco,(W50-V50)),"")</f>
        <v>0.08402777778</v>
      </c>
      <c r="Y50" s="66">
        <f t="shared" si="2"/>
        <v>-0.04097222222</v>
      </c>
      <c r="Z50" s="59" t="s">
        <v>142</v>
      </c>
      <c r="AA50" s="59" t="s">
        <v>217</v>
      </c>
      <c r="AB50" s="59"/>
      <c r="AC50" s="70"/>
      <c r="AD50" s="70">
        <v>0.0</v>
      </c>
      <c r="AE50" s="71">
        <f t="shared" si="3"/>
        <v>0</v>
      </c>
      <c r="AF50" s="71">
        <f>IF(X50&lt;&gt;"",(HOUR(X50)+MINUTE(X50)/60)*custohh,"")</f>
        <v>151.25</v>
      </c>
      <c r="AG50" s="70"/>
      <c r="AH50" s="71">
        <f t="shared" si="4"/>
        <v>151.25</v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 t="str">
        <f t="shared" si="5"/>
        <v>Fora do prazo</v>
      </c>
      <c r="AU50" s="59"/>
    </row>
    <row r="51">
      <c r="A51" s="59" t="s">
        <v>317</v>
      </c>
      <c r="B51" s="60" t="str">
        <f>IFERROR(VLOOKUP($A51,contratos,2,FALSE),"")</f>
        <v>DTI SISTEMAS</v>
      </c>
      <c r="C51" s="61">
        <f t="shared" si="1"/>
        <v>1</v>
      </c>
      <c r="D51" s="62">
        <v>44963.0</v>
      </c>
      <c r="E51" s="62"/>
      <c r="F51" s="63"/>
      <c r="G51" s="62"/>
      <c r="H51" s="65"/>
      <c r="I51" s="65"/>
      <c r="J51" s="66">
        <v>0.041666666666666664</v>
      </c>
      <c r="K51" s="67" t="s">
        <v>166</v>
      </c>
      <c r="L51" s="67" t="s">
        <v>147</v>
      </c>
      <c r="M51" s="67" t="s">
        <v>183</v>
      </c>
      <c r="N51" s="68" t="s">
        <v>375</v>
      </c>
      <c r="O51" s="69"/>
      <c r="P51" s="69"/>
      <c r="Q51" s="59">
        <v>1.0</v>
      </c>
      <c r="R51" s="69"/>
      <c r="S51" s="59" t="s">
        <v>149</v>
      </c>
      <c r="T51" s="59"/>
      <c r="U51" s="62">
        <v>44949.0</v>
      </c>
      <c r="V51" s="65">
        <v>0.5895833333333333</v>
      </c>
      <c r="W51" s="65">
        <v>0.6659722222222222</v>
      </c>
      <c r="X51" s="66">
        <f>IF(W51&lt;&gt;"",IF((W51-V51)-almoco&gt;=Cadastros!Q57,(W51-V51)-almoco,(W51-V51)),"")</f>
        <v>0.03472222222</v>
      </c>
      <c r="Y51" s="66">
        <f t="shared" si="2"/>
        <v>-0.006944444444</v>
      </c>
      <c r="Z51" s="59" t="s">
        <v>180</v>
      </c>
      <c r="AA51" s="59" t="s">
        <v>134</v>
      </c>
      <c r="AB51" s="59"/>
      <c r="AC51" s="70"/>
      <c r="AD51" s="70">
        <v>0.0</v>
      </c>
      <c r="AE51" s="71">
        <f t="shared" si="3"/>
        <v>0</v>
      </c>
      <c r="AF51" s="71">
        <f>IF(X51&lt;&gt;"",(HOUR(X51)+MINUTE(X51)/60)*custohh,"")</f>
        <v>62.5</v>
      </c>
      <c r="AG51" s="70"/>
      <c r="AH51" s="71">
        <f t="shared" si="4"/>
        <v>62.5</v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 t="str">
        <f t="shared" si="5"/>
        <v>No prazo</v>
      </c>
      <c r="AU51" s="59"/>
    </row>
    <row r="52">
      <c r="A52" s="59" t="s">
        <v>307</v>
      </c>
      <c r="B52" s="60" t="str">
        <f>IFERROR(VLOOKUP($A52,contratos,2,FALSE),"")</f>
        <v>LUCIANA DO ESPÍRITO SANTO SARAIVA DINIZ</v>
      </c>
      <c r="C52" s="61">
        <f t="shared" si="1"/>
        <v>1</v>
      </c>
      <c r="D52" s="62">
        <v>44930.0</v>
      </c>
      <c r="E52" s="62"/>
      <c r="F52" s="63"/>
      <c r="G52" s="62"/>
      <c r="H52" s="65"/>
      <c r="I52" s="65"/>
      <c r="J52" s="66">
        <v>0.20833333333333334</v>
      </c>
      <c r="K52" s="67" t="s">
        <v>376</v>
      </c>
      <c r="L52" s="67" t="s">
        <v>147</v>
      </c>
      <c r="M52" s="67" t="s">
        <v>189</v>
      </c>
      <c r="N52" s="68" t="s">
        <v>372</v>
      </c>
      <c r="O52" s="69"/>
      <c r="P52" s="69"/>
      <c r="Q52" s="59">
        <v>1.0</v>
      </c>
      <c r="R52" s="69"/>
      <c r="S52" s="59" t="s">
        <v>149</v>
      </c>
      <c r="T52" s="59"/>
      <c r="U52" s="62">
        <v>44949.0</v>
      </c>
      <c r="V52" s="65">
        <v>0.5333333333333333</v>
      </c>
      <c r="W52" s="65">
        <v>0.6840277777777778</v>
      </c>
      <c r="X52" s="66">
        <f>IF(W52&lt;&gt;"",IF((W52-V52)-almoco&gt;=Cadastros!Q58,(W52-V52)-almoco,(W52-V52)),"")</f>
        <v>0.1090277778</v>
      </c>
      <c r="Y52" s="66">
        <f t="shared" si="2"/>
        <v>-0.09930555556</v>
      </c>
      <c r="Z52" s="59" t="s">
        <v>142</v>
      </c>
      <c r="AA52" s="59" t="s">
        <v>217</v>
      </c>
      <c r="AB52" s="59"/>
      <c r="AC52" s="70"/>
      <c r="AD52" s="70">
        <v>0.0</v>
      </c>
      <c r="AE52" s="71">
        <f t="shared" si="3"/>
        <v>0</v>
      </c>
      <c r="AF52" s="71">
        <f>IF(X52&lt;&gt;"",(HOUR(X52)+MINUTE(X52)/60)*custohh,"")</f>
        <v>196.25</v>
      </c>
      <c r="AG52" s="70"/>
      <c r="AH52" s="71">
        <f t="shared" si="4"/>
        <v>196.25</v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 t="str">
        <f t="shared" si="5"/>
        <v>Fora do prazo</v>
      </c>
      <c r="AU52" s="59"/>
    </row>
    <row r="53">
      <c r="A53" s="59">
        <v>9012.0</v>
      </c>
      <c r="B53" s="60" t="str">
        <f>IFERROR(VLOOKUP($A53,contratos,2,FALSE),"")</f>
        <v>AT PAGA WALTER CORREA E OLIVEIRA JUNIOR</v>
      </c>
      <c r="C53" s="61">
        <f t="shared" si="1"/>
        <v>1</v>
      </c>
      <c r="D53" s="62">
        <v>44957.0</v>
      </c>
      <c r="E53" s="62"/>
      <c r="F53" s="63"/>
      <c r="G53" s="62"/>
      <c r="H53" s="64"/>
      <c r="I53" s="65"/>
      <c r="J53" s="66">
        <v>0.125</v>
      </c>
      <c r="K53" s="67" t="s">
        <v>376</v>
      </c>
      <c r="L53" s="67" t="s">
        <v>147</v>
      </c>
      <c r="M53" s="67" t="s">
        <v>189</v>
      </c>
      <c r="N53" s="68" t="s">
        <v>372</v>
      </c>
      <c r="O53" s="69"/>
      <c r="P53" s="69"/>
      <c r="Q53" s="59">
        <v>1.0</v>
      </c>
      <c r="R53" s="69"/>
      <c r="S53" s="59" t="s">
        <v>149</v>
      </c>
      <c r="T53" s="59"/>
      <c r="U53" s="62">
        <v>44949.0</v>
      </c>
      <c r="V53" s="65">
        <v>0.29305555555555557</v>
      </c>
      <c r="W53" s="65">
        <v>0.5326388888888889</v>
      </c>
      <c r="X53" s="66">
        <f>IF(W53&lt;&gt;"",IF((W53-V53)-almoco&gt;=Cadastros!Q59,(W53-V53)-almoco,(W53-V53)),"")</f>
        <v>0.1979166667</v>
      </c>
      <c r="Y53" s="66">
        <f t="shared" si="2"/>
        <v>0.07291666667</v>
      </c>
      <c r="Z53" s="59" t="s">
        <v>142</v>
      </c>
      <c r="AA53" s="59" t="s">
        <v>217</v>
      </c>
      <c r="AB53" s="59"/>
      <c r="AC53" s="70"/>
      <c r="AD53" s="70">
        <v>350.0</v>
      </c>
      <c r="AE53" s="71">
        <f t="shared" si="3"/>
        <v>350</v>
      </c>
      <c r="AF53" s="71">
        <f>IF(X53&lt;&gt;"",(HOUR(X53)+MINUTE(X53)/60)*custohh,"")</f>
        <v>356.25</v>
      </c>
      <c r="AG53" s="70"/>
      <c r="AH53" s="71">
        <f t="shared" si="4"/>
        <v>356.25</v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 t="str">
        <f t="shared" si="5"/>
        <v>No prazo</v>
      </c>
      <c r="AU53" s="59"/>
    </row>
    <row r="54">
      <c r="A54" s="59">
        <v>1203.0</v>
      </c>
      <c r="B54" s="60" t="str">
        <f>IFERROR(VLOOKUP($A54,contratos,2,FALSE),"")</f>
        <v>AT PAGA Maria do Socorro Ferreira Almeida</v>
      </c>
      <c r="C54" s="61">
        <f t="shared" si="1"/>
        <v>1</v>
      </c>
      <c r="D54" s="62">
        <v>44957.0</v>
      </c>
      <c r="E54" s="62"/>
      <c r="F54" s="63"/>
      <c r="G54" s="62"/>
      <c r="H54" s="65"/>
      <c r="I54" s="65"/>
      <c r="J54" s="66">
        <v>0.125</v>
      </c>
      <c r="K54" s="67" t="s">
        <v>376</v>
      </c>
      <c r="L54" s="67" t="s">
        <v>147</v>
      </c>
      <c r="M54" s="67" t="s">
        <v>189</v>
      </c>
      <c r="N54" s="68" t="s">
        <v>372</v>
      </c>
      <c r="O54" s="69"/>
      <c r="P54" s="69"/>
      <c r="Q54" s="59">
        <v>1.0</v>
      </c>
      <c r="R54" s="69"/>
      <c r="S54" s="59" t="s">
        <v>149</v>
      </c>
      <c r="T54" s="59"/>
      <c r="U54" s="62">
        <v>44949.0</v>
      </c>
      <c r="V54" s="65">
        <v>0.5416666666666666</v>
      </c>
      <c r="W54" s="65">
        <v>0.5888888888888889</v>
      </c>
      <c r="X54" s="66">
        <f>IF(W54&lt;&gt;"",IF((W54-V54)-almoco&gt;=Cadastros!Q60,(W54-V54)-almoco,(W54-V54)),"")</f>
        <v>0.005555555556</v>
      </c>
      <c r="Y54" s="66">
        <f t="shared" si="2"/>
        <v>-0.1194444444</v>
      </c>
      <c r="Z54" s="59" t="s">
        <v>180</v>
      </c>
      <c r="AA54" s="59" t="s">
        <v>134</v>
      </c>
      <c r="AB54" s="59"/>
      <c r="AC54" s="70"/>
      <c r="AD54" s="70">
        <v>350.0</v>
      </c>
      <c r="AE54" s="71">
        <f t="shared" si="3"/>
        <v>350</v>
      </c>
      <c r="AF54" s="71">
        <f>IF(X54&lt;&gt;"",(HOUR(X54)+MINUTE(X54)/60)*custohh,"")</f>
        <v>10</v>
      </c>
      <c r="AG54" s="70"/>
      <c r="AH54" s="71">
        <f t="shared" si="4"/>
        <v>10</v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 t="str">
        <f t="shared" si="5"/>
        <v>No prazo</v>
      </c>
      <c r="AU54" s="59"/>
    </row>
    <row r="55">
      <c r="A55" s="59">
        <v>937.0</v>
      </c>
      <c r="B55" s="60" t="str">
        <f>IFERROR(VLOOKUP($A55,contratos,2,FALSE),"")</f>
        <v>ROSA MARIA CHAVES</v>
      </c>
      <c r="C55" s="61">
        <f t="shared" si="1"/>
        <v>1</v>
      </c>
      <c r="D55" s="62">
        <v>44925.0</v>
      </c>
      <c r="E55" s="62"/>
      <c r="F55" s="63"/>
      <c r="G55" s="62"/>
      <c r="H55" s="65"/>
      <c r="I55" s="65"/>
      <c r="J55" s="66">
        <v>0.20833333333333334</v>
      </c>
      <c r="K55" s="67" t="s">
        <v>371</v>
      </c>
      <c r="L55" s="67" t="s">
        <v>147</v>
      </c>
      <c r="M55" s="67" t="s">
        <v>171</v>
      </c>
      <c r="N55" s="68" t="s">
        <v>395</v>
      </c>
      <c r="O55" s="69"/>
      <c r="P55" s="69"/>
      <c r="Q55" s="59">
        <v>1.0</v>
      </c>
      <c r="R55" s="69"/>
      <c r="S55" s="59" t="s">
        <v>149</v>
      </c>
      <c r="T55" s="59"/>
      <c r="U55" s="62">
        <v>44949.0</v>
      </c>
      <c r="V55" s="65">
        <v>0.2916666666666667</v>
      </c>
      <c r="W55" s="65">
        <v>0.43125</v>
      </c>
      <c r="X55" s="66">
        <f>IF(W55&lt;&gt;"",IF((W55-V55)-almoco&gt;=Cadastros!Q61,(W55-V55)-almoco,(W55-V55)),"")</f>
        <v>0.09791666667</v>
      </c>
      <c r="Y55" s="66">
        <f t="shared" si="2"/>
        <v>-0.1104166667</v>
      </c>
      <c r="Z55" s="59" t="s">
        <v>151</v>
      </c>
      <c r="AA55" s="59" t="s">
        <v>152</v>
      </c>
      <c r="AB55" s="59"/>
      <c r="AC55" s="70"/>
      <c r="AD55" s="70">
        <v>0.0</v>
      </c>
      <c r="AE55" s="71">
        <f t="shared" si="3"/>
        <v>0</v>
      </c>
      <c r="AF55" s="71">
        <f>IF(X55&lt;&gt;"",(HOUR(X55)+MINUTE(X55)/60)*custohh,"")</f>
        <v>176.25</v>
      </c>
      <c r="AG55" s="70"/>
      <c r="AH55" s="71">
        <f t="shared" si="4"/>
        <v>176.25</v>
      </c>
      <c r="AI55" s="59"/>
      <c r="AJ55" s="59"/>
      <c r="AK55" s="59"/>
      <c r="AL55" s="72"/>
      <c r="AM55" s="59" t="s">
        <v>378</v>
      </c>
      <c r="AN55" s="73"/>
      <c r="AO55" s="59">
        <v>0.0</v>
      </c>
      <c r="AP55" s="59" t="s">
        <v>154</v>
      </c>
      <c r="AQ55" s="76" t="s">
        <v>396</v>
      </c>
      <c r="AR55" s="74"/>
      <c r="AS55" s="62"/>
      <c r="AT55" s="62" t="str">
        <f t="shared" si="5"/>
        <v>Fora do prazo</v>
      </c>
      <c r="AU55" s="59"/>
    </row>
    <row r="56">
      <c r="A56" s="59">
        <v>812.0</v>
      </c>
      <c r="B56" s="60" t="str">
        <f>IFERROR(VLOOKUP($A56,contratos,2,FALSE),"")</f>
        <v>EDUARDA CORRÊA MALTA</v>
      </c>
      <c r="C56" s="61">
        <f t="shared" si="1"/>
        <v>2</v>
      </c>
      <c r="D56" s="62">
        <v>44749.0</v>
      </c>
      <c r="E56" s="62"/>
      <c r="F56" s="63"/>
      <c r="G56" s="62"/>
      <c r="H56" s="65"/>
      <c r="I56" s="65"/>
      <c r="J56" s="66">
        <v>0.16666666666666666</v>
      </c>
      <c r="K56" s="67" t="s">
        <v>371</v>
      </c>
      <c r="L56" s="67" t="s">
        <v>147</v>
      </c>
      <c r="M56" s="67" t="s">
        <v>189</v>
      </c>
      <c r="N56" s="68" t="s">
        <v>372</v>
      </c>
      <c r="O56" s="69"/>
      <c r="P56" s="69"/>
      <c r="Q56" s="59">
        <v>1.0</v>
      </c>
      <c r="R56" s="69"/>
      <c r="S56" s="59" t="s">
        <v>149</v>
      </c>
      <c r="T56" s="59"/>
      <c r="U56" s="62">
        <v>44949.0</v>
      </c>
      <c r="V56" s="65">
        <v>0.43194444444444446</v>
      </c>
      <c r="W56" s="65">
        <v>0.6625</v>
      </c>
      <c r="X56" s="66">
        <f>IF(W56&lt;&gt;"",IF((W56-V56)-almoco&gt;=Cadastros!Q62,(W56-V56)-almoco,(W56-V56)),"")</f>
        <v>0.1888888889</v>
      </c>
      <c r="Y56" s="66">
        <f t="shared" si="2"/>
        <v>0.02222222222</v>
      </c>
      <c r="Z56" s="59" t="s">
        <v>151</v>
      </c>
      <c r="AA56" s="59" t="s">
        <v>152</v>
      </c>
      <c r="AB56" s="59"/>
      <c r="AC56" s="70"/>
      <c r="AD56" s="70">
        <v>308.2</v>
      </c>
      <c r="AE56" s="71">
        <f t="shared" si="3"/>
        <v>77.05</v>
      </c>
      <c r="AF56" s="71">
        <f>IF(X56&lt;&gt;"",(HOUR(X56)+MINUTE(X56)/60)*custohh,"")</f>
        <v>340</v>
      </c>
      <c r="AG56" s="70"/>
      <c r="AH56" s="71">
        <f t="shared" si="4"/>
        <v>340</v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 t="str">
        <f t="shared" si="5"/>
        <v>Fora do prazo</v>
      </c>
      <c r="AU56" s="59"/>
    </row>
    <row r="57">
      <c r="A57" s="59">
        <v>801.0</v>
      </c>
      <c r="B57" s="60" t="str">
        <f>IFERROR(VLOOKUP($A57,contratos,2,FALSE),"")</f>
        <v>DENIS DA SILVA SANTIAGO</v>
      </c>
      <c r="C57" s="61">
        <f t="shared" si="1"/>
        <v>1</v>
      </c>
      <c r="D57" s="62">
        <v>44795.0</v>
      </c>
      <c r="E57" s="62"/>
      <c r="F57" s="63"/>
      <c r="G57" s="62"/>
      <c r="H57" s="64"/>
      <c r="I57" s="65"/>
      <c r="J57" s="66">
        <v>0.08333333333333333</v>
      </c>
      <c r="K57" s="67" t="s">
        <v>371</v>
      </c>
      <c r="L57" s="67" t="s">
        <v>147</v>
      </c>
      <c r="M57" s="67" t="s">
        <v>189</v>
      </c>
      <c r="N57" s="68" t="s">
        <v>372</v>
      </c>
      <c r="O57" s="69"/>
      <c r="P57" s="69"/>
      <c r="Q57" s="59">
        <v>1.0</v>
      </c>
      <c r="R57" s="69"/>
      <c r="S57" s="59" t="s">
        <v>149</v>
      </c>
      <c r="T57" s="59"/>
      <c r="U57" s="62">
        <v>44949.0</v>
      </c>
      <c r="V57" s="65">
        <v>0.29097222222222224</v>
      </c>
      <c r="W57" s="65">
        <v>0.4625</v>
      </c>
      <c r="X57" s="66">
        <f>IF(W57&lt;&gt;"",IF((W57-V57)-almoco&gt;=Cadastros!Q63,(W57-V57)-almoco,(W57-V57)),"")</f>
        <v>0.1298611111</v>
      </c>
      <c r="Y57" s="66">
        <f t="shared" si="2"/>
        <v>0.04652777778</v>
      </c>
      <c r="Z57" s="59" t="s">
        <v>180</v>
      </c>
      <c r="AA57" s="59" t="s">
        <v>134</v>
      </c>
      <c r="AB57" s="59"/>
      <c r="AC57" s="70"/>
      <c r="AD57" s="70">
        <v>268.78</v>
      </c>
      <c r="AE57" s="71">
        <f t="shared" si="3"/>
        <v>268.78</v>
      </c>
      <c r="AF57" s="71">
        <f>IF(X57&lt;&gt;"",(HOUR(X57)+MINUTE(X57)/60)*custohh,"")</f>
        <v>233.75</v>
      </c>
      <c r="AG57" s="70"/>
      <c r="AH57" s="71">
        <f t="shared" si="4"/>
        <v>233.75</v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 t="str">
        <f t="shared" si="5"/>
        <v>Fora do prazo</v>
      </c>
      <c r="AU57" s="59"/>
    </row>
    <row r="58">
      <c r="A58" s="59">
        <v>773.0</v>
      </c>
      <c r="B58" s="60" t="str">
        <f>IFERROR(VLOOKUP($A58,contratos,2,FALSE),"")</f>
        <v>RICARDO HALIM SALIBA</v>
      </c>
      <c r="C58" s="61">
        <f t="shared" si="1"/>
        <v>1</v>
      </c>
      <c r="D58" s="62">
        <v>44936.0</v>
      </c>
      <c r="E58" s="62"/>
      <c r="F58" s="63"/>
      <c r="G58" s="62"/>
      <c r="H58" s="64"/>
      <c r="I58" s="65"/>
      <c r="J58" s="66">
        <v>0.375</v>
      </c>
      <c r="K58" s="67" t="s">
        <v>371</v>
      </c>
      <c r="L58" s="67" t="s">
        <v>147</v>
      </c>
      <c r="M58" s="67" t="s">
        <v>128</v>
      </c>
      <c r="N58" s="68" t="s">
        <v>397</v>
      </c>
      <c r="O58" s="69"/>
      <c r="P58" s="69"/>
      <c r="Q58" s="59">
        <v>4.0</v>
      </c>
      <c r="R58" s="69"/>
      <c r="S58" s="59" t="s">
        <v>149</v>
      </c>
      <c r="T58" s="59"/>
      <c r="U58" s="62">
        <v>44949.0</v>
      </c>
      <c r="V58" s="65">
        <v>0.2916666666666667</v>
      </c>
      <c r="W58" s="65">
        <v>0.6493055555555556</v>
      </c>
      <c r="X58" s="66">
        <f>IF(W58&lt;&gt;"",IF((W58-V58)-almoco&gt;=Cadastros!Q64,(W58-V58)-almoco,(W58-V58)),"")</f>
        <v>0.3159722222</v>
      </c>
      <c r="Y58" s="66">
        <f t="shared" si="2"/>
        <v>-0.05902777778</v>
      </c>
      <c r="Z58" s="59" t="s">
        <v>124</v>
      </c>
      <c r="AA58" s="59" t="s">
        <v>211</v>
      </c>
      <c r="AB58" s="59"/>
      <c r="AC58" s="70"/>
      <c r="AD58" s="70">
        <v>487.56</v>
      </c>
      <c r="AE58" s="71">
        <f t="shared" si="3"/>
        <v>487.56</v>
      </c>
      <c r="AF58" s="71">
        <f>IF(X58&lt;&gt;"",(HOUR(X58)+MINUTE(X58)/60)*custohh,"")</f>
        <v>568.75</v>
      </c>
      <c r="AG58" s="70"/>
      <c r="AH58" s="71">
        <f t="shared" si="4"/>
        <v>568.75</v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 t="str">
        <f t="shared" si="5"/>
        <v>Fora do prazo</v>
      </c>
      <c r="AU58" s="59"/>
    </row>
    <row r="59">
      <c r="A59" s="59">
        <v>702.0</v>
      </c>
      <c r="B59" s="60" t="str">
        <f>IFERROR(VLOOKUP($A59,contratos,2,FALSE),"")</f>
        <v>CAROLINA ROBSON ALVES</v>
      </c>
      <c r="C59" s="61">
        <f t="shared" si="1"/>
        <v>2</v>
      </c>
      <c r="D59" s="62">
        <v>45259.0</v>
      </c>
      <c r="E59" s="62"/>
      <c r="F59" s="63"/>
      <c r="G59" s="62"/>
      <c r="H59" s="64"/>
      <c r="I59" s="65"/>
      <c r="J59" s="66">
        <v>0.375</v>
      </c>
      <c r="K59" s="67" t="s">
        <v>179</v>
      </c>
      <c r="L59" s="67" t="s">
        <v>147</v>
      </c>
      <c r="M59" s="67" t="s">
        <v>189</v>
      </c>
      <c r="N59" s="68" t="s">
        <v>372</v>
      </c>
      <c r="O59" s="69"/>
      <c r="P59" s="69"/>
      <c r="Q59" s="59">
        <v>1.0</v>
      </c>
      <c r="R59" s="69"/>
      <c r="S59" s="59" t="s">
        <v>149</v>
      </c>
      <c r="T59" s="59"/>
      <c r="U59" s="62">
        <v>44949.0</v>
      </c>
      <c r="V59" s="65">
        <v>0.2916666666666667</v>
      </c>
      <c r="W59" s="65">
        <v>0.7</v>
      </c>
      <c r="X59" s="66">
        <f>IF(W59&lt;&gt;"",IF((W59-V59)-almoco&gt;=Cadastros!Q65,(W59-V59)-almoco,(W59-V59)),"")</f>
        <v>0.3666666667</v>
      </c>
      <c r="Y59" s="66">
        <f t="shared" si="2"/>
        <v>-0.008333333333</v>
      </c>
      <c r="Z59" s="59" t="s">
        <v>374</v>
      </c>
      <c r="AA59" s="59" t="s">
        <v>187</v>
      </c>
      <c r="AB59" s="59"/>
      <c r="AC59" s="70"/>
      <c r="AD59" s="70">
        <v>6522.81</v>
      </c>
      <c r="AE59" s="71">
        <f t="shared" si="3"/>
        <v>3261.405</v>
      </c>
      <c r="AF59" s="71">
        <f>IF(X59&lt;&gt;"",(HOUR(X59)+MINUTE(X59)/60)*custohh,"")</f>
        <v>660</v>
      </c>
      <c r="AG59" s="70"/>
      <c r="AH59" s="71">
        <f t="shared" si="4"/>
        <v>660</v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 t="str">
        <f t="shared" si="5"/>
        <v>No prazo</v>
      </c>
      <c r="AU59" s="59"/>
    </row>
    <row r="60">
      <c r="A60" s="59">
        <v>607.0</v>
      </c>
      <c r="B60" s="60" t="str">
        <f>IFERROR(VLOOKUP($A60,contratos,2,FALSE),"")</f>
        <v>PEDRO ANDRADE NOGUEIRA</v>
      </c>
      <c r="C60" s="61">
        <f t="shared" si="1"/>
        <v>3</v>
      </c>
      <c r="D60" s="62">
        <v>44910.0</v>
      </c>
      <c r="E60" s="62"/>
      <c r="F60" s="63"/>
      <c r="G60" s="62"/>
      <c r="H60" s="65"/>
      <c r="I60" s="65"/>
      <c r="J60" s="66">
        <v>0.041666666666666664</v>
      </c>
      <c r="K60" s="67" t="s">
        <v>371</v>
      </c>
      <c r="L60" s="67" t="s">
        <v>147</v>
      </c>
      <c r="M60" s="67" t="s">
        <v>189</v>
      </c>
      <c r="N60" s="68" t="s">
        <v>372</v>
      </c>
      <c r="O60" s="69"/>
      <c r="P60" s="69"/>
      <c r="Q60" s="59">
        <v>1.0</v>
      </c>
      <c r="R60" s="69"/>
      <c r="S60" s="59" t="s">
        <v>149</v>
      </c>
      <c r="T60" s="59"/>
      <c r="U60" s="62">
        <v>44949.0</v>
      </c>
      <c r="V60" s="65">
        <v>0.5833333333333334</v>
      </c>
      <c r="W60" s="65">
        <v>0.625</v>
      </c>
      <c r="X60" s="66">
        <f>IF(W60&lt;&gt;"",IF((W60-V60)-almoco&gt;=Cadastros!Q66,(W60-V60)-almoco,(W60-V60)),"")</f>
        <v>0.04166666667</v>
      </c>
      <c r="Y60" s="66">
        <f t="shared" si="2"/>
        <v>0</v>
      </c>
      <c r="Z60" s="59" t="s">
        <v>374</v>
      </c>
      <c r="AA60" s="59" t="s">
        <v>187</v>
      </c>
      <c r="AB60" s="59"/>
      <c r="AC60" s="70"/>
      <c r="AD60" s="70">
        <v>0.0</v>
      </c>
      <c r="AE60" s="71">
        <f t="shared" si="3"/>
        <v>0</v>
      </c>
      <c r="AF60" s="71">
        <f>IF(X60&lt;&gt;"",(HOUR(X60)+MINUTE(X60)/60)*custohh,"")</f>
        <v>75</v>
      </c>
      <c r="AG60" s="70"/>
      <c r="AH60" s="71">
        <f t="shared" si="4"/>
        <v>75</v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 t="str">
        <f t="shared" si="5"/>
        <v>Fora do prazo</v>
      </c>
      <c r="AU60" s="59"/>
    </row>
    <row r="61">
      <c r="A61" s="59">
        <v>658.0</v>
      </c>
      <c r="B61" s="60" t="str">
        <f>IFERROR(VLOOKUP($A61,contratos,2,FALSE),"")</f>
        <v>MOACIR QUEIROZ FARIA</v>
      </c>
      <c r="C61" s="61">
        <f t="shared" si="1"/>
        <v>10</v>
      </c>
      <c r="D61" s="62">
        <v>44920.0</v>
      </c>
      <c r="E61" s="62"/>
      <c r="F61" s="63"/>
      <c r="G61" s="62"/>
      <c r="H61" s="64"/>
      <c r="I61" s="65"/>
      <c r="J61" s="66">
        <v>0.375</v>
      </c>
      <c r="K61" s="67" t="s">
        <v>179</v>
      </c>
      <c r="L61" s="67" t="s">
        <v>156</v>
      </c>
      <c r="M61" s="67" t="s">
        <v>155</v>
      </c>
      <c r="N61" s="68" t="s">
        <v>387</v>
      </c>
      <c r="O61" s="69"/>
      <c r="P61" s="69"/>
      <c r="Q61" s="59">
        <v>1.0</v>
      </c>
      <c r="R61" s="69"/>
      <c r="S61" s="59" t="s">
        <v>149</v>
      </c>
      <c r="T61" s="59"/>
      <c r="U61" s="62">
        <v>44949.0</v>
      </c>
      <c r="V61" s="65">
        <v>0.2902777777777778</v>
      </c>
      <c r="W61" s="65">
        <v>0.6888888888888889</v>
      </c>
      <c r="X61" s="66">
        <f>IF(W61&lt;&gt;"",IF((W61-V61)-almoco&gt;=Cadastros!Q67,(W61-V61)-almoco,(W61-V61)),"")</f>
        <v>0.3569444444</v>
      </c>
      <c r="Y61" s="66">
        <f t="shared" si="2"/>
        <v>-0.01805555556</v>
      </c>
      <c r="Z61" s="59" t="s">
        <v>203</v>
      </c>
      <c r="AA61" s="59" t="s">
        <v>125</v>
      </c>
      <c r="AB61" s="59"/>
      <c r="AC61" s="70"/>
      <c r="AD61" s="70">
        <v>171003.47</v>
      </c>
      <c r="AE61" s="71">
        <f t="shared" si="3"/>
        <v>17100.347</v>
      </c>
      <c r="AF61" s="71">
        <f>IF(X61&lt;&gt;"",(HOUR(X61)+MINUTE(X61)/60)*custohh,"")</f>
        <v>642.5</v>
      </c>
      <c r="AG61" s="70"/>
      <c r="AH61" s="71">
        <f t="shared" si="4"/>
        <v>642.5</v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 t="str">
        <f t="shared" si="5"/>
        <v>Fora do prazo</v>
      </c>
      <c r="AU61" s="59"/>
    </row>
    <row r="62">
      <c r="A62" s="59">
        <v>372.0</v>
      </c>
      <c r="B62" s="60" t="str">
        <f>IFERROR(VLOOKUP($A62,contratos,2,FALSE),"")</f>
        <v>LMM PARTICIPAÇÕES LTDA</v>
      </c>
      <c r="C62" s="61">
        <f t="shared" si="1"/>
        <v>1</v>
      </c>
      <c r="D62" s="62"/>
      <c r="E62" s="62"/>
      <c r="F62" s="63"/>
      <c r="G62" s="62"/>
      <c r="H62" s="65"/>
      <c r="I62" s="65"/>
      <c r="J62" s="66">
        <v>0.08333333333333333</v>
      </c>
      <c r="K62" s="67" t="s">
        <v>371</v>
      </c>
      <c r="L62" s="67" t="s">
        <v>147</v>
      </c>
      <c r="M62" s="67" t="s">
        <v>189</v>
      </c>
      <c r="N62" s="68" t="s">
        <v>372</v>
      </c>
      <c r="O62" s="69"/>
      <c r="P62" s="69"/>
      <c r="Q62" s="59">
        <v>1.0</v>
      </c>
      <c r="R62" s="69"/>
      <c r="S62" s="59" t="s">
        <v>149</v>
      </c>
      <c r="T62" s="59"/>
      <c r="U62" s="62">
        <v>44949.0</v>
      </c>
      <c r="V62" s="65">
        <v>0.46319444444444446</v>
      </c>
      <c r="W62" s="65">
        <v>0.5</v>
      </c>
      <c r="X62" s="66">
        <f>IF(W62&lt;&gt;"",IF((W62-V62)-almoco&gt;=Cadastros!Q68,(W62-V62)-almoco,(W62-V62)),"")</f>
        <v>0.03680555556</v>
      </c>
      <c r="Y62" s="66">
        <f t="shared" si="2"/>
        <v>-0.04652777778</v>
      </c>
      <c r="Z62" s="59" t="s">
        <v>180</v>
      </c>
      <c r="AA62" s="59" t="s">
        <v>134</v>
      </c>
      <c r="AB62" s="59"/>
      <c r="AC62" s="70"/>
      <c r="AD62" s="70">
        <v>268.78</v>
      </c>
      <c r="AE62" s="71">
        <f t="shared" si="3"/>
        <v>268.78</v>
      </c>
      <c r="AF62" s="71">
        <f>IF(X62&lt;&gt;"",(HOUR(X62)+MINUTE(X62)/60)*custohh,"")</f>
        <v>66.25</v>
      </c>
      <c r="AG62" s="70"/>
      <c r="AH62" s="71">
        <f t="shared" si="4"/>
        <v>66.25</v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 t="str">
        <f t="shared" si="5"/>
        <v>Fora do prazo</v>
      </c>
      <c r="AU62" s="59"/>
    </row>
    <row r="63">
      <c r="A63" s="59">
        <v>22022.0</v>
      </c>
      <c r="B63" s="60" t="str">
        <f>IFERROR(VLOOKUP($A63,contratos,2,FALSE),"")</f>
        <v>RACHID FERNANDO RAMOS DE CASTRO</v>
      </c>
      <c r="C63" s="61">
        <f t="shared" si="1"/>
        <v>1</v>
      </c>
      <c r="D63" s="62">
        <v>44889.0</v>
      </c>
      <c r="E63" s="62"/>
      <c r="F63" s="63"/>
      <c r="G63" s="62"/>
      <c r="H63" s="64"/>
      <c r="I63" s="65"/>
      <c r="J63" s="66">
        <v>0.25</v>
      </c>
      <c r="K63" s="67" t="s">
        <v>371</v>
      </c>
      <c r="L63" s="67" t="s">
        <v>147</v>
      </c>
      <c r="M63" s="67" t="s">
        <v>195</v>
      </c>
      <c r="N63" s="68" t="s">
        <v>398</v>
      </c>
      <c r="O63" s="69"/>
      <c r="P63" s="69"/>
      <c r="Q63" s="59">
        <v>1.0</v>
      </c>
      <c r="R63" s="69"/>
      <c r="S63" s="59" t="s">
        <v>149</v>
      </c>
      <c r="T63" s="59"/>
      <c r="U63" s="62">
        <v>44946.0</v>
      </c>
      <c r="V63" s="65">
        <v>0.2965277777777778</v>
      </c>
      <c r="W63" s="65">
        <v>0.6076388888888888</v>
      </c>
      <c r="X63" s="66">
        <f>IF(W63&lt;&gt;"",IF((W63-V63)-almoco&gt;=Cadastros!Q69,(W63-V63)-almoco,(W63-V63)),"")</f>
        <v>0.2694444444</v>
      </c>
      <c r="Y63" s="66">
        <f t="shared" si="2"/>
        <v>0.01944444444</v>
      </c>
      <c r="Z63" s="59" t="s">
        <v>180</v>
      </c>
      <c r="AA63" s="59" t="s">
        <v>124</v>
      </c>
      <c r="AB63" s="59"/>
      <c r="AC63" s="70"/>
      <c r="AD63" s="70">
        <v>6403.0</v>
      </c>
      <c r="AE63" s="71">
        <f t="shared" si="3"/>
        <v>6403</v>
      </c>
      <c r="AF63" s="71">
        <f>IF(X63&lt;&gt;"",(HOUR(X63)+MINUTE(X63)/60)*custohh,"")</f>
        <v>485</v>
      </c>
      <c r="AG63" s="70"/>
      <c r="AH63" s="71">
        <f t="shared" si="4"/>
        <v>485</v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 t="str">
        <f t="shared" si="5"/>
        <v>Fora do prazo</v>
      </c>
      <c r="AU63" s="59"/>
    </row>
    <row r="64">
      <c r="A64" s="59">
        <v>935.0</v>
      </c>
      <c r="B64" s="60" t="str">
        <f>IFERROR(VLOOKUP($A64,contratos,2,FALSE),"")</f>
        <v>JOÃO LUIZ NOGUEIRA DE CARVALHO</v>
      </c>
      <c r="C64" s="61">
        <f t="shared" si="1"/>
        <v>2</v>
      </c>
      <c r="D64" s="62">
        <v>44946.0</v>
      </c>
      <c r="E64" s="62"/>
      <c r="F64" s="63"/>
      <c r="G64" s="62"/>
      <c r="H64" s="65"/>
      <c r="I64" s="65"/>
      <c r="J64" s="66">
        <v>0.041666666666666664</v>
      </c>
      <c r="K64" s="67" t="s">
        <v>371</v>
      </c>
      <c r="L64" s="67" t="s">
        <v>147</v>
      </c>
      <c r="M64" s="67" t="s">
        <v>163</v>
      </c>
      <c r="N64" s="68" t="s">
        <v>392</v>
      </c>
      <c r="O64" s="69"/>
      <c r="P64" s="69"/>
      <c r="Q64" s="59">
        <v>1.0</v>
      </c>
      <c r="R64" s="69"/>
      <c r="S64" s="59" t="s">
        <v>149</v>
      </c>
      <c r="T64" s="59"/>
      <c r="U64" s="62">
        <v>44946.0</v>
      </c>
      <c r="V64" s="65">
        <v>0.375</v>
      </c>
      <c r="W64" s="65">
        <v>0.5</v>
      </c>
      <c r="X64" s="66">
        <f>IF(W64&lt;&gt;"",IF((W64-V64)-almoco&gt;=Cadastros!Q70,(W64-V64)-almoco,(W64-V64)),"")</f>
        <v>0.08333333333</v>
      </c>
      <c r="Y64" s="66">
        <f t="shared" si="2"/>
        <v>0.04166666667</v>
      </c>
      <c r="Z64" s="59" t="s">
        <v>186</v>
      </c>
      <c r="AA64" s="59" t="s">
        <v>213</v>
      </c>
      <c r="AB64" s="59"/>
      <c r="AC64" s="70"/>
      <c r="AD64" s="70">
        <v>0.0</v>
      </c>
      <c r="AE64" s="71">
        <f t="shared" si="3"/>
        <v>0</v>
      </c>
      <c r="AF64" s="71">
        <f>IF(X64&lt;&gt;"",(HOUR(X64)+MINUTE(X64)/60)*custohh,"")</f>
        <v>150</v>
      </c>
      <c r="AG64" s="70"/>
      <c r="AH64" s="71">
        <f t="shared" si="4"/>
        <v>150</v>
      </c>
      <c r="AI64" s="59"/>
      <c r="AJ64" s="59"/>
      <c r="AK64" s="59"/>
      <c r="AL64" s="72"/>
      <c r="AM64" s="59" t="s">
        <v>378</v>
      </c>
      <c r="AN64" s="73"/>
      <c r="AO64" s="59">
        <v>1.0</v>
      </c>
      <c r="AP64" s="59" t="s">
        <v>154</v>
      </c>
      <c r="AQ64" s="76" t="s">
        <v>399</v>
      </c>
      <c r="AR64" s="74"/>
      <c r="AS64" s="62"/>
      <c r="AT64" s="62" t="str">
        <f t="shared" si="5"/>
        <v>No prazo</v>
      </c>
      <c r="AU64" s="59"/>
    </row>
    <row r="65">
      <c r="A65" s="59">
        <v>579.0</v>
      </c>
      <c r="B65" s="60" t="str">
        <f>IFERROR(VLOOKUP($A65,contratos,2,FALSE),"")</f>
        <v>CÁSSIO DINIZ NOGUEIRA</v>
      </c>
      <c r="C65" s="61">
        <f t="shared" si="1"/>
        <v>5</v>
      </c>
      <c r="D65" s="62">
        <v>44901.0</v>
      </c>
      <c r="E65" s="62"/>
      <c r="F65" s="63"/>
      <c r="G65" s="62"/>
      <c r="H65" s="64"/>
      <c r="I65" s="65"/>
      <c r="J65" s="66">
        <v>0.375</v>
      </c>
      <c r="K65" s="67" t="s">
        <v>179</v>
      </c>
      <c r="L65" s="67" t="s">
        <v>156</v>
      </c>
      <c r="M65" s="67" t="s">
        <v>155</v>
      </c>
      <c r="N65" s="68" t="s">
        <v>387</v>
      </c>
      <c r="O65" s="69"/>
      <c r="P65" s="69"/>
      <c r="Q65" s="59">
        <v>1.0</v>
      </c>
      <c r="R65" s="69"/>
      <c r="S65" s="59" t="s">
        <v>149</v>
      </c>
      <c r="T65" s="59"/>
      <c r="U65" s="62">
        <v>44946.0</v>
      </c>
      <c r="V65" s="65">
        <v>0.30486111111111114</v>
      </c>
      <c r="W65" s="65">
        <v>0.6826388888888889</v>
      </c>
      <c r="X65" s="66">
        <f>IF(W65&lt;&gt;"",IF((W65-V65)-almoco&gt;=Cadastros!Q71,(W65-V65)-almoco,(W65-V65)),"")</f>
        <v>0.3361111111</v>
      </c>
      <c r="Y65" s="66">
        <f t="shared" si="2"/>
        <v>-0.03888888889</v>
      </c>
      <c r="Z65" s="59" t="s">
        <v>203</v>
      </c>
      <c r="AA65" s="59" t="s">
        <v>125</v>
      </c>
      <c r="AB65" s="59"/>
      <c r="AC65" s="70"/>
      <c r="AD65" s="70">
        <v>108498.0</v>
      </c>
      <c r="AE65" s="71">
        <f t="shared" si="3"/>
        <v>21699.6</v>
      </c>
      <c r="AF65" s="71">
        <f>IF(X65&lt;&gt;"",(HOUR(X65)+MINUTE(X65)/60)*custohh,"")</f>
        <v>605</v>
      </c>
      <c r="AG65" s="70"/>
      <c r="AH65" s="71">
        <f t="shared" si="4"/>
        <v>605</v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 t="str">
        <f t="shared" si="5"/>
        <v>Fora do prazo</v>
      </c>
      <c r="AU65" s="59"/>
    </row>
    <row r="66">
      <c r="A66" s="59">
        <v>575.0</v>
      </c>
      <c r="B66" s="60" t="str">
        <f>IFERROR(VLOOKUP($A66,contratos,2,FALSE),"")</f>
        <v>CÁSSIO DINIZ NOGUEIRA</v>
      </c>
      <c r="C66" s="61">
        <f t="shared" si="1"/>
        <v>16</v>
      </c>
      <c r="D66" s="62">
        <v>44912.0</v>
      </c>
      <c r="E66" s="62"/>
      <c r="F66" s="63"/>
      <c r="G66" s="62"/>
      <c r="H66" s="64"/>
      <c r="I66" s="65"/>
      <c r="J66" s="66">
        <v>0.375</v>
      </c>
      <c r="K66" s="67" t="s">
        <v>179</v>
      </c>
      <c r="L66" s="67" t="s">
        <v>147</v>
      </c>
      <c r="M66" s="67" t="s">
        <v>189</v>
      </c>
      <c r="N66" s="68" t="s">
        <v>372</v>
      </c>
      <c r="O66" s="69"/>
      <c r="P66" s="69"/>
      <c r="Q66" s="59">
        <v>1.0</v>
      </c>
      <c r="R66" s="69"/>
      <c r="S66" s="59" t="s">
        <v>149</v>
      </c>
      <c r="T66" s="59"/>
      <c r="U66" s="62">
        <v>44946.0</v>
      </c>
      <c r="V66" s="65">
        <v>0.31180555555555556</v>
      </c>
      <c r="W66" s="65">
        <v>0.7118055555555556</v>
      </c>
      <c r="X66" s="66">
        <f>IF(W66&lt;&gt;"",IF((W66-V66)-almoco&gt;=Cadastros!Q72,(W66-V66)-almoco,(W66-V66)),"")</f>
        <v>0.3583333333</v>
      </c>
      <c r="Y66" s="66">
        <f t="shared" si="2"/>
        <v>-0.01666666667</v>
      </c>
      <c r="Z66" s="59" t="s">
        <v>142</v>
      </c>
      <c r="AA66" s="59" t="s">
        <v>217</v>
      </c>
      <c r="AB66" s="59"/>
      <c r="AC66" s="70"/>
      <c r="AD66" s="70">
        <v>80672.12</v>
      </c>
      <c r="AE66" s="71">
        <f t="shared" si="3"/>
        <v>5042.0075</v>
      </c>
      <c r="AF66" s="71">
        <f>IF(X66&lt;&gt;"",(HOUR(X66)+MINUTE(X66)/60)*custohh,"")</f>
        <v>645</v>
      </c>
      <c r="AG66" s="70"/>
      <c r="AH66" s="71">
        <f t="shared" si="4"/>
        <v>645</v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 t="str">
        <f t="shared" si="5"/>
        <v>Fora do prazo</v>
      </c>
      <c r="AU66" s="59"/>
    </row>
    <row r="67">
      <c r="A67" s="59">
        <v>575.0</v>
      </c>
      <c r="B67" s="60" t="str">
        <f>IFERROR(VLOOKUP($A67,contratos,2,FALSE),"")</f>
        <v>CÁSSIO DINIZ NOGUEIRA</v>
      </c>
      <c r="C67" s="61">
        <f t="shared" si="1"/>
        <v>16</v>
      </c>
      <c r="D67" s="62">
        <v>44912.0</v>
      </c>
      <c r="E67" s="62"/>
      <c r="F67" s="63"/>
      <c r="G67" s="62"/>
      <c r="H67" s="64"/>
      <c r="I67" s="65"/>
      <c r="J67" s="66">
        <v>0.375</v>
      </c>
      <c r="K67" s="67" t="s">
        <v>179</v>
      </c>
      <c r="L67" s="67" t="s">
        <v>147</v>
      </c>
      <c r="M67" s="67" t="s">
        <v>189</v>
      </c>
      <c r="N67" s="68" t="s">
        <v>372</v>
      </c>
      <c r="O67" s="69"/>
      <c r="P67" s="69"/>
      <c r="Q67" s="59">
        <v>1.0</v>
      </c>
      <c r="R67" s="69"/>
      <c r="S67" s="59" t="s">
        <v>149</v>
      </c>
      <c r="T67" s="59"/>
      <c r="U67" s="62">
        <v>44946.0</v>
      </c>
      <c r="V67" s="65">
        <v>0.31180555555555556</v>
      </c>
      <c r="W67" s="65">
        <v>0.6763888888888889</v>
      </c>
      <c r="X67" s="66">
        <f>IF(W67&lt;&gt;"",IF((W67-V67)-almoco&gt;=Cadastros!Q73,(W67-V67)-almoco,(W67-V67)),"")</f>
        <v>0.3229166667</v>
      </c>
      <c r="Y67" s="66">
        <f t="shared" si="2"/>
        <v>-0.05208333333</v>
      </c>
      <c r="Z67" s="59" t="s">
        <v>374</v>
      </c>
      <c r="AA67" s="59" t="s">
        <v>134</v>
      </c>
      <c r="AB67" s="59"/>
      <c r="AC67" s="70"/>
      <c r="AD67" s="70">
        <v>80672.12</v>
      </c>
      <c r="AE67" s="71">
        <f t="shared" si="3"/>
        <v>5042.0075</v>
      </c>
      <c r="AF67" s="71">
        <f>IF(X67&lt;&gt;"",(HOUR(X67)+MINUTE(X67)/60)*custohh,"")</f>
        <v>581.25</v>
      </c>
      <c r="AG67" s="70"/>
      <c r="AH67" s="71">
        <f t="shared" si="4"/>
        <v>581.25</v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 t="str">
        <f t="shared" si="5"/>
        <v>Fora do prazo</v>
      </c>
      <c r="AU67" s="59"/>
    </row>
    <row r="68">
      <c r="A68" s="59">
        <v>830.0</v>
      </c>
      <c r="B68" s="60" t="str">
        <f>IFERROR(VLOOKUP($A68,contratos,2,FALSE),"")</f>
        <v>SAULO WANDERLEY FILHO</v>
      </c>
      <c r="C68" s="61">
        <f t="shared" si="1"/>
        <v>4</v>
      </c>
      <c r="D68" s="62">
        <v>44949.0</v>
      </c>
      <c r="E68" s="62"/>
      <c r="F68" s="63"/>
      <c r="G68" s="62"/>
      <c r="H68" s="64"/>
      <c r="I68" s="65"/>
      <c r="J68" s="66">
        <v>0.375</v>
      </c>
      <c r="K68" s="67" t="s">
        <v>179</v>
      </c>
      <c r="L68" s="67" t="s">
        <v>147</v>
      </c>
      <c r="M68" s="67" t="s">
        <v>189</v>
      </c>
      <c r="N68" s="68" t="s">
        <v>372</v>
      </c>
      <c r="O68" s="69"/>
      <c r="P68" s="69"/>
      <c r="Q68" s="59">
        <v>2.0</v>
      </c>
      <c r="R68" s="69"/>
      <c r="S68" s="59" t="s">
        <v>149</v>
      </c>
      <c r="T68" s="59"/>
      <c r="U68" s="62">
        <v>44945.0</v>
      </c>
      <c r="V68" s="65">
        <v>0.2916666666666667</v>
      </c>
      <c r="W68" s="65">
        <v>0.6354166666666666</v>
      </c>
      <c r="X68" s="66">
        <f>IF(W68&lt;&gt;"",IF((W68-V68)-almoco&gt;=Cadastros!Q74,(W68-V68)-almoco,(W68-V68)),"")</f>
        <v>0.3020833333</v>
      </c>
      <c r="Y68" s="66">
        <f t="shared" si="2"/>
        <v>-0.07291666667</v>
      </c>
      <c r="Z68" s="59" t="s">
        <v>180</v>
      </c>
      <c r="AA68" s="59" t="s">
        <v>124</v>
      </c>
      <c r="AB68" s="59"/>
      <c r="AC68" s="70"/>
      <c r="AD68" s="70">
        <v>24095.4</v>
      </c>
      <c r="AE68" s="71">
        <f t="shared" si="3"/>
        <v>6023.85</v>
      </c>
      <c r="AF68" s="71">
        <f>IF(X68&lt;&gt;"",(HOUR(X68)+MINUTE(X68)/60)*custohh,"")</f>
        <v>543.75</v>
      </c>
      <c r="AG68" s="70"/>
      <c r="AH68" s="71">
        <f t="shared" si="4"/>
        <v>543.75</v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 t="str">
        <f t="shared" si="5"/>
        <v>No prazo</v>
      </c>
      <c r="AU68" s="59"/>
    </row>
    <row r="69">
      <c r="A69" s="59">
        <v>607.0</v>
      </c>
      <c r="B69" s="60" t="str">
        <f>IFERROR(VLOOKUP($A69,contratos,2,FALSE),"")</f>
        <v>PEDRO ANDRADE NOGUEIRA</v>
      </c>
      <c r="C69" s="61">
        <f t="shared" si="1"/>
        <v>3</v>
      </c>
      <c r="D69" s="62">
        <v>44910.0</v>
      </c>
      <c r="E69" s="62"/>
      <c r="F69" s="63"/>
      <c r="G69" s="62"/>
      <c r="H69" s="65"/>
      <c r="I69" s="65"/>
      <c r="J69" s="66">
        <v>0.08333333333333333</v>
      </c>
      <c r="K69" s="67" t="s">
        <v>179</v>
      </c>
      <c r="L69" s="67" t="s">
        <v>147</v>
      </c>
      <c r="M69" s="67" t="s">
        <v>189</v>
      </c>
      <c r="N69" s="68" t="s">
        <v>372</v>
      </c>
      <c r="O69" s="69"/>
      <c r="P69" s="69"/>
      <c r="Q69" s="59">
        <v>1.0</v>
      </c>
      <c r="R69" s="69"/>
      <c r="S69" s="59" t="s">
        <v>149</v>
      </c>
      <c r="T69" s="59"/>
      <c r="U69" s="62">
        <v>44945.0</v>
      </c>
      <c r="V69" s="65">
        <v>0.6361111111111111</v>
      </c>
      <c r="W69" s="65">
        <v>0.6694444444444444</v>
      </c>
      <c r="X69" s="66">
        <f>IF(W69&lt;&gt;"",IF((W69-V69)-almoco&gt;=Cadastros!Q75,(W69-V69)-almoco,(W69-V69)),"")</f>
        <v>0.03333333333</v>
      </c>
      <c r="Y69" s="66">
        <f t="shared" si="2"/>
        <v>-0.05</v>
      </c>
      <c r="Z69" s="59" t="s">
        <v>180</v>
      </c>
      <c r="AA69" s="59" t="s">
        <v>124</v>
      </c>
      <c r="AB69" s="59"/>
      <c r="AC69" s="70"/>
      <c r="AD69" s="70">
        <v>0.0</v>
      </c>
      <c r="AE69" s="71">
        <f t="shared" si="3"/>
        <v>0</v>
      </c>
      <c r="AF69" s="71">
        <f>IF(X69&lt;&gt;"",(HOUR(X69)+MINUTE(X69)/60)*custohh,"")</f>
        <v>60</v>
      </c>
      <c r="AG69" s="70"/>
      <c r="AH69" s="71">
        <f t="shared" si="4"/>
        <v>60</v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 t="str">
        <f t="shared" si="5"/>
        <v>Fora do prazo</v>
      </c>
      <c r="AU69" s="59"/>
    </row>
    <row r="70">
      <c r="A70" s="59">
        <v>579.0</v>
      </c>
      <c r="B70" s="60" t="str">
        <f>IFERROR(VLOOKUP($A70,contratos,2,FALSE),"")</f>
        <v>CÁSSIO DINIZ NOGUEIRA</v>
      </c>
      <c r="C70" s="61">
        <f t="shared" si="1"/>
        <v>5</v>
      </c>
      <c r="D70" s="62">
        <v>44901.0</v>
      </c>
      <c r="E70" s="62"/>
      <c r="F70" s="63"/>
      <c r="G70" s="62"/>
      <c r="H70" s="64"/>
      <c r="I70" s="65"/>
      <c r="J70" s="66">
        <v>0.375</v>
      </c>
      <c r="K70" s="67" t="s">
        <v>179</v>
      </c>
      <c r="L70" s="67" t="s">
        <v>147</v>
      </c>
      <c r="M70" s="67" t="s">
        <v>189</v>
      </c>
      <c r="N70" s="68" t="s">
        <v>387</v>
      </c>
      <c r="O70" s="69"/>
      <c r="P70" s="69"/>
      <c r="Q70" s="59">
        <v>1.0</v>
      </c>
      <c r="R70" s="69"/>
      <c r="S70" s="59" t="s">
        <v>149</v>
      </c>
      <c r="T70" s="59"/>
      <c r="U70" s="62">
        <v>44945.0</v>
      </c>
      <c r="V70" s="65">
        <v>0.3034722222222222</v>
      </c>
      <c r="W70" s="65">
        <v>0.7208333333333333</v>
      </c>
      <c r="X70" s="66">
        <f>IF(W70&lt;&gt;"",IF((W70-V70)-almoco&gt;=Cadastros!Q76,(W70-V70)-almoco,(W70-V70)),"")</f>
        <v>0.3756944444</v>
      </c>
      <c r="Y70" s="66">
        <f t="shared" si="2"/>
        <v>0.0006944444444</v>
      </c>
      <c r="Z70" s="59" t="s">
        <v>203</v>
      </c>
      <c r="AA70" s="59" t="s">
        <v>125</v>
      </c>
      <c r="AB70" s="59"/>
      <c r="AC70" s="70"/>
      <c r="AD70" s="70">
        <v>108498.0</v>
      </c>
      <c r="AE70" s="71">
        <f t="shared" si="3"/>
        <v>21699.6</v>
      </c>
      <c r="AF70" s="71">
        <f>IF(X70&lt;&gt;"",(HOUR(X70)+MINUTE(X70)/60)*custohh,"")</f>
        <v>676.25</v>
      </c>
      <c r="AG70" s="70"/>
      <c r="AH70" s="71">
        <f t="shared" si="4"/>
        <v>676.25</v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 t="str">
        <f t="shared" si="5"/>
        <v>Fora do prazo</v>
      </c>
      <c r="AU70" s="59"/>
    </row>
    <row r="71">
      <c r="A71" s="59">
        <v>575.0</v>
      </c>
      <c r="B71" s="60" t="str">
        <f>IFERROR(VLOOKUP($A71,contratos,2,FALSE),"")</f>
        <v>CÁSSIO DINIZ NOGUEIRA</v>
      </c>
      <c r="C71" s="61">
        <f t="shared" si="1"/>
        <v>16</v>
      </c>
      <c r="D71" s="62">
        <v>44912.0</v>
      </c>
      <c r="E71" s="62"/>
      <c r="F71" s="63"/>
      <c r="G71" s="62"/>
      <c r="H71" s="64"/>
      <c r="I71" s="65"/>
      <c r="J71" s="66">
        <v>0.375</v>
      </c>
      <c r="K71" s="67" t="s">
        <v>179</v>
      </c>
      <c r="L71" s="67" t="s">
        <v>147</v>
      </c>
      <c r="M71" s="67" t="s">
        <v>189</v>
      </c>
      <c r="N71" s="68" t="s">
        <v>372</v>
      </c>
      <c r="O71" s="69"/>
      <c r="P71" s="69"/>
      <c r="Q71" s="59">
        <v>1.0</v>
      </c>
      <c r="R71" s="69"/>
      <c r="S71" s="59" t="s">
        <v>149</v>
      </c>
      <c r="T71" s="59"/>
      <c r="U71" s="62">
        <v>44945.0</v>
      </c>
      <c r="V71" s="65">
        <v>0.29791666666666666</v>
      </c>
      <c r="W71" s="65">
        <v>0.7208333333333333</v>
      </c>
      <c r="X71" s="66">
        <f>IF(W71&lt;&gt;"",IF((W71-V71)-almoco&gt;=Cadastros!Q77,(W71-V71)-almoco,(W71-V71)),"")</f>
        <v>0.38125</v>
      </c>
      <c r="Y71" s="66">
        <f t="shared" si="2"/>
        <v>0.00625</v>
      </c>
      <c r="Z71" s="59" t="s">
        <v>142</v>
      </c>
      <c r="AA71" s="59" t="s">
        <v>217</v>
      </c>
      <c r="AB71" s="59"/>
      <c r="AC71" s="70"/>
      <c r="AD71" s="70">
        <v>80672.12</v>
      </c>
      <c r="AE71" s="71">
        <f t="shared" si="3"/>
        <v>5042.0075</v>
      </c>
      <c r="AF71" s="71">
        <f>IF(X71&lt;&gt;"",(HOUR(X71)+MINUTE(X71)/60)*custohh,"")</f>
        <v>686.25</v>
      </c>
      <c r="AG71" s="70"/>
      <c r="AH71" s="71">
        <f t="shared" si="4"/>
        <v>686.25</v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 t="str">
        <f t="shared" si="5"/>
        <v>Fora do prazo</v>
      </c>
      <c r="AU71" s="59"/>
    </row>
    <row r="72">
      <c r="A72" s="59">
        <v>575.0</v>
      </c>
      <c r="B72" s="60" t="str">
        <f>IFERROR(VLOOKUP($A72,contratos,2,FALSE),"")</f>
        <v>CÁSSIO DINIZ NOGUEIRA</v>
      </c>
      <c r="C72" s="61">
        <f t="shared" si="1"/>
        <v>16</v>
      </c>
      <c r="D72" s="62">
        <v>44912.0</v>
      </c>
      <c r="E72" s="62"/>
      <c r="F72" s="63"/>
      <c r="G72" s="62"/>
      <c r="H72" s="64"/>
      <c r="I72" s="65"/>
      <c r="J72" s="66">
        <v>0.375</v>
      </c>
      <c r="K72" s="67" t="s">
        <v>179</v>
      </c>
      <c r="L72" s="67" t="s">
        <v>147</v>
      </c>
      <c r="M72" s="67" t="s">
        <v>189</v>
      </c>
      <c r="N72" s="68" t="s">
        <v>372</v>
      </c>
      <c r="O72" s="69"/>
      <c r="P72" s="69"/>
      <c r="Q72" s="59">
        <v>1.0</v>
      </c>
      <c r="R72" s="69"/>
      <c r="S72" s="59" t="s">
        <v>149</v>
      </c>
      <c r="T72" s="59"/>
      <c r="U72" s="62">
        <v>44945.0</v>
      </c>
      <c r="V72" s="65">
        <v>0.32083333333333336</v>
      </c>
      <c r="W72" s="65">
        <v>0.7159722222222222</v>
      </c>
      <c r="X72" s="66">
        <f>IF(W72&lt;&gt;"",IF((W72-V72)-almoco&gt;=Cadastros!Q78,(W72-V72)-almoco,(W72-V72)),"")</f>
        <v>0.3534722222</v>
      </c>
      <c r="Y72" s="66">
        <f t="shared" si="2"/>
        <v>-0.02152777778</v>
      </c>
      <c r="Z72" s="59" t="s">
        <v>374</v>
      </c>
      <c r="AA72" s="59" t="s">
        <v>134</v>
      </c>
      <c r="AB72" s="59"/>
      <c r="AC72" s="70"/>
      <c r="AD72" s="70">
        <v>80672.12</v>
      </c>
      <c r="AE72" s="71">
        <f t="shared" si="3"/>
        <v>5042.0075</v>
      </c>
      <c r="AF72" s="71">
        <f>IF(X72&lt;&gt;"",(HOUR(X72)+MINUTE(X72)/60)*custohh,"")</f>
        <v>636.25</v>
      </c>
      <c r="AG72" s="70"/>
      <c r="AH72" s="71">
        <f t="shared" si="4"/>
        <v>636.25</v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 t="str">
        <f t="shared" si="5"/>
        <v>Fora do prazo</v>
      </c>
      <c r="AU72" s="59"/>
    </row>
    <row r="73">
      <c r="A73" s="59" t="s">
        <v>315</v>
      </c>
      <c r="B73" s="60" t="str">
        <f>IFERROR(VLOOKUP($A73,contratos,2,FALSE),"")</f>
        <v>ARQ - TÂNIA SALLES</v>
      </c>
      <c r="C73" s="61">
        <f t="shared" si="1"/>
        <v>1</v>
      </c>
      <c r="D73" s="62">
        <v>44944.0</v>
      </c>
      <c r="E73" s="62"/>
      <c r="F73" s="63"/>
      <c r="G73" s="62"/>
      <c r="H73" s="65"/>
      <c r="I73" s="65"/>
      <c r="J73" s="66">
        <v>0.041666666666666664</v>
      </c>
      <c r="K73" s="67" t="s">
        <v>376</v>
      </c>
      <c r="L73" s="67" t="s">
        <v>147</v>
      </c>
      <c r="M73" s="67" t="s">
        <v>189</v>
      </c>
      <c r="N73" s="68" t="s">
        <v>372</v>
      </c>
      <c r="O73" s="69"/>
      <c r="P73" s="69"/>
      <c r="Q73" s="59">
        <v>1.0</v>
      </c>
      <c r="R73" s="69"/>
      <c r="S73" s="59" t="s">
        <v>149</v>
      </c>
      <c r="T73" s="59"/>
      <c r="U73" s="62">
        <v>44944.0</v>
      </c>
      <c r="V73" s="65">
        <v>0.7208333333333333</v>
      </c>
      <c r="W73" s="65">
        <v>0.7409722222222223</v>
      </c>
      <c r="X73" s="66">
        <f>IF(W73&lt;&gt;"",IF((W73-V73)-almoco&gt;=Cadastros!Q79,(W73-V73)-almoco,(W73-V73)),"")</f>
        <v>0.02013888889</v>
      </c>
      <c r="Y73" s="66">
        <f t="shared" si="2"/>
        <v>-0.02152777778</v>
      </c>
      <c r="Z73" s="59" t="s">
        <v>180</v>
      </c>
      <c r="AA73" s="59" t="s">
        <v>124</v>
      </c>
      <c r="AB73" s="59"/>
      <c r="AC73" s="70"/>
      <c r="AD73" s="70">
        <v>0.0</v>
      </c>
      <c r="AE73" s="71">
        <f t="shared" si="3"/>
        <v>0</v>
      </c>
      <c r="AF73" s="71">
        <f>IF(X73&lt;&gt;"",(HOUR(X73)+MINUTE(X73)/60)*custohh,"")</f>
        <v>36.25</v>
      </c>
      <c r="AG73" s="70"/>
      <c r="AH73" s="71">
        <f t="shared" si="4"/>
        <v>36.25</v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 t="str">
        <f t="shared" si="5"/>
        <v>No prazo</v>
      </c>
      <c r="AU73" s="59"/>
    </row>
    <row r="74">
      <c r="A74" s="59">
        <v>846.0</v>
      </c>
      <c r="B74" s="60" t="str">
        <f>IFERROR(VLOOKUP($A74,contratos,2,FALSE),"")</f>
        <v>ONE AGENTES AUTÔNOMOS DE INVESTIMENTOS LTDA</v>
      </c>
      <c r="C74" s="61">
        <f t="shared" si="1"/>
        <v>2</v>
      </c>
      <c r="D74" s="62">
        <v>44883.0</v>
      </c>
      <c r="E74" s="62"/>
      <c r="F74" s="63"/>
      <c r="G74" s="62"/>
      <c r="H74" s="65"/>
      <c r="I74" s="65"/>
      <c r="J74" s="66">
        <v>0.0625</v>
      </c>
      <c r="K74" s="67" t="s">
        <v>371</v>
      </c>
      <c r="L74" s="67" t="s">
        <v>147</v>
      </c>
      <c r="M74" s="67" t="s">
        <v>189</v>
      </c>
      <c r="N74" s="68" t="s">
        <v>372</v>
      </c>
      <c r="O74" s="69"/>
      <c r="P74" s="69"/>
      <c r="Q74" s="59">
        <v>1.0</v>
      </c>
      <c r="R74" s="69"/>
      <c r="S74" s="59" t="s">
        <v>149</v>
      </c>
      <c r="T74" s="59"/>
      <c r="U74" s="62">
        <v>44944.0</v>
      </c>
      <c r="V74" s="65">
        <v>0.6444444444444445</v>
      </c>
      <c r="W74" s="65">
        <v>0.7201388888888889</v>
      </c>
      <c r="X74" s="66">
        <f>IF(W74&lt;&gt;"",IF((W74-V74)-almoco&gt;=Cadastros!Q80,(W74-V74)-almoco,(W74-V74)),"")</f>
        <v>0.03402777778</v>
      </c>
      <c r="Y74" s="66">
        <f t="shared" si="2"/>
        <v>-0.02847222222</v>
      </c>
      <c r="Z74" s="59" t="s">
        <v>180</v>
      </c>
      <c r="AA74" s="59" t="s">
        <v>124</v>
      </c>
      <c r="AB74" s="59"/>
      <c r="AC74" s="70"/>
      <c r="AD74" s="70">
        <v>0.0</v>
      </c>
      <c r="AE74" s="71">
        <f t="shared" si="3"/>
        <v>418.45</v>
      </c>
      <c r="AF74" s="71">
        <f>IF(X74&lt;&gt;"",(HOUR(X74)+MINUTE(X74)/60)*custohh,"")</f>
        <v>61.25</v>
      </c>
      <c r="AG74" s="70"/>
      <c r="AH74" s="71">
        <f t="shared" si="4"/>
        <v>61.25</v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 t="str">
        <f t="shared" si="5"/>
        <v>Fora do prazo</v>
      </c>
      <c r="AU74" s="59"/>
    </row>
    <row r="75">
      <c r="A75" s="59">
        <v>830.0</v>
      </c>
      <c r="B75" s="60" t="str">
        <f>IFERROR(VLOOKUP($A75,contratos,2,FALSE),"")</f>
        <v>SAULO WANDERLEY FILHO</v>
      </c>
      <c r="C75" s="61">
        <f t="shared" si="1"/>
        <v>4</v>
      </c>
      <c r="D75" s="62">
        <v>44949.0</v>
      </c>
      <c r="E75" s="62"/>
      <c r="F75" s="63"/>
      <c r="G75" s="62"/>
      <c r="H75" s="64"/>
      <c r="I75" s="65"/>
      <c r="J75" s="66">
        <v>0.375</v>
      </c>
      <c r="K75" s="67" t="s">
        <v>179</v>
      </c>
      <c r="L75" s="67" t="s">
        <v>147</v>
      </c>
      <c r="M75" s="67" t="s">
        <v>189</v>
      </c>
      <c r="N75" s="68" t="s">
        <v>372</v>
      </c>
      <c r="O75" s="69"/>
      <c r="P75" s="69"/>
      <c r="Q75" s="59">
        <v>2.0</v>
      </c>
      <c r="R75" s="69"/>
      <c r="S75" s="59" t="s">
        <v>149</v>
      </c>
      <c r="T75" s="59"/>
      <c r="U75" s="62">
        <v>44944.0</v>
      </c>
      <c r="V75" s="65">
        <v>0.29930555555555555</v>
      </c>
      <c r="W75" s="65">
        <v>0.6451388888888889</v>
      </c>
      <c r="X75" s="66">
        <f>IF(W75&lt;&gt;"",IF((W75-V75)-almoco&gt;=Cadastros!Q81,(W75-V75)-almoco,(W75-V75)),"")</f>
        <v>0.3041666667</v>
      </c>
      <c r="Y75" s="66">
        <f t="shared" si="2"/>
        <v>-0.07083333333</v>
      </c>
      <c r="Z75" s="59" t="s">
        <v>180</v>
      </c>
      <c r="AA75" s="59" t="s">
        <v>124</v>
      </c>
      <c r="AB75" s="59"/>
      <c r="AC75" s="70"/>
      <c r="AD75" s="70">
        <v>24095.4</v>
      </c>
      <c r="AE75" s="71">
        <f t="shared" si="3"/>
        <v>6023.85</v>
      </c>
      <c r="AF75" s="71">
        <f>IF(X75&lt;&gt;"",(HOUR(X75)+MINUTE(X75)/60)*custohh,"")</f>
        <v>547.5</v>
      </c>
      <c r="AG75" s="70"/>
      <c r="AH75" s="71">
        <f t="shared" si="4"/>
        <v>547.5</v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 t="str">
        <f t="shared" si="5"/>
        <v>No prazo</v>
      </c>
      <c r="AU75" s="59"/>
    </row>
    <row r="76">
      <c r="A76" s="59">
        <v>579.0</v>
      </c>
      <c r="B76" s="60" t="str">
        <f>IFERROR(VLOOKUP($A76,contratos,2,FALSE),"")</f>
        <v>CÁSSIO DINIZ NOGUEIRA</v>
      </c>
      <c r="C76" s="61">
        <f t="shared" si="1"/>
        <v>5</v>
      </c>
      <c r="D76" s="62">
        <v>44901.0</v>
      </c>
      <c r="E76" s="62"/>
      <c r="F76" s="63"/>
      <c r="G76" s="62"/>
      <c r="H76" s="64"/>
      <c r="I76" s="65"/>
      <c r="J76" s="66">
        <v>0.375</v>
      </c>
      <c r="K76" s="67" t="s">
        <v>179</v>
      </c>
      <c r="L76" s="67" t="s">
        <v>156</v>
      </c>
      <c r="M76" s="67" t="s">
        <v>155</v>
      </c>
      <c r="N76" s="68" t="s">
        <v>387</v>
      </c>
      <c r="O76" s="69"/>
      <c r="P76" s="69"/>
      <c r="Q76" s="59">
        <v>1.0</v>
      </c>
      <c r="R76" s="69"/>
      <c r="S76" s="59" t="s">
        <v>149</v>
      </c>
      <c r="T76" s="59"/>
      <c r="U76" s="62">
        <v>44944.0</v>
      </c>
      <c r="V76" s="65">
        <v>0.2951388888888889</v>
      </c>
      <c r="W76" s="65">
        <v>0.7083333333333334</v>
      </c>
      <c r="X76" s="66">
        <f>IF(W76&lt;&gt;"",IF((W76-V76)-almoco&gt;=Cadastros!Q82,(W76-V76)-almoco,(W76-V76)),"")</f>
        <v>0.3715277778</v>
      </c>
      <c r="Y76" s="66">
        <f t="shared" si="2"/>
        <v>-0.003472222222</v>
      </c>
      <c r="Z76" s="59" t="s">
        <v>203</v>
      </c>
      <c r="AA76" s="59" t="s">
        <v>125</v>
      </c>
      <c r="AB76" s="59"/>
      <c r="AC76" s="70"/>
      <c r="AD76" s="70">
        <v>108498.0</v>
      </c>
      <c r="AE76" s="71">
        <f t="shared" si="3"/>
        <v>21699.6</v>
      </c>
      <c r="AF76" s="71">
        <f>IF(X76&lt;&gt;"",(HOUR(X76)+MINUTE(X76)/60)*custohh,"")</f>
        <v>668.75</v>
      </c>
      <c r="AG76" s="70"/>
      <c r="AH76" s="71">
        <f t="shared" si="4"/>
        <v>668.75</v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 t="str">
        <f t="shared" si="5"/>
        <v>Fora do prazo</v>
      </c>
      <c r="AU76" s="59"/>
    </row>
    <row r="77">
      <c r="A77" s="59">
        <v>575.0</v>
      </c>
      <c r="B77" s="60" t="str">
        <f>IFERROR(VLOOKUP($A77,contratos,2,FALSE),"")</f>
        <v>CÁSSIO DINIZ NOGUEIRA</v>
      </c>
      <c r="C77" s="61">
        <f t="shared" si="1"/>
        <v>16</v>
      </c>
      <c r="D77" s="62">
        <v>44912.0</v>
      </c>
      <c r="E77" s="62"/>
      <c r="F77" s="63"/>
      <c r="G77" s="62"/>
      <c r="H77" s="64"/>
      <c r="I77" s="65"/>
      <c r="J77" s="66">
        <v>0.375</v>
      </c>
      <c r="K77" s="67" t="s">
        <v>179</v>
      </c>
      <c r="L77" s="67" t="s">
        <v>147</v>
      </c>
      <c r="M77" s="67" t="s">
        <v>189</v>
      </c>
      <c r="N77" s="68" t="s">
        <v>372</v>
      </c>
      <c r="O77" s="69"/>
      <c r="P77" s="69"/>
      <c r="Q77" s="59">
        <v>1.0</v>
      </c>
      <c r="R77" s="69"/>
      <c r="S77" s="59" t="s">
        <v>149</v>
      </c>
      <c r="T77" s="59"/>
      <c r="U77" s="62">
        <v>44944.0</v>
      </c>
      <c r="V77" s="65">
        <v>0.3055555555555556</v>
      </c>
      <c r="W77" s="65">
        <v>0.7152777777777778</v>
      </c>
      <c r="X77" s="66">
        <f>IF(W77&lt;&gt;"",IF((W77-V77)-almoco&gt;=Cadastros!Q83,(W77-V77)-almoco,(W77-V77)),"")</f>
        <v>0.3680555556</v>
      </c>
      <c r="Y77" s="66">
        <f t="shared" si="2"/>
        <v>-0.006944444444</v>
      </c>
      <c r="Z77" s="59" t="s">
        <v>142</v>
      </c>
      <c r="AA77" s="59" t="s">
        <v>217</v>
      </c>
      <c r="AB77" s="59"/>
      <c r="AC77" s="70"/>
      <c r="AD77" s="70">
        <v>80672.12</v>
      </c>
      <c r="AE77" s="71">
        <f t="shared" si="3"/>
        <v>5042.0075</v>
      </c>
      <c r="AF77" s="71">
        <f>IF(X77&lt;&gt;"",(HOUR(X77)+MINUTE(X77)/60)*custohh,"")</f>
        <v>662.5</v>
      </c>
      <c r="AG77" s="70"/>
      <c r="AH77" s="71">
        <f t="shared" si="4"/>
        <v>662.5</v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 t="str">
        <f t="shared" si="5"/>
        <v>Fora do prazo</v>
      </c>
      <c r="AU77" s="59"/>
    </row>
    <row r="78">
      <c r="A78" s="59">
        <v>575.0</v>
      </c>
      <c r="B78" s="60" t="str">
        <f>IFERROR(VLOOKUP($A78,contratos,2,FALSE),"")</f>
        <v>CÁSSIO DINIZ NOGUEIRA</v>
      </c>
      <c r="C78" s="61">
        <f t="shared" si="1"/>
        <v>16</v>
      </c>
      <c r="D78" s="62">
        <v>44912.0</v>
      </c>
      <c r="E78" s="62"/>
      <c r="F78" s="63"/>
      <c r="G78" s="62"/>
      <c r="H78" s="64"/>
      <c r="I78" s="65"/>
      <c r="J78" s="66">
        <v>0.375</v>
      </c>
      <c r="K78" s="67" t="s">
        <v>179</v>
      </c>
      <c r="L78" s="67" t="s">
        <v>147</v>
      </c>
      <c r="M78" s="67" t="s">
        <v>189</v>
      </c>
      <c r="N78" s="68" t="s">
        <v>372</v>
      </c>
      <c r="O78" s="69"/>
      <c r="P78" s="69"/>
      <c r="Q78" s="59">
        <v>1.0</v>
      </c>
      <c r="R78" s="69"/>
      <c r="S78" s="59" t="s">
        <v>149</v>
      </c>
      <c r="T78" s="59"/>
      <c r="U78" s="62">
        <v>44944.0</v>
      </c>
      <c r="V78" s="65">
        <v>0.30416666666666664</v>
      </c>
      <c r="W78" s="65">
        <v>0.7159722222222222</v>
      </c>
      <c r="X78" s="66">
        <f>IF(W78&lt;&gt;"",IF((W78-V78)-almoco&gt;=Cadastros!Q84,(W78-V78)-almoco,(W78-V78)),"")</f>
        <v>0.3701388889</v>
      </c>
      <c r="Y78" s="66">
        <f t="shared" si="2"/>
        <v>-0.004861111111</v>
      </c>
      <c r="Z78" s="59" t="s">
        <v>374</v>
      </c>
      <c r="AA78" s="59" t="s">
        <v>134</v>
      </c>
      <c r="AB78" s="59"/>
      <c r="AC78" s="70"/>
      <c r="AD78" s="70">
        <v>80672.12</v>
      </c>
      <c r="AE78" s="71">
        <f t="shared" si="3"/>
        <v>5042.0075</v>
      </c>
      <c r="AF78" s="71">
        <f>IF(X78&lt;&gt;"",(HOUR(X78)+MINUTE(X78)/60)*custohh,"")</f>
        <v>666.25</v>
      </c>
      <c r="AG78" s="70"/>
      <c r="AH78" s="71">
        <f t="shared" si="4"/>
        <v>666.25</v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 t="str">
        <f t="shared" si="5"/>
        <v>Fora do prazo</v>
      </c>
      <c r="AU78" s="59"/>
    </row>
    <row r="79">
      <c r="A79" s="59">
        <v>935.0</v>
      </c>
      <c r="B79" s="60" t="str">
        <f>IFERROR(VLOOKUP($A79,contratos,2,FALSE),"")</f>
        <v>JOÃO LUIZ NOGUEIRA DE CARVALHO</v>
      </c>
      <c r="C79" s="61">
        <f t="shared" si="1"/>
        <v>2</v>
      </c>
      <c r="D79" s="62">
        <v>44946.0</v>
      </c>
      <c r="E79" s="62"/>
      <c r="F79" s="63"/>
      <c r="G79" s="62"/>
      <c r="H79" s="65"/>
      <c r="I79" s="65"/>
      <c r="J79" s="66">
        <v>0.05555555555555555</v>
      </c>
      <c r="K79" s="67" t="s">
        <v>400</v>
      </c>
      <c r="L79" s="67" t="s">
        <v>147</v>
      </c>
      <c r="M79" s="67" t="s">
        <v>163</v>
      </c>
      <c r="N79" s="68" t="s">
        <v>392</v>
      </c>
      <c r="O79" s="69"/>
      <c r="P79" s="69"/>
      <c r="Q79" s="59">
        <v>2.0</v>
      </c>
      <c r="R79" s="69"/>
      <c r="S79" s="59" t="s">
        <v>149</v>
      </c>
      <c r="T79" s="59"/>
      <c r="U79" s="62">
        <v>44943.0</v>
      </c>
      <c r="V79" s="65">
        <v>0.6527777777777778</v>
      </c>
      <c r="W79" s="65">
        <v>0.7013888888888888</v>
      </c>
      <c r="X79" s="66">
        <f>IF(W79&lt;&gt;"",IF((W79-V79)-almoco&gt;=Cadastros!Q85,(W79-V79)-almoco,(W79-V79)),"")</f>
        <v>0.006944444444</v>
      </c>
      <c r="Y79" s="66">
        <f t="shared" si="2"/>
        <v>-0.04861111111</v>
      </c>
      <c r="Z79" s="59" t="s">
        <v>180</v>
      </c>
      <c r="AA79" s="59" t="s">
        <v>124</v>
      </c>
      <c r="AB79" s="59"/>
      <c r="AC79" s="70"/>
      <c r="AD79" s="70">
        <v>0.0</v>
      </c>
      <c r="AE79" s="71">
        <f t="shared" si="3"/>
        <v>0</v>
      </c>
      <c r="AF79" s="71">
        <f>IF(X79&lt;&gt;"",(HOUR(X79)+MINUTE(X79)/60)*custohh,"")</f>
        <v>12.5</v>
      </c>
      <c r="AG79" s="70"/>
      <c r="AH79" s="71">
        <f t="shared" si="4"/>
        <v>12.5</v>
      </c>
      <c r="AI79" s="59"/>
      <c r="AJ79" s="59"/>
      <c r="AK79" s="59"/>
      <c r="AL79" s="72"/>
      <c r="AM79" s="59" t="s">
        <v>378</v>
      </c>
      <c r="AN79" s="75" t="s">
        <v>401</v>
      </c>
      <c r="AO79" s="59">
        <v>1.0</v>
      </c>
      <c r="AP79" s="59" t="s">
        <v>154</v>
      </c>
      <c r="AQ79" s="76" t="s">
        <v>402</v>
      </c>
      <c r="AR79" s="74"/>
      <c r="AS79" s="62"/>
      <c r="AT79" s="62" t="str">
        <f t="shared" si="5"/>
        <v>No prazo</v>
      </c>
      <c r="AU79" s="59"/>
    </row>
    <row r="80">
      <c r="A80" s="59">
        <v>830.0</v>
      </c>
      <c r="B80" s="60" t="str">
        <f>IFERROR(VLOOKUP($A80,contratos,2,FALSE),"")</f>
        <v>SAULO WANDERLEY FILHO</v>
      </c>
      <c r="C80" s="61">
        <f t="shared" si="1"/>
        <v>4</v>
      </c>
      <c r="D80" s="62">
        <v>44949.0</v>
      </c>
      <c r="E80" s="62"/>
      <c r="F80" s="63"/>
      <c r="G80" s="62"/>
      <c r="H80" s="64"/>
      <c r="I80" s="65"/>
      <c r="J80" s="66">
        <v>0.375</v>
      </c>
      <c r="K80" s="67" t="s">
        <v>179</v>
      </c>
      <c r="L80" s="67" t="s">
        <v>147</v>
      </c>
      <c r="M80" s="67" t="s">
        <v>189</v>
      </c>
      <c r="N80" s="68" t="s">
        <v>372</v>
      </c>
      <c r="O80" s="69"/>
      <c r="P80" s="69"/>
      <c r="Q80" s="59">
        <v>2.0</v>
      </c>
      <c r="R80" s="69"/>
      <c r="S80" s="59" t="s">
        <v>149</v>
      </c>
      <c r="T80" s="59"/>
      <c r="U80" s="62">
        <v>44943.0</v>
      </c>
      <c r="V80" s="65">
        <v>0.29375</v>
      </c>
      <c r="W80" s="65">
        <v>0.6527777777777778</v>
      </c>
      <c r="X80" s="66">
        <f>IF(W80&lt;&gt;"",IF((W80-V80)-almoco&gt;=Cadastros!Q86,(W80-V80)-almoco,(W80-V80)),"")</f>
        <v>0.3173611111</v>
      </c>
      <c r="Y80" s="66">
        <f t="shared" si="2"/>
        <v>-0.05763888889</v>
      </c>
      <c r="Z80" s="59" t="s">
        <v>180</v>
      </c>
      <c r="AA80" s="59" t="s">
        <v>124</v>
      </c>
      <c r="AB80" s="59"/>
      <c r="AC80" s="70"/>
      <c r="AD80" s="70">
        <v>24095.4</v>
      </c>
      <c r="AE80" s="71">
        <f t="shared" si="3"/>
        <v>6023.85</v>
      </c>
      <c r="AF80" s="71">
        <f>IF(X80&lt;&gt;"",(HOUR(X80)+MINUTE(X80)/60)*custohh,"")</f>
        <v>571.25</v>
      </c>
      <c r="AG80" s="70"/>
      <c r="AH80" s="71">
        <f t="shared" si="4"/>
        <v>571.25</v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 t="str">
        <f t="shared" si="5"/>
        <v>No prazo</v>
      </c>
      <c r="AU80" s="59"/>
    </row>
    <row r="81">
      <c r="A81" s="59">
        <v>579.0</v>
      </c>
      <c r="B81" s="60" t="str">
        <f>IFERROR(VLOOKUP($A81,contratos,2,FALSE),"")</f>
        <v>CÁSSIO DINIZ NOGUEIRA</v>
      </c>
      <c r="C81" s="61">
        <f t="shared" si="1"/>
        <v>5</v>
      </c>
      <c r="D81" s="62">
        <v>44901.0</v>
      </c>
      <c r="E81" s="62"/>
      <c r="F81" s="63"/>
      <c r="G81" s="62"/>
      <c r="H81" s="65"/>
      <c r="I81" s="65"/>
      <c r="J81" s="66">
        <v>0.375</v>
      </c>
      <c r="K81" s="67" t="s">
        <v>179</v>
      </c>
      <c r="L81" s="67" t="s">
        <v>156</v>
      </c>
      <c r="M81" s="67" t="s">
        <v>155</v>
      </c>
      <c r="N81" s="68" t="s">
        <v>387</v>
      </c>
      <c r="O81" s="69"/>
      <c r="P81" s="69"/>
      <c r="Q81" s="59">
        <v>1.0</v>
      </c>
      <c r="R81" s="69"/>
      <c r="S81" s="59" t="s">
        <v>149</v>
      </c>
      <c r="T81" s="59"/>
      <c r="U81" s="62">
        <v>44943.0</v>
      </c>
      <c r="V81" s="65">
        <v>0.2916666666666667</v>
      </c>
      <c r="W81" s="65">
        <v>0.7118055555555556</v>
      </c>
      <c r="X81" s="66">
        <f>IF(W81&lt;&gt;"",IF((W81-V81)-almoco&gt;=Cadastros!Q87,(W81-V81)-almoco,(W81-V81)),"")</f>
        <v>0.3784722222</v>
      </c>
      <c r="Y81" s="66">
        <f t="shared" si="2"/>
        <v>0.003472222222</v>
      </c>
      <c r="Z81" s="59" t="s">
        <v>203</v>
      </c>
      <c r="AA81" s="59" t="s">
        <v>125</v>
      </c>
      <c r="AB81" s="59"/>
      <c r="AC81" s="70"/>
      <c r="AD81" s="70">
        <v>108498.0</v>
      </c>
      <c r="AE81" s="71">
        <f t="shared" si="3"/>
        <v>21699.6</v>
      </c>
      <c r="AF81" s="71">
        <f>IF(X81&lt;&gt;"",(HOUR(X81)+MINUTE(X81)/60)*custohh,"")</f>
        <v>681.25</v>
      </c>
      <c r="AG81" s="70"/>
      <c r="AH81" s="71">
        <f t="shared" si="4"/>
        <v>681.25</v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 t="str">
        <f t="shared" si="5"/>
        <v>Fora do prazo</v>
      </c>
      <c r="AU81" s="59"/>
    </row>
    <row r="82">
      <c r="A82" s="59">
        <v>575.0</v>
      </c>
      <c r="B82" s="60" t="str">
        <f>IFERROR(VLOOKUP($A82,contratos,2,FALSE),"")</f>
        <v>CÁSSIO DINIZ NOGUEIRA</v>
      </c>
      <c r="C82" s="61">
        <f t="shared" si="1"/>
        <v>16</v>
      </c>
      <c r="D82" s="62">
        <v>44912.0</v>
      </c>
      <c r="E82" s="62"/>
      <c r="F82" s="63"/>
      <c r="G82" s="62"/>
      <c r="H82" s="65"/>
      <c r="I82" s="65"/>
      <c r="J82" s="66">
        <v>0.375</v>
      </c>
      <c r="K82" s="67" t="s">
        <v>179</v>
      </c>
      <c r="L82" s="67" t="s">
        <v>147</v>
      </c>
      <c r="M82" s="67" t="s">
        <v>189</v>
      </c>
      <c r="N82" s="68" t="s">
        <v>372</v>
      </c>
      <c r="O82" s="69"/>
      <c r="P82" s="69"/>
      <c r="Q82" s="59">
        <v>1.0</v>
      </c>
      <c r="R82" s="69"/>
      <c r="S82" s="59" t="s">
        <v>149</v>
      </c>
      <c r="T82" s="59"/>
      <c r="U82" s="62">
        <v>44943.0</v>
      </c>
      <c r="V82" s="65">
        <v>0.3013888888888889</v>
      </c>
      <c r="W82" s="65">
        <v>0.7131944444444445</v>
      </c>
      <c r="X82" s="66">
        <f>IF(W82&lt;&gt;"",IF((W82-V82)-almoco&gt;=Cadastros!Q88,(W82-V82)-almoco,(W82-V82)),"")</f>
        <v>0.3701388889</v>
      </c>
      <c r="Y82" s="66">
        <f t="shared" si="2"/>
        <v>-0.004861111111</v>
      </c>
      <c r="Z82" s="59" t="s">
        <v>142</v>
      </c>
      <c r="AA82" s="59" t="s">
        <v>217</v>
      </c>
      <c r="AB82" s="59"/>
      <c r="AC82" s="70"/>
      <c r="AD82" s="70">
        <v>80672.12</v>
      </c>
      <c r="AE82" s="71">
        <f t="shared" si="3"/>
        <v>5042.0075</v>
      </c>
      <c r="AF82" s="71">
        <f>IF(X82&lt;&gt;"",(HOUR(X82)+MINUTE(X82)/60)*custohh,"")</f>
        <v>666.25</v>
      </c>
      <c r="AG82" s="70"/>
      <c r="AH82" s="71">
        <f t="shared" si="4"/>
        <v>666.25</v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 t="str">
        <f t="shared" si="5"/>
        <v>Fora do prazo</v>
      </c>
      <c r="AU82" s="59"/>
    </row>
    <row r="83">
      <c r="A83" s="59">
        <v>575.0</v>
      </c>
      <c r="B83" s="60" t="str">
        <f>IFERROR(VLOOKUP($A83,contratos,2,FALSE),"")</f>
        <v>CÁSSIO DINIZ NOGUEIRA</v>
      </c>
      <c r="C83" s="61">
        <f t="shared" si="1"/>
        <v>16</v>
      </c>
      <c r="D83" s="62">
        <v>44912.0</v>
      </c>
      <c r="E83" s="62"/>
      <c r="F83" s="63"/>
      <c r="G83" s="62"/>
      <c r="H83" s="65"/>
      <c r="I83" s="65"/>
      <c r="J83" s="66">
        <v>0.375</v>
      </c>
      <c r="K83" s="67" t="s">
        <v>179</v>
      </c>
      <c r="L83" s="67" t="s">
        <v>147</v>
      </c>
      <c r="M83" s="67" t="s">
        <v>189</v>
      </c>
      <c r="N83" s="68" t="s">
        <v>372</v>
      </c>
      <c r="O83" s="69"/>
      <c r="P83" s="69"/>
      <c r="Q83" s="59">
        <v>1.0</v>
      </c>
      <c r="R83" s="69"/>
      <c r="S83" s="59" t="s">
        <v>149</v>
      </c>
      <c r="T83" s="59"/>
      <c r="U83" s="62">
        <v>44943.0</v>
      </c>
      <c r="V83" s="65">
        <v>0.3055555555555556</v>
      </c>
      <c r="W83" s="65">
        <v>0.7131944444444445</v>
      </c>
      <c r="X83" s="66">
        <f>IF(W83&lt;&gt;"",IF((W83-V83)-almoco&gt;=Cadastros!Q89,(W83-V83)-almoco,(W83-V83)),"")</f>
        <v>0.3659722222</v>
      </c>
      <c r="Y83" s="66">
        <f t="shared" si="2"/>
        <v>-0.009027777778</v>
      </c>
      <c r="Z83" s="59" t="s">
        <v>374</v>
      </c>
      <c r="AA83" s="59" t="s">
        <v>134</v>
      </c>
      <c r="AB83" s="59"/>
      <c r="AC83" s="70"/>
      <c r="AD83" s="70">
        <v>80672.12</v>
      </c>
      <c r="AE83" s="71">
        <f t="shared" si="3"/>
        <v>5042.0075</v>
      </c>
      <c r="AF83" s="71">
        <f>IF(X83&lt;&gt;"",(HOUR(X83)+MINUTE(X83)/60)*custohh,"")</f>
        <v>658.75</v>
      </c>
      <c r="AG83" s="70"/>
      <c r="AH83" s="71">
        <f t="shared" si="4"/>
        <v>658.75</v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 t="str">
        <f t="shared" si="5"/>
        <v>Fora do prazo</v>
      </c>
      <c r="AU83" s="59"/>
    </row>
    <row r="84">
      <c r="A84" s="59">
        <v>830.0</v>
      </c>
      <c r="B84" s="60" t="str">
        <f>IFERROR(VLOOKUP($A84,contratos,2,FALSE),"")</f>
        <v>SAULO WANDERLEY FILHO</v>
      </c>
      <c r="C84" s="61">
        <f t="shared" si="1"/>
        <v>4</v>
      </c>
      <c r="D84" s="62">
        <v>44949.0</v>
      </c>
      <c r="E84" s="62"/>
      <c r="F84" s="63"/>
      <c r="G84" s="62"/>
      <c r="H84" s="65"/>
      <c r="I84" s="65"/>
      <c r="J84" s="66">
        <v>0.375</v>
      </c>
      <c r="K84" s="67" t="s">
        <v>179</v>
      </c>
      <c r="L84" s="67" t="s">
        <v>147</v>
      </c>
      <c r="M84" s="67" t="s">
        <v>189</v>
      </c>
      <c r="N84" s="68" t="s">
        <v>403</v>
      </c>
      <c r="O84" s="69"/>
      <c r="P84" s="69"/>
      <c r="Q84" s="59">
        <v>2.0</v>
      </c>
      <c r="R84" s="69"/>
      <c r="S84" s="59" t="s">
        <v>149</v>
      </c>
      <c r="T84" s="59"/>
      <c r="U84" s="62">
        <v>44942.0</v>
      </c>
      <c r="V84" s="65">
        <v>0.2916666666666667</v>
      </c>
      <c r="W84" s="65">
        <v>0.7159722222222222</v>
      </c>
      <c r="X84" s="66">
        <f>IF(W84&lt;&gt;"",IF((W84-V84)-almoco&gt;=Cadastros!Q90,(W84-V84)-almoco,(W84-V84)),"")</f>
        <v>0.3826388889</v>
      </c>
      <c r="Y84" s="66">
        <f t="shared" si="2"/>
        <v>0.007638888889</v>
      </c>
      <c r="Z84" s="59" t="s">
        <v>180</v>
      </c>
      <c r="AA84" s="59" t="s">
        <v>124</v>
      </c>
      <c r="AB84" s="59"/>
      <c r="AC84" s="70"/>
      <c r="AD84" s="70">
        <v>24095.4</v>
      </c>
      <c r="AE84" s="71">
        <f t="shared" si="3"/>
        <v>6023.85</v>
      </c>
      <c r="AF84" s="71">
        <f>IF(X84&lt;&gt;"",(HOUR(X84)+MINUTE(X84)/60)*custohh,"")</f>
        <v>688.75</v>
      </c>
      <c r="AG84" s="70"/>
      <c r="AH84" s="71">
        <f t="shared" si="4"/>
        <v>688.75</v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 t="str">
        <f t="shared" si="5"/>
        <v>No prazo</v>
      </c>
      <c r="AU84" s="59"/>
    </row>
    <row r="85">
      <c r="A85" s="59">
        <v>798.0</v>
      </c>
      <c r="B85" s="60" t="str">
        <f>IFERROR(VLOOKUP($A85,contratos,2,FALSE),"")</f>
        <v>JUCIMAR JORGE SILVA - ARQ. ROGÉRIO FONSECA</v>
      </c>
      <c r="C85" s="61">
        <f t="shared" si="1"/>
        <v>1</v>
      </c>
      <c r="D85" s="62">
        <v>44902.0</v>
      </c>
      <c r="E85" s="62"/>
      <c r="F85" s="63"/>
      <c r="G85" s="62"/>
      <c r="H85" s="65"/>
      <c r="I85" s="65"/>
      <c r="J85" s="66">
        <v>0.2916666666666667</v>
      </c>
      <c r="K85" s="67" t="s">
        <v>179</v>
      </c>
      <c r="L85" s="67" t="s">
        <v>156</v>
      </c>
      <c r="M85" s="67" t="s">
        <v>155</v>
      </c>
      <c r="N85" s="68" t="s">
        <v>373</v>
      </c>
      <c r="O85" s="69"/>
      <c r="P85" s="69"/>
      <c r="Q85" s="59">
        <v>1.0</v>
      </c>
      <c r="R85" s="69"/>
      <c r="S85" s="59" t="s">
        <v>149</v>
      </c>
      <c r="T85" s="59"/>
      <c r="U85" s="62">
        <v>44942.0</v>
      </c>
      <c r="V85" s="65">
        <v>0.375</v>
      </c>
      <c r="W85" s="65">
        <v>0.5493055555555556</v>
      </c>
      <c r="X85" s="66">
        <f>IF(W85&lt;&gt;"",IF((W85-V85)-almoco&gt;=Cadastros!Q91,(W85-V85)-almoco,(W85-V85)),"")</f>
        <v>0.1326388889</v>
      </c>
      <c r="Y85" s="66">
        <f t="shared" si="2"/>
        <v>-0.1590277778</v>
      </c>
      <c r="Z85" s="59" t="s">
        <v>151</v>
      </c>
      <c r="AA85" s="59" t="s">
        <v>152</v>
      </c>
      <c r="AB85" s="59"/>
      <c r="AC85" s="70"/>
      <c r="AD85" s="70">
        <v>0.0</v>
      </c>
      <c r="AE85" s="71">
        <f t="shared" si="3"/>
        <v>0</v>
      </c>
      <c r="AF85" s="71">
        <f>IF(X85&lt;&gt;"",(HOUR(X85)+MINUTE(X85)/60)*custohh,"")</f>
        <v>238.75</v>
      </c>
      <c r="AG85" s="70"/>
      <c r="AH85" s="71">
        <f t="shared" si="4"/>
        <v>238.75</v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 t="str">
        <f t="shared" si="5"/>
        <v>Fora do prazo</v>
      </c>
      <c r="AU85" s="59"/>
    </row>
    <row r="86">
      <c r="A86" s="59">
        <v>575.0</v>
      </c>
      <c r="B86" s="60" t="str">
        <f>IFERROR(VLOOKUP($A86,contratos,2,FALSE),"")</f>
        <v>CÁSSIO DINIZ NOGUEIRA</v>
      </c>
      <c r="C86" s="61">
        <f t="shared" si="1"/>
        <v>16</v>
      </c>
      <c r="D86" s="62">
        <v>44912.0</v>
      </c>
      <c r="E86" s="62"/>
      <c r="F86" s="63"/>
      <c r="G86" s="62"/>
      <c r="H86" s="65"/>
      <c r="I86" s="65"/>
      <c r="J86" s="66">
        <v>0.375</v>
      </c>
      <c r="K86" s="67" t="s">
        <v>179</v>
      </c>
      <c r="L86" s="67" t="s">
        <v>147</v>
      </c>
      <c r="M86" s="67" t="s">
        <v>189</v>
      </c>
      <c r="N86" s="68" t="s">
        <v>403</v>
      </c>
      <c r="O86" s="69"/>
      <c r="P86" s="69"/>
      <c r="Q86" s="59">
        <v>1.0</v>
      </c>
      <c r="R86" s="69"/>
      <c r="S86" s="59" t="s">
        <v>149</v>
      </c>
      <c r="T86" s="59"/>
      <c r="U86" s="62">
        <v>44942.0</v>
      </c>
      <c r="V86" s="65">
        <v>0.3020833333333333</v>
      </c>
      <c r="W86" s="65">
        <v>0.7111111111111111</v>
      </c>
      <c r="X86" s="66">
        <f>IF(W86&lt;&gt;"",IF((W86-V86)-almoco&gt;=Cadastros!Q92,(W86-V86)-almoco,(W86-V86)),"")</f>
        <v>0.3673611111</v>
      </c>
      <c r="Y86" s="66">
        <f t="shared" si="2"/>
        <v>-0.007638888889</v>
      </c>
      <c r="Z86" s="59" t="s">
        <v>142</v>
      </c>
      <c r="AA86" s="59" t="s">
        <v>217</v>
      </c>
      <c r="AB86" s="59"/>
      <c r="AC86" s="70"/>
      <c r="AD86" s="70">
        <v>80672.12</v>
      </c>
      <c r="AE86" s="71">
        <f t="shared" si="3"/>
        <v>5042.0075</v>
      </c>
      <c r="AF86" s="71">
        <f>IF(X86&lt;&gt;"",(HOUR(X86)+MINUTE(X86)/60)*custohh,"")</f>
        <v>661.25</v>
      </c>
      <c r="AG86" s="70"/>
      <c r="AH86" s="71">
        <f t="shared" si="4"/>
        <v>661.25</v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 t="str">
        <f t="shared" si="5"/>
        <v>Fora do prazo</v>
      </c>
      <c r="AU86" s="59"/>
    </row>
    <row r="87">
      <c r="A87" s="59">
        <v>575.0</v>
      </c>
      <c r="B87" s="60" t="str">
        <f>IFERROR(VLOOKUP($A87,contratos,2,FALSE),"")</f>
        <v>CÁSSIO DINIZ NOGUEIRA</v>
      </c>
      <c r="C87" s="61">
        <f t="shared" si="1"/>
        <v>16</v>
      </c>
      <c r="D87" s="62">
        <v>44912.0</v>
      </c>
      <c r="E87" s="62"/>
      <c r="F87" s="63"/>
      <c r="G87" s="62"/>
      <c r="H87" s="65"/>
      <c r="I87" s="65"/>
      <c r="J87" s="66">
        <v>0.375</v>
      </c>
      <c r="K87" s="67" t="s">
        <v>179</v>
      </c>
      <c r="L87" s="67" t="s">
        <v>147</v>
      </c>
      <c r="M87" s="67" t="s">
        <v>189</v>
      </c>
      <c r="N87" s="68" t="s">
        <v>403</v>
      </c>
      <c r="O87" s="69"/>
      <c r="P87" s="69"/>
      <c r="Q87" s="59">
        <v>1.0</v>
      </c>
      <c r="R87" s="69"/>
      <c r="S87" s="59" t="s">
        <v>149</v>
      </c>
      <c r="T87" s="59"/>
      <c r="U87" s="62">
        <v>44942.0</v>
      </c>
      <c r="V87" s="65">
        <v>0.2916666666666667</v>
      </c>
      <c r="W87" s="65">
        <v>0.7111111111111111</v>
      </c>
      <c r="X87" s="66">
        <f>IF(W87&lt;&gt;"",IF((W87-V87)-almoco&gt;=Cadastros!Q93,(W87-V87)-almoco,(W87-V87)),"")</f>
        <v>0.3777777778</v>
      </c>
      <c r="Y87" s="66">
        <f t="shared" si="2"/>
        <v>0.002777777778</v>
      </c>
      <c r="Z87" s="59" t="s">
        <v>374</v>
      </c>
      <c r="AA87" s="59" t="s">
        <v>134</v>
      </c>
      <c r="AB87" s="59"/>
      <c r="AC87" s="70"/>
      <c r="AD87" s="70">
        <v>80672.12</v>
      </c>
      <c r="AE87" s="71">
        <f t="shared" si="3"/>
        <v>5042.0075</v>
      </c>
      <c r="AF87" s="71">
        <f>IF(X87&lt;&gt;"",(HOUR(X87)+MINUTE(X87)/60)*custohh,"")</f>
        <v>680</v>
      </c>
      <c r="AG87" s="70"/>
      <c r="AH87" s="71">
        <f t="shared" si="4"/>
        <v>680</v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 t="str">
        <f t="shared" si="5"/>
        <v>Fora do prazo</v>
      </c>
      <c r="AU87" s="59"/>
    </row>
    <row r="88">
      <c r="A88" s="59">
        <v>579.0</v>
      </c>
      <c r="B88" s="60" t="str">
        <f>IFERROR(VLOOKUP($A88,contratos,2,FALSE),"")</f>
        <v>CÁSSIO DINIZ NOGUEIRA</v>
      </c>
      <c r="C88" s="61">
        <f t="shared" si="1"/>
        <v>5</v>
      </c>
      <c r="D88" s="62">
        <v>44901.0</v>
      </c>
      <c r="E88" s="62"/>
      <c r="F88" s="63"/>
      <c r="G88" s="62"/>
      <c r="H88" s="65"/>
      <c r="I88" s="65"/>
      <c r="J88" s="66">
        <v>0.375</v>
      </c>
      <c r="K88" s="67" t="s">
        <v>179</v>
      </c>
      <c r="L88" s="67" t="s">
        <v>156</v>
      </c>
      <c r="M88" s="67" t="s">
        <v>155</v>
      </c>
      <c r="N88" s="68" t="s">
        <v>373</v>
      </c>
      <c r="O88" s="69"/>
      <c r="P88" s="69"/>
      <c r="Q88" s="59">
        <v>1.0</v>
      </c>
      <c r="R88" s="69"/>
      <c r="S88" s="59" t="s">
        <v>149</v>
      </c>
      <c r="T88" s="59"/>
      <c r="U88" s="62">
        <v>44942.0</v>
      </c>
      <c r="V88" s="65">
        <v>0.2923611111111111</v>
      </c>
      <c r="W88" s="65">
        <v>0.7118055555555556</v>
      </c>
      <c r="X88" s="66">
        <f>IF(W88&lt;&gt;"",IF((W88-V88)-almoco&gt;=Cadastros!Q94,(W88-V88)-almoco,(W88-V88)),"")</f>
        <v>0.3777777778</v>
      </c>
      <c r="Y88" s="66">
        <f t="shared" si="2"/>
        <v>0.002777777778</v>
      </c>
      <c r="Z88" s="59" t="s">
        <v>203</v>
      </c>
      <c r="AA88" s="59" t="s">
        <v>125</v>
      </c>
      <c r="AB88" s="59"/>
      <c r="AC88" s="70"/>
      <c r="AD88" s="70">
        <v>108498.0</v>
      </c>
      <c r="AE88" s="71">
        <f t="shared" si="3"/>
        <v>21699.6</v>
      </c>
      <c r="AF88" s="71">
        <f>IF(X88&lt;&gt;"",(HOUR(X88)+MINUTE(X88)/60)*custohh,"")</f>
        <v>680</v>
      </c>
      <c r="AG88" s="70"/>
      <c r="AH88" s="71">
        <f t="shared" si="4"/>
        <v>680</v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 t="str">
        <f t="shared" si="5"/>
        <v>Fora do prazo</v>
      </c>
      <c r="AU88" s="59"/>
    </row>
    <row r="89">
      <c r="A89" s="59">
        <v>8.0</v>
      </c>
      <c r="B89" s="60" t="str">
        <f>IFERROR(VLOOKUP($A89,contratos,2,FALSE),"")</f>
        <v>MANUTENÇÃO DA FROTA</v>
      </c>
      <c r="C89" s="61">
        <f t="shared" si="1"/>
        <v>6</v>
      </c>
      <c r="D89" s="62"/>
      <c r="E89" s="62"/>
      <c r="F89" s="63"/>
      <c r="G89" s="62"/>
      <c r="H89" s="65"/>
      <c r="I89" s="65"/>
      <c r="J89" s="66">
        <v>0.08333333333333333</v>
      </c>
      <c r="K89" s="67" t="s">
        <v>191</v>
      </c>
      <c r="L89" s="67"/>
      <c r="M89" s="67"/>
      <c r="N89" s="68"/>
      <c r="O89" s="69"/>
      <c r="P89" s="69"/>
      <c r="Q89" s="59">
        <v>0.0</v>
      </c>
      <c r="R89" s="69"/>
      <c r="S89" s="59" t="s">
        <v>149</v>
      </c>
      <c r="T89" s="59"/>
      <c r="U89" s="62">
        <v>44942.0</v>
      </c>
      <c r="V89" s="65">
        <v>0.2902777777777778</v>
      </c>
      <c r="W89" s="65">
        <v>0.375</v>
      </c>
      <c r="X89" s="66">
        <f>IF(W89&lt;&gt;"",IF((W89-V89)-almoco&gt;=Cadastros!Q95,(W89-V89)-almoco,(W89-V89)),"")</f>
        <v>0.04305555556</v>
      </c>
      <c r="Y89" s="66">
        <f t="shared" si="2"/>
        <v>-0.04027777778</v>
      </c>
      <c r="Z89" s="59" t="s">
        <v>151</v>
      </c>
      <c r="AA89" s="59" t="s">
        <v>152</v>
      </c>
      <c r="AB89" s="59"/>
      <c r="AC89" s="70"/>
      <c r="AD89" s="70">
        <v>0.0</v>
      </c>
      <c r="AE89" s="71">
        <f t="shared" si="3"/>
        <v>0</v>
      </c>
      <c r="AF89" s="71">
        <f>IF(X89&lt;&gt;"",(HOUR(X89)+MINUTE(X89)/60)*custohh,"")</f>
        <v>77.5</v>
      </c>
      <c r="AG89" s="70"/>
      <c r="AH89" s="71">
        <f t="shared" si="4"/>
        <v>77.5</v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 t="str">
        <f t="shared" si="5"/>
        <v>Fora do prazo</v>
      </c>
      <c r="AU89" s="59"/>
    </row>
    <row r="90">
      <c r="A90" s="59">
        <v>8.0</v>
      </c>
      <c r="B90" s="60" t="str">
        <f>IFERROR(VLOOKUP($A90,contratos,2,FALSE),"")</f>
        <v>MANUTENÇÃO DA FROTA</v>
      </c>
      <c r="C90" s="61">
        <f t="shared" si="1"/>
        <v>6</v>
      </c>
      <c r="D90" s="62"/>
      <c r="E90" s="62"/>
      <c r="F90" s="63"/>
      <c r="G90" s="62"/>
      <c r="H90" s="65"/>
      <c r="I90" s="65"/>
      <c r="J90" s="66">
        <v>0.08333333333333333</v>
      </c>
      <c r="K90" s="67" t="s">
        <v>191</v>
      </c>
      <c r="L90" s="67"/>
      <c r="M90" s="67"/>
      <c r="N90" s="68"/>
      <c r="O90" s="67"/>
      <c r="P90" s="67"/>
      <c r="Q90" s="59">
        <v>1.0</v>
      </c>
      <c r="R90" s="67" t="s">
        <v>404</v>
      </c>
      <c r="S90" s="59" t="s">
        <v>140</v>
      </c>
      <c r="T90" s="59"/>
      <c r="U90" s="62">
        <v>44939.0</v>
      </c>
      <c r="V90" s="65">
        <v>0.5777777777777777</v>
      </c>
      <c r="W90" s="65">
        <v>0.6326388888888889</v>
      </c>
      <c r="X90" s="66">
        <f>IF(W90&lt;&gt;"",IF((W90-V90)-almoco&gt;=Cadastros!Q96,(W90-V90)-almoco,(W90-V90)),"")</f>
        <v>0.01319444444</v>
      </c>
      <c r="Y90" s="66">
        <f t="shared" si="2"/>
        <v>-0.07013888889</v>
      </c>
      <c r="Z90" s="59" t="s">
        <v>203</v>
      </c>
      <c r="AA90" s="59" t="s">
        <v>125</v>
      </c>
      <c r="AB90" s="59"/>
      <c r="AC90" s="70"/>
      <c r="AD90" s="70">
        <v>0.0</v>
      </c>
      <c r="AE90" s="71">
        <f t="shared" si="3"/>
        <v>0</v>
      </c>
      <c r="AF90" s="71">
        <f>IF(X90&lt;&gt;"",(HOUR(X90)+MINUTE(X90)/60)*custohh,"")</f>
        <v>23.75</v>
      </c>
      <c r="AG90" s="70"/>
      <c r="AH90" s="71">
        <f t="shared" si="4"/>
        <v>23.75</v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 t="b">
        <f t="shared" si="5"/>
        <v>0</v>
      </c>
      <c r="AU90" s="59"/>
    </row>
    <row r="91">
      <c r="A91" s="59">
        <v>658.0</v>
      </c>
      <c r="B91" s="60" t="str">
        <f>IFERROR(VLOOKUP($A91,contratos,2,FALSE),"")</f>
        <v>MOACIR QUEIROZ FARIA</v>
      </c>
      <c r="C91" s="61">
        <f t="shared" si="1"/>
        <v>10</v>
      </c>
      <c r="D91" s="62">
        <v>44920.0</v>
      </c>
      <c r="E91" s="62"/>
      <c r="F91" s="63"/>
      <c r="G91" s="62"/>
      <c r="H91" s="65"/>
      <c r="I91" s="65"/>
      <c r="J91" s="66">
        <v>0.20833333333333334</v>
      </c>
      <c r="K91" s="67" t="s">
        <v>179</v>
      </c>
      <c r="L91" s="67" t="s">
        <v>156</v>
      </c>
      <c r="M91" s="67" t="s">
        <v>155</v>
      </c>
      <c r="N91" s="68" t="s">
        <v>156</v>
      </c>
      <c r="O91" s="69"/>
      <c r="P91" s="69"/>
      <c r="Q91" s="59">
        <v>1.0</v>
      </c>
      <c r="R91" s="69"/>
      <c r="S91" s="59" t="s">
        <v>149</v>
      </c>
      <c r="T91" s="59"/>
      <c r="U91" s="62">
        <v>44939.0</v>
      </c>
      <c r="V91" s="65">
        <v>0.28958333333333336</v>
      </c>
      <c r="W91" s="65">
        <v>0.5770833333333333</v>
      </c>
      <c r="X91" s="66">
        <f>IF(W91&lt;&gt;"",IF((W91-V91)-almoco&gt;=Cadastros!Q97,(W91-V91)-almoco,(W91-V91)),"")</f>
        <v>0.2458333333</v>
      </c>
      <c r="Y91" s="66">
        <f t="shared" si="2"/>
        <v>0.0375</v>
      </c>
      <c r="Z91" s="59" t="s">
        <v>151</v>
      </c>
      <c r="AA91" s="59" t="s">
        <v>213</v>
      </c>
      <c r="AB91" s="59"/>
      <c r="AC91" s="70"/>
      <c r="AD91" s="70">
        <v>171003.47</v>
      </c>
      <c r="AE91" s="71">
        <f t="shared" si="3"/>
        <v>17100.347</v>
      </c>
      <c r="AF91" s="71">
        <f>IF(X91&lt;&gt;"",(HOUR(X91)+MINUTE(X91)/60)*custohh,"")</f>
        <v>442.5</v>
      </c>
      <c r="AG91" s="70"/>
      <c r="AH91" s="71">
        <f t="shared" si="4"/>
        <v>442.5</v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 t="str">
        <f t="shared" si="5"/>
        <v>Fora do prazo</v>
      </c>
      <c r="AU91" s="59"/>
    </row>
    <row r="92">
      <c r="A92" s="59">
        <v>560.0</v>
      </c>
      <c r="B92" s="60" t="str">
        <f>IFERROR(VLOOKUP($A92,contratos,2,FALSE),"")</f>
        <v>RODRIGO BRAGA PENTAGNA GUIMARÃES</v>
      </c>
      <c r="C92" s="61">
        <f t="shared" si="1"/>
        <v>3</v>
      </c>
      <c r="D92" s="62">
        <v>44921.0</v>
      </c>
      <c r="E92" s="62"/>
      <c r="F92" s="63"/>
      <c r="G92" s="62"/>
      <c r="H92" s="65"/>
      <c r="I92" s="65"/>
      <c r="J92" s="66">
        <v>0.16666666666666666</v>
      </c>
      <c r="K92" s="67" t="s">
        <v>400</v>
      </c>
      <c r="L92" s="67" t="s">
        <v>156</v>
      </c>
      <c r="M92" s="67" t="s">
        <v>155</v>
      </c>
      <c r="N92" s="68" t="s">
        <v>156</v>
      </c>
      <c r="O92" s="69"/>
      <c r="P92" s="69"/>
      <c r="Q92" s="59">
        <v>3.0</v>
      </c>
      <c r="R92" s="69"/>
      <c r="S92" s="59" t="s">
        <v>149</v>
      </c>
      <c r="T92" s="59"/>
      <c r="U92" s="62">
        <v>44939.0</v>
      </c>
      <c r="V92" s="65">
        <v>0.2916666666666667</v>
      </c>
      <c r="W92" s="65">
        <v>0.4583333333333333</v>
      </c>
      <c r="X92" s="66">
        <f>IF(W92&lt;&gt;"",IF((W92-V92)-almoco&gt;=Cadastros!Q98,(W92-V92)-almoco,(W92-V92)),"")</f>
        <v>0.125</v>
      </c>
      <c r="Y92" s="66">
        <f t="shared" si="2"/>
        <v>-0.04166666667</v>
      </c>
      <c r="Z92" s="59" t="s">
        <v>203</v>
      </c>
      <c r="AA92" s="59" t="s">
        <v>125</v>
      </c>
      <c r="AB92" s="59"/>
      <c r="AC92" s="70"/>
      <c r="AD92" s="70">
        <v>0.0</v>
      </c>
      <c r="AE92" s="71">
        <f t="shared" si="3"/>
        <v>46.87</v>
      </c>
      <c r="AF92" s="71">
        <f>IF(X92&lt;&gt;"",(HOUR(X92)+MINUTE(X92)/60)*custohh,"")</f>
        <v>225</v>
      </c>
      <c r="AG92" s="70"/>
      <c r="AH92" s="71">
        <f t="shared" si="4"/>
        <v>225</v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 t="str">
        <f t="shared" si="5"/>
        <v>Fora do prazo</v>
      </c>
      <c r="AU92" s="59"/>
    </row>
    <row r="93">
      <c r="A93" s="59">
        <v>575.0</v>
      </c>
      <c r="B93" s="60" t="str">
        <f>IFERROR(VLOOKUP($A93,contratos,2,FALSE),"")</f>
        <v>CÁSSIO DINIZ NOGUEIRA</v>
      </c>
      <c r="C93" s="61">
        <f t="shared" si="1"/>
        <v>16</v>
      </c>
      <c r="D93" s="62">
        <v>44912.0</v>
      </c>
      <c r="E93" s="62"/>
      <c r="F93" s="63"/>
      <c r="G93" s="62"/>
      <c r="H93" s="65"/>
      <c r="I93" s="65"/>
      <c r="J93" s="66">
        <v>0.3333333333333333</v>
      </c>
      <c r="K93" s="67" t="s">
        <v>179</v>
      </c>
      <c r="L93" s="67" t="s">
        <v>147</v>
      </c>
      <c r="M93" s="67" t="s">
        <v>189</v>
      </c>
      <c r="N93" s="68" t="s">
        <v>403</v>
      </c>
      <c r="O93" s="69"/>
      <c r="P93" s="69"/>
      <c r="Q93" s="59">
        <v>1.0</v>
      </c>
      <c r="R93" s="69"/>
      <c r="S93" s="59" t="s">
        <v>149</v>
      </c>
      <c r="T93" s="59"/>
      <c r="U93" s="62">
        <v>44939.0</v>
      </c>
      <c r="V93" s="65">
        <v>0.31180555555555556</v>
      </c>
      <c r="W93" s="65">
        <v>0.6972222222222222</v>
      </c>
      <c r="X93" s="66">
        <f>IF(W93&lt;&gt;"",IF((W93-V93)-almoco&gt;=Cadastros!Q99,(W93-V93)-almoco,(W93-V93)),"")</f>
        <v>0.34375</v>
      </c>
      <c r="Y93" s="66">
        <f t="shared" si="2"/>
        <v>0.01041666667</v>
      </c>
      <c r="Z93" s="59" t="s">
        <v>180</v>
      </c>
      <c r="AA93" s="59" t="s">
        <v>167</v>
      </c>
      <c r="AB93" s="59"/>
      <c r="AC93" s="70"/>
      <c r="AD93" s="70">
        <v>80672.12</v>
      </c>
      <c r="AE93" s="71">
        <f t="shared" si="3"/>
        <v>5042.0075</v>
      </c>
      <c r="AF93" s="71">
        <f>IF(X93&lt;&gt;"",(HOUR(X93)+MINUTE(X93)/60)*custohh,"")</f>
        <v>618.75</v>
      </c>
      <c r="AG93" s="70"/>
      <c r="AH93" s="71">
        <f t="shared" si="4"/>
        <v>618.75</v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 t="str">
        <f t="shared" si="5"/>
        <v>Fora do prazo</v>
      </c>
      <c r="AU93" s="59"/>
    </row>
    <row r="94">
      <c r="A94" s="59">
        <v>575.0</v>
      </c>
      <c r="B94" s="60" t="str">
        <f>IFERROR(VLOOKUP($A94,contratos,2,FALSE),"")</f>
        <v>CÁSSIO DINIZ NOGUEIRA</v>
      </c>
      <c r="C94" s="61">
        <f t="shared" si="1"/>
        <v>16</v>
      </c>
      <c r="D94" s="62">
        <v>44912.0</v>
      </c>
      <c r="E94" s="62"/>
      <c r="F94" s="63"/>
      <c r="G94" s="62"/>
      <c r="H94" s="65"/>
      <c r="I94" s="65"/>
      <c r="J94" s="66">
        <v>0.3333333333333333</v>
      </c>
      <c r="K94" s="67" t="s">
        <v>179</v>
      </c>
      <c r="L94" s="67" t="s">
        <v>147</v>
      </c>
      <c r="M94" s="67" t="s">
        <v>189</v>
      </c>
      <c r="N94" s="68" t="s">
        <v>403</v>
      </c>
      <c r="O94" s="69"/>
      <c r="P94" s="69"/>
      <c r="Q94" s="59">
        <v>1.0</v>
      </c>
      <c r="R94" s="69"/>
      <c r="S94" s="59" t="s">
        <v>149</v>
      </c>
      <c r="T94" s="59"/>
      <c r="U94" s="62">
        <v>44939.0</v>
      </c>
      <c r="V94" s="65">
        <v>0.3145833333333333</v>
      </c>
      <c r="W94" s="65">
        <v>0.7</v>
      </c>
      <c r="X94" s="66">
        <f>IF(W94&lt;&gt;"",IF((W94-V94)-almoco&gt;=Cadastros!Q100,(W94-V94)-almoco,(W94-V94)),"")</f>
        <v>0.34375</v>
      </c>
      <c r="Y94" s="66">
        <f t="shared" si="2"/>
        <v>0.01041666667</v>
      </c>
      <c r="Z94" s="59" t="s">
        <v>142</v>
      </c>
      <c r="AA94" s="59" t="s">
        <v>217</v>
      </c>
      <c r="AB94" s="59"/>
      <c r="AC94" s="70"/>
      <c r="AD94" s="70">
        <v>80672.12</v>
      </c>
      <c r="AE94" s="71">
        <f t="shared" si="3"/>
        <v>5042.0075</v>
      </c>
      <c r="AF94" s="71">
        <f>IF(X94&lt;&gt;"",(HOUR(X94)+MINUTE(X94)/60)*custohh,"")</f>
        <v>618.75</v>
      </c>
      <c r="AG94" s="70"/>
      <c r="AH94" s="71">
        <f t="shared" si="4"/>
        <v>618.75</v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 t="str">
        <f t="shared" si="5"/>
        <v>Fora do prazo</v>
      </c>
      <c r="AU94" s="59"/>
    </row>
    <row r="95">
      <c r="A95" s="59">
        <v>658.0</v>
      </c>
      <c r="B95" s="60" t="str">
        <f>IFERROR(VLOOKUP($A95,contratos,2,FALSE),"")</f>
        <v>MOACIR QUEIROZ FARIA</v>
      </c>
      <c r="C95" s="61">
        <f t="shared" si="1"/>
        <v>10</v>
      </c>
      <c r="D95" s="62">
        <v>44920.0</v>
      </c>
      <c r="E95" s="62"/>
      <c r="F95" s="63"/>
      <c r="G95" s="62"/>
      <c r="H95" s="65"/>
      <c r="I95" s="65"/>
      <c r="J95" s="66">
        <v>0.08333333333333333</v>
      </c>
      <c r="K95" s="67" t="s">
        <v>179</v>
      </c>
      <c r="L95" s="67" t="s">
        <v>156</v>
      </c>
      <c r="M95" s="67" t="s">
        <v>155</v>
      </c>
      <c r="N95" s="68" t="s">
        <v>156</v>
      </c>
      <c r="O95" s="69"/>
      <c r="P95" s="69"/>
      <c r="Q95" s="59">
        <v>1.0</v>
      </c>
      <c r="R95" s="69"/>
      <c r="S95" s="59" t="s">
        <v>149</v>
      </c>
      <c r="T95" s="59"/>
      <c r="U95" s="62">
        <v>44939.0</v>
      </c>
      <c r="V95" s="65">
        <v>0.5</v>
      </c>
      <c r="W95" s="65">
        <v>0.5770833333333333</v>
      </c>
      <c r="X95" s="66">
        <f>IF(W95&lt;&gt;"",IF((W95-V95)-almoco&gt;=Cadastros!Q101,(W95-V95)-almoco,(W95-V95)),"")</f>
        <v>0.03541666667</v>
      </c>
      <c r="Y95" s="66">
        <f t="shared" si="2"/>
        <v>-0.04791666667</v>
      </c>
      <c r="Z95" s="59" t="s">
        <v>203</v>
      </c>
      <c r="AA95" s="59" t="s">
        <v>125</v>
      </c>
      <c r="AB95" s="59"/>
      <c r="AC95" s="70"/>
      <c r="AD95" s="70">
        <v>171003.47</v>
      </c>
      <c r="AE95" s="71">
        <f t="shared" si="3"/>
        <v>17100.347</v>
      </c>
      <c r="AF95" s="71">
        <f>IF(X95&lt;&gt;"",(HOUR(X95)+MINUTE(X95)/60)*custohh,"")</f>
        <v>63.75</v>
      </c>
      <c r="AG95" s="70"/>
      <c r="AH95" s="71">
        <f t="shared" si="4"/>
        <v>63.75</v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 t="str">
        <f t="shared" si="5"/>
        <v>Fora do prazo</v>
      </c>
      <c r="AU95" s="59"/>
    </row>
    <row r="96">
      <c r="A96" s="59">
        <v>8.0</v>
      </c>
      <c r="B96" s="60" t="str">
        <f>IFERROR(VLOOKUP($A96,contratos,2,FALSE),"")</f>
        <v>MANUTENÇÃO DA FROTA</v>
      </c>
      <c r="C96" s="61">
        <f t="shared" si="1"/>
        <v>6</v>
      </c>
      <c r="D96" s="62"/>
      <c r="E96" s="62"/>
      <c r="F96" s="63"/>
      <c r="G96" s="62"/>
      <c r="H96" s="65"/>
      <c r="I96" s="65"/>
      <c r="J96" s="66">
        <v>0.08333333333333333</v>
      </c>
      <c r="K96" s="67" t="s">
        <v>191</v>
      </c>
      <c r="L96" s="67"/>
      <c r="M96" s="67"/>
      <c r="N96" s="68"/>
      <c r="O96" s="67"/>
      <c r="P96" s="67"/>
      <c r="Q96" s="59">
        <v>1.0</v>
      </c>
      <c r="R96" s="67" t="s">
        <v>404</v>
      </c>
      <c r="S96" s="59" t="s">
        <v>140</v>
      </c>
      <c r="T96" s="59"/>
      <c r="U96" s="62">
        <v>44939.0</v>
      </c>
      <c r="V96" s="65">
        <v>0.5777777777777777</v>
      </c>
      <c r="W96" s="65">
        <v>0.6326388888888889</v>
      </c>
      <c r="X96" s="66">
        <f>IF(W96&lt;&gt;"",IF((W96-V96)-almoco&gt;=Cadastros!Q102,(W96-V96)-almoco,(W96-V96)),"")</f>
        <v>0.01319444444</v>
      </c>
      <c r="Y96" s="66">
        <f t="shared" si="2"/>
        <v>-0.07013888889</v>
      </c>
      <c r="Z96" s="59" t="s">
        <v>151</v>
      </c>
      <c r="AA96" s="59" t="s">
        <v>213</v>
      </c>
      <c r="AB96" s="59"/>
      <c r="AC96" s="70"/>
      <c r="AD96" s="70">
        <v>0.0</v>
      </c>
      <c r="AE96" s="71">
        <f t="shared" si="3"/>
        <v>0</v>
      </c>
      <c r="AF96" s="71">
        <f>IF(X96&lt;&gt;"",(HOUR(X96)+MINUTE(X96)/60)*custohh,"")</f>
        <v>23.75</v>
      </c>
      <c r="AG96" s="70"/>
      <c r="AH96" s="71">
        <f t="shared" si="4"/>
        <v>23.75</v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 t="b">
        <f t="shared" si="5"/>
        <v>0</v>
      </c>
      <c r="AU96" s="59"/>
    </row>
    <row r="97">
      <c r="A97" s="59">
        <v>4.0</v>
      </c>
      <c r="B97" s="60" t="str">
        <f>IFERROR(VLOOKUP($A97,contratos,2,FALSE),"")</f>
        <v>SHOWROOM BONTEMPO</v>
      </c>
      <c r="C97" s="61">
        <f t="shared" si="1"/>
        <v>12</v>
      </c>
      <c r="D97" s="62">
        <v>44897.0</v>
      </c>
      <c r="E97" s="62"/>
      <c r="F97" s="63"/>
      <c r="G97" s="62"/>
      <c r="H97" s="65"/>
      <c r="I97" s="65"/>
      <c r="J97" s="66">
        <v>0.3333333333333333</v>
      </c>
      <c r="K97" s="67" t="s">
        <v>179</v>
      </c>
      <c r="L97" s="67" t="s">
        <v>129</v>
      </c>
      <c r="M97" s="67" t="s">
        <v>129</v>
      </c>
      <c r="N97" s="68" t="s">
        <v>387</v>
      </c>
      <c r="O97" s="69"/>
      <c r="P97" s="69"/>
      <c r="Q97" s="59">
        <v>1.0</v>
      </c>
      <c r="R97" s="69"/>
      <c r="S97" s="59" t="s">
        <v>149</v>
      </c>
      <c r="T97" s="59"/>
      <c r="U97" s="62">
        <v>44939.0</v>
      </c>
      <c r="V97" s="65">
        <v>0.2916666666666667</v>
      </c>
      <c r="W97" s="65">
        <v>0.6763888888888889</v>
      </c>
      <c r="X97" s="66">
        <f>IF(W97&lt;&gt;"",IF((W97-V97)-almoco&gt;=Cadastros!Q103,(W97-V97)-almoco,(W97-V97)),"")</f>
        <v>0.3430555556</v>
      </c>
      <c r="Y97" s="66">
        <f t="shared" si="2"/>
        <v>0.009722222222</v>
      </c>
      <c r="Z97" s="59" t="s">
        <v>134</v>
      </c>
      <c r="AA97" s="59" t="s">
        <v>187</v>
      </c>
      <c r="AB97" s="59"/>
      <c r="AC97" s="70"/>
      <c r="AD97" s="70">
        <v>0.0</v>
      </c>
      <c r="AE97" s="71">
        <f t="shared" si="3"/>
        <v>0</v>
      </c>
      <c r="AF97" s="71">
        <f>IF(X97&lt;&gt;"",(HOUR(X97)+MINUTE(X97)/60)*custohh,"")</f>
        <v>617.5</v>
      </c>
      <c r="AG97" s="70"/>
      <c r="AH97" s="71">
        <f t="shared" si="4"/>
        <v>617.5</v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 t="str">
        <f t="shared" si="5"/>
        <v>Fora do prazo</v>
      </c>
      <c r="AU97" s="59"/>
    </row>
    <row r="98">
      <c r="A98" s="59">
        <v>4.0</v>
      </c>
      <c r="B98" s="60" t="str">
        <f>IFERROR(VLOOKUP($A98,contratos,2,FALSE),"")</f>
        <v>SHOWROOM BONTEMPO</v>
      </c>
      <c r="C98" s="61">
        <f t="shared" si="1"/>
        <v>12</v>
      </c>
      <c r="D98" s="62">
        <v>44897.0</v>
      </c>
      <c r="E98" s="62"/>
      <c r="F98" s="63"/>
      <c r="G98" s="62"/>
      <c r="H98" s="65"/>
      <c r="I98" s="65"/>
      <c r="J98" s="66">
        <v>0.3333333333333333</v>
      </c>
      <c r="K98" s="67" t="s">
        <v>179</v>
      </c>
      <c r="L98" s="67" t="s">
        <v>129</v>
      </c>
      <c r="M98" s="67" t="s">
        <v>129</v>
      </c>
      <c r="N98" s="68" t="s">
        <v>387</v>
      </c>
      <c r="O98" s="69"/>
      <c r="P98" s="69"/>
      <c r="Q98" s="59">
        <v>1.0</v>
      </c>
      <c r="R98" s="69"/>
      <c r="S98" s="59" t="s">
        <v>149</v>
      </c>
      <c r="T98" s="59"/>
      <c r="U98" s="62">
        <v>44939.0</v>
      </c>
      <c r="V98" s="65">
        <v>0.2916666666666667</v>
      </c>
      <c r="W98" s="65">
        <v>0.6763888888888889</v>
      </c>
      <c r="X98" s="66">
        <f>IF(W98&lt;&gt;"",IF((W98-V98)-almoco&gt;=Cadastros!Q104,(W98-V98)-almoco,(W98-V98)),"")</f>
        <v>0.3430555556</v>
      </c>
      <c r="Y98" s="66">
        <f t="shared" si="2"/>
        <v>0.009722222222</v>
      </c>
      <c r="Z98" s="59" t="s">
        <v>124</v>
      </c>
      <c r="AA98" s="59" t="s">
        <v>213</v>
      </c>
      <c r="AB98" s="59"/>
      <c r="AC98" s="70"/>
      <c r="AD98" s="70">
        <v>0.0</v>
      </c>
      <c r="AE98" s="71">
        <f t="shared" si="3"/>
        <v>0</v>
      </c>
      <c r="AF98" s="71">
        <f>IF(X98&lt;&gt;"",(HOUR(X98)+MINUTE(X98)/60)*custohh,"")</f>
        <v>617.5</v>
      </c>
      <c r="AG98" s="70"/>
      <c r="AH98" s="71">
        <f t="shared" si="4"/>
        <v>617.5</v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 t="str">
        <f t="shared" si="5"/>
        <v>Fora do prazo</v>
      </c>
      <c r="AU98" s="59"/>
    </row>
    <row r="99">
      <c r="A99" s="59" t="s">
        <v>313</v>
      </c>
      <c r="B99" s="60" t="str">
        <f>IFERROR(VLOOKUP($A99,contratos,2,FALSE),"")</f>
        <v>AT PAGA EGALI INTERCÂMBIO </v>
      </c>
      <c r="C99" s="61">
        <f t="shared" si="1"/>
        <v>2</v>
      </c>
      <c r="D99" s="62">
        <v>44957.0</v>
      </c>
      <c r="E99" s="62"/>
      <c r="F99" s="63"/>
      <c r="G99" s="62"/>
      <c r="H99" s="65"/>
      <c r="I99" s="65"/>
      <c r="J99" s="66">
        <v>0.041666666666666664</v>
      </c>
      <c r="K99" s="67" t="s">
        <v>166</v>
      </c>
      <c r="L99" s="67" t="s">
        <v>147</v>
      </c>
      <c r="M99" s="67" t="s">
        <v>189</v>
      </c>
      <c r="N99" s="68" t="s">
        <v>405</v>
      </c>
      <c r="O99" s="69"/>
      <c r="P99" s="69"/>
      <c r="Q99" s="59">
        <v>1.0</v>
      </c>
      <c r="R99" s="69"/>
      <c r="S99" s="59" t="s">
        <v>149</v>
      </c>
      <c r="T99" s="59"/>
      <c r="U99" s="62">
        <v>44938.0</v>
      </c>
      <c r="V99" s="65">
        <v>0.375</v>
      </c>
      <c r="W99" s="65">
        <v>0.4166666666666667</v>
      </c>
      <c r="X99" s="66">
        <f>IF(W99&lt;&gt;"",IF((W99-V99)-almoco&gt;=Cadastros!Q105,(W99-V99)-almoco,(W99-V99)),"")</f>
        <v>0</v>
      </c>
      <c r="Y99" s="66">
        <f t="shared" si="2"/>
        <v>-0.04166666667</v>
      </c>
      <c r="Z99" s="59" t="s">
        <v>124</v>
      </c>
      <c r="AA99" s="59" t="s">
        <v>213</v>
      </c>
      <c r="AB99" s="59"/>
      <c r="AC99" s="70"/>
      <c r="AD99" s="70">
        <v>0.0</v>
      </c>
      <c r="AE99" s="71">
        <f t="shared" si="3"/>
        <v>187.5</v>
      </c>
      <c r="AF99" s="71">
        <f>IF(X99&lt;&gt;"",(HOUR(X99)+MINUTE(X99)/60)*custohh,"")</f>
        <v>0</v>
      </c>
      <c r="AG99" s="70"/>
      <c r="AH99" s="71">
        <f t="shared" si="4"/>
        <v>0</v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 t="str">
        <f t="shared" si="5"/>
        <v>No prazo</v>
      </c>
      <c r="AU99" s="59"/>
    </row>
    <row r="100">
      <c r="A100" s="59">
        <v>844.0</v>
      </c>
      <c r="B100" s="60" t="str">
        <f>IFERROR(VLOOKUP($A100,contratos,2,FALSE),"")</f>
        <v>BERNARDO IMPELLIZIERI SÁ MATTOS</v>
      </c>
      <c r="C100" s="61">
        <f t="shared" si="1"/>
        <v>1</v>
      </c>
      <c r="D100" s="62">
        <v>44944.0</v>
      </c>
      <c r="E100" s="62"/>
      <c r="F100" s="63"/>
      <c r="G100" s="62"/>
      <c r="H100" s="65"/>
      <c r="I100" s="65"/>
      <c r="J100" s="66">
        <v>0.08333333333333333</v>
      </c>
      <c r="K100" s="67" t="s">
        <v>371</v>
      </c>
      <c r="L100" s="67" t="s">
        <v>147</v>
      </c>
      <c r="M100" s="67" t="s">
        <v>189</v>
      </c>
      <c r="N100" s="68" t="s">
        <v>406</v>
      </c>
      <c r="O100" s="69"/>
      <c r="P100" s="69"/>
      <c r="Q100" s="59">
        <v>1.0</v>
      </c>
      <c r="R100" s="69"/>
      <c r="S100" s="59" t="s">
        <v>149</v>
      </c>
      <c r="T100" s="59"/>
      <c r="U100" s="62">
        <v>44938.0</v>
      </c>
      <c r="V100" s="65">
        <v>0.4166666666666667</v>
      </c>
      <c r="W100" s="65">
        <v>0.5</v>
      </c>
      <c r="X100" s="66">
        <f>IF(W100&lt;&gt;"",IF((W100-V100)-almoco&gt;=Cadastros!Q106,(W100-V100)-almoco,(W100-V100)),"")</f>
        <v>0.04166666667</v>
      </c>
      <c r="Y100" s="66">
        <f t="shared" si="2"/>
        <v>-0.04166666667</v>
      </c>
      <c r="Z100" s="59" t="s">
        <v>124</v>
      </c>
      <c r="AA100" s="59" t="s">
        <v>213</v>
      </c>
      <c r="AB100" s="59"/>
      <c r="AC100" s="70"/>
      <c r="AD100" s="70">
        <v>0.0</v>
      </c>
      <c r="AE100" s="71">
        <f t="shared" si="3"/>
        <v>0</v>
      </c>
      <c r="AF100" s="71">
        <f>IF(X100&lt;&gt;"",(HOUR(X100)+MINUTE(X100)/60)*custohh,"")</f>
        <v>75</v>
      </c>
      <c r="AG100" s="70"/>
      <c r="AH100" s="71">
        <f t="shared" si="4"/>
        <v>75</v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 t="str">
        <f t="shared" si="5"/>
        <v>No prazo</v>
      </c>
      <c r="AU100" s="59"/>
    </row>
    <row r="101">
      <c r="A101" s="59">
        <v>802.0</v>
      </c>
      <c r="B101" s="60" t="str">
        <f>IFERROR(VLOOKUP($A101,contratos,2,FALSE),"")</f>
        <v>FABIO RANGEL DA SILVA</v>
      </c>
      <c r="C101" s="61">
        <f t="shared" si="1"/>
        <v>1</v>
      </c>
      <c r="D101" s="62">
        <v>44947.0</v>
      </c>
      <c r="E101" s="62"/>
      <c r="F101" s="63"/>
      <c r="G101" s="62"/>
      <c r="H101" s="65"/>
      <c r="I101" s="65"/>
      <c r="J101" s="66">
        <v>0.16666666666666666</v>
      </c>
      <c r="K101" s="67" t="s">
        <v>371</v>
      </c>
      <c r="L101" s="67" t="s">
        <v>147</v>
      </c>
      <c r="M101" s="67" t="s">
        <v>189</v>
      </c>
      <c r="N101" s="68" t="s">
        <v>407</v>
      </c>
      <c r="O101" s="69"/>
      <c r="P101" s="69"/>
      <c r="Q101" s="59">
        <v>1.0</v>
      </c>
      <c r="R101" s="69"/>
      <c r="S101" s="59" t="s">
        <v>149</v>
      </c>
      <c r="T101" s="59"/>
      <c r="U101" s="62">
        <v>44938.0</v>
      </c>
      <c r="V101" s="65">
        <v>0.5416666666666666</v>
      </c>
      <c r="W101" s="65">
        <v>0.6652777777777777</v>
      </c>
      <c r="X101" s="66">
        <f>IF(W101&lt;&gt;"",IF((W101-V101)-almoco&gt;=Cadastros!Q107,(W101-V101)-almoco,(W101-V101)),"")</f>
        <v>0.08194444444</v>
      </c>
      <c r="Y101" s="66">
        <f t="shared" si="2"/>
        <v>-0.08472222222</v>
      </c>
      <c r="Z101" s="59" t="s">
        <v>124</v>
      </c>
      <c r="AA101" s="59" t="s">
        <v>213</v>
      </c>
      <c r="AB101" s="59"/>
      <c r="AC101" s="70"/>
      <c r="AD101" s="70">
        <v>0.0</v>
      </c>
      <c r="AE101" s="71">
        <f t="shared" si="3"/>
        <v>0</v>
      </c>
      <c r="AF101" s="71">
        <f>IF(X101&lt;&gt;"",(HOUR(X101)+MINUTE(X101)/60)*custohh,"")</f>
        <v>147.5</v>
      </c>
      <c r="AG101" s="70"/>
      <c r="AH101" s="71">
        <f t="shared" si="4"/>
        <v>147.5</v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 t="str">
        <f t="shared" si="5"/>
        <v>No prazo</v>
      </c>
      <c r="AU101" s="59"/>
    </row>
    <row r="102">
      <c r="A102" s="59">
        <v>658.0</v>
      </c>
      <c r="B102" s="60" t="str">
        <f>IFERROR(VLOOKUP($A102,contratos,2,FALSE),"")</f>
        <v>MOACIR QUEIROZ FARIA</v>
      </c>
      <c r="C102" s="61">
        <f t="shared" si="1"/>
        <v>10</v>
      </c>
      <c r="D102" s="62">
        <v>44920.0</v>
      </c>
      <c r="E102" s="62"/>
      <c r="F102" s="63"/>
      <c r="G102" s="62"/>
      <c r="H102" s="65"/>
      <c r="I102" s="65"/>
      <c r="J102" s="66">
        <v>0.375</v>
      </c>
      <c r="K102" s="67" t="s">
        <v>179</v>
      </c>
      <c r="L102" s="67" t="s">
        <v>156</v>
      </c>
      <c r="M102" s="67" t="s">
        <v>155</v>
      </c>
      <c r="N102" s="68" t="s">
        <v>156</v>
      </c>
      <c r="O102" s="69"/>
      <c r="P102" s="69"/>
      <c r="Q102" s="59">
        <v>1.0</v>
      </c>
      <c r="R102" s="69"/>
      <c r="S102" s="59" t="s">
        <v>149</v>
      </c>
      <c r="T102" s="59"/>
      <c r="U102" s="62">
        <v>44938.0</v>
      </c>
      <c r="V102" s="65">
        <v>0.28680555555555554</v>
      </c>
      <c r="W102" s="65">
        <v>0.7111111111111111</v>
      </c>
      <c r="X102" s="66">
        <f>IF(W102&lt;&gt;"",IF((W102-V102)-almoco&gt;=Cadastros!Q108,(W102-V102)-almoco,(W102-V102)),"")</f>
        <v>0.3826388889</v>
      </c>
      <c r="Y102" s="66">
        <f t="shared" si="2"/>
        <v>0.007638888889</v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>
        <f t="shared" si="3"/>
        <v>17100.347</v>
      </c>
      <c r="AF102" s="71">
        <f>IF(X102&lt;&gt;"",(HOUR(X102)+MINUTE(X102)/60)*custohh,"")</f>
        <v>688.75</v>
      </c>
      <c r="AG102" s="70"/>
      <c r="AH102" s="71">
        <f t="shared" si="4"/>
        <v>688.75</v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 t="str">
        <f t="shared" si="5"/>
        <v>Fora do prazo</v>
      </c>
      <c r="AU102" s="59"/>
    </row>
    <row r="103">
      <c r="A103" s="59">
        <v>575.0</v>
      </c>
      <c r="B103" s="60" t="str">
        <f>IFERROR(VLOOKUP($A103,contratos,2,FALSE),"")</f>
        <v>CÁSSIO DINIZ NOGUEIRA</v>
      </c>
      <c r="C103" s="61">
        <f t="shared" si="1"/>
        <v>16</v>
      </c>
      <c r="D103" s="62">
        <v>44912.0</v>
      </c>
      <c r="E103" s="62"/>
      <c r="F103" s="63"/>
      <c r="G103" s="62"/>
      <c r="H103" s="65"/>
      <c r="I103" s="65"/>
      <c r="J103" s="66">
        <v>0.375</v>
      </c>
      <c r="K103" s="67" t="s">
        <v>179</v>
      </c>
      <c r="L103" s="67" t="s">
        <v>147</v>
      </c>
      <c r="M103" s="67" t="s">
        <v>189</v>
      </c>
      <c r="N103" s="68" t="s">
        <v>403</v>
      </c>
      <c r="O103" s="69"/>
      <c r="P103" s="69"/>
      <c r="Q103" s="59">
        <v>1.0</v>
      </c>
      <c r="R103" s="69"/>
      <c r="S103" s="59" t="s">
        <v>149</v>
      </c>
      <c r="T103" s="59"/>
      <c r="U103" s="62">
        <v>44938.0</v>
      </c>
      <c r="V103" s="65">
        <v>0.30833333333333335</v>
      </c>
      <c r="W103" s="65">
        <v>0.7215277777777778</v>
      </c>
      <c r="X103" s="66">
        <f>IF(W103&lt;&gt;"",IF((W103-V103)-almoco&gt;=Cadastros!Q109,(W103-V103)-almoco,(W103-V103)),"")</f>
        <v>0.3715277778</v>
      </c>
      <c r="Y103" s="66">
        <f t="shared" si="2"/>
        <v>-0.003472222222</v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>
        <f t="shared" si="3"/>
        <v>5042.0075</v>
      </c>
      <c r="AF103" s="71">
        <f>IF(X103&lt;&gt;"",(HOUR(X103)+MINUTE(X103)/60)*custohh,"")</f>
        <v>668.75</v>
      </c>
      <c r="AG103" s="70"/>
      <c r="AH103" s="71">
        <f t="shared" si="4"/>
        <v>668.75</v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 t="str">
        <f t="shared" si="5"/>
        <v>Fora do prazo</v>
      </c>
      <c r="AU103" s="59"/>
    </row>
    <row r="104">
      <c r="A104" s="59">
        <v>575.0</v>
      </c>
      <c r="B104" s="60" t="str">
        <f>IFERROR(VLOOKUP($A104,contratos,2,FALSE),"")</f>
        <v>CÁSSIO DINIZ NOGUEIRA</v>
      </c>
      <c r="C104" s="61">
        <f t="shared" si="1"/>
        <v>16</v>
      </c>
      <c r="D104" s="62">
        <v>44912.0</v>
      </c>
      <c r="E104" s="62"/>
      <c r="F104" s="63"/>
      <c r="G104" s="62"/>
      <c r="H104" s="65"/>
      <c r="I104" s="65"/>
      <c r="J104" s="66">
        <v>0.375</v>
      </c>
      <c r="K104" s="67" t="s">
        <v>179</v>
      </c>
      <c r="L104" s="67" t="s">
        <v>147</v>
      </c>
      <c r="M104" s="67" t="s">
        <v>189</v>
      </c>
      <c r="N104" s="68" t="s">
        <v>403</v>
      </c>
      <c r="O104" s="69"/>
      <c r="P104" s="69"/>
      <c r="Q104" s="59">
        <v>1.0</v>
      </c>
      <c r="R104" s="69"/>
      <c r="S104" s="59" t="s">
        <v>149</v>
      </c>
      <c r="T104" s="59"/>
      <c r="U104" s="62">
        <v>44938.0</v>
      </c>
      <c r="V104" s="65">
        <v>0.30833333333333335</v>
      </c>
      <c r="W104" s="65">
        <v>0.7222222222222222</v>
      </c>
      <c r="X104" s="66">
        <f>IF(W104&lt;&gt;"",IF((W104-V104)-almoco&gt;=Cadastros!Q110,(W104-V104)-almoco,(W104-V104)),"")</f>
        <v>0.3722222222</v>
      </c>
      <c r="Y104" s="66">
        <f t="shared" si="2"/>
        <v>-0.002777777778</v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>
        <f t="shared" si="3"/>
        <v>5042.0075</v>
      </c>
      <c r="AF104" s="71">
        <f>IF(X104&lt;&gt;"",(HOUR(X104)+MINUTE(X104)/60)*custohh,"")</f>
        <v>670</v>
      </c>
      <c r="AG104" s="70"/>
      <c r="AH104" s="71">
        <f t="shared" si="4"/>
        <v>670</v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 t="str">
        <f t="shared" si="5"/>
        <v>Fora do prazo</v>
      </c>
      <c r="AU104" s="59"/>
    </row>
    <row r="105">
      <c r="A105" s="59">
        <v>658.0</v>
      </c>
      <c r="B105" s="60" t="str">
        <f>IFERROR(VLOOKUP($A105,contratos,2,FALSE),"")</f>
        <v>MOACIR QUEIROZ FARIA</v>
      </c>
      <c r="C105" s="61">
        <f t="shared" si="1"/>
        <v>10</v>
      </c>
      <c r="D105" s="62">
        <v>44920.0</v>
      </c>
      <c r="E105" s="62"/>
      <c r="F105" s="63"/>
      <c r="G105" s="62"/>
      <c r="H105" s="65"/>
      <c r="I105" s="65"/>
      <c r="J105" s="66">
        <v>0.375</v>
      </c>
      <c r="K105" s="67" t="s">
        <v>179</v>
      </c>
      <c r="L105" s="67" t="s">
        <v>156</v>
      </c>
      <c r="M105" s="67" t="s">
        <v>155</v>
      </c>
      <c r="N105" s="68" t="s">
        <v>156</v>
      </c>
      <c r="O105" s="69"/>
      <c r="P105" s="69"/>
      <c r="Q105" s="59">
        <v>1.0</v>
      </c>
      <c r="R105" s="69"/>
      <c r="S105" s="59" t="s">
        <v>149</v>
      </c>
      <c r="T105" s="59"/>
      <c r="U105" s="62">
        <v>44938.0</v>
      </c>
      <c r="V105" s="65">
        <v>0.2916666666666667</v>
      </c>
      <c r="W105" s="65">
        <v>0.7111111111111111</v>
      </c>
      <c r="X105" s="66">
        <f>IF(W105&lt;&gt;"",IF((W105-V105)-almoco&gt;=Cadastros!Q111,(W105-V105)-almoco,(W105-V105)),"")</f>
        <v>0.3777777778</v>
      </c>
      <c r="Y105" s="66">
        <f t="shared" si="2"/>
        <v>0.002777777778</v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>
        <f t="shared" si="3"/>
        <v>17100.347</v>
      </c>
      <c r="AF105" s="71">
        <f>IF(X105&lt;&gt;"",(HOUR(X105)+MINUTE(X105)/60)*custohh,"")</f>
        <v>680</v>
      </c>
      <c r="AG105" s="70"/>
      <c r="AH105" s="71">
        <f t="shared" si="4"/>
        <v>680</v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 t="str">
        <f t="shared" si="5"/>
        <v>Fora do prazo</v>
      </c>
      <c r="AU105" s="59"/>
    </row>
    <row r="106">
      <c r="A106" s="59">
        <v>4.0</v>
      </c>
      <c r="B106" s="60" t="str">
        <f>IFERROR(VLOOKUP($A106,contratos,2,FALSE),"")</f>
        <v>SHOWROOM BONTEMPO</v>
      </c>
      <c r="C106" s="61">
        <f t="shared" si="1"/>
        <v>12</v>
      </c>
      <c r="D106" s="62">
        <v>44897.0</v>
      </c>
      <c r="E106" s="62"/>
      <c r="F106" s="63"/>
      <c r="G106" s="62"/>
      <c r="H106" s="65"/>
      <c r="I106" s="65"/>
      <c r="J106" s="66">
        <v>0.375</v>
      </c>
      <c r="K106" s="67" t="s">
        <v>179</v>
      </c>
      <c r="L106" s="67" t="s">
        <v>129</v>
      </c>
      <c r="M106" s="67" t="s">
        <v>129</v>
      </c>
      <c r="N106" s="68" t="s">
        <v>387</v>
      </c>
      <c r="O106" s="69"/>
      <c r="P106" s="69"/>
      <c r="Q106" s="59">
        <v>1.0</v>
      </c>
      <c r="R106" s="69"/>
      <c r="S106" s="59" t="s">
        <v>149</v>
      </c>
      <c r="T106" s="59"/>
      <c r="U106" s="62">
        <v>44938.0</v>
      </c>
      <c r="V106" s="65">
        <v>0.28958333333333336</v>
      </c>
      <c r="W106" s="65">
        <v>0.7111111111111111</v>
      </c>
      <c r="X106" s="66">
        <f>IF(W106&lt;&gt;"",IF((W106-V106)-almoco&gt;=Cadastros!Q112,(W106-V106)-almoco,(W106-V106)),"")</f>
        <v>0.3798611111</v>
      </c>
      <c r="Y106" s="66">
        <f t="shared" si="2"/>
        <v>0.004861111111</v>
      </c>
      <c r="Z106" s="59" t="s">
        <v>134</v>
      </c>
      <c r="AA106" s="59" t="s">
        <v>187</v>
      </c>
      <c r="AB106" s="59"/>
      <c r="AC106" s="70"/>
      <c r="AD106" s="70">
        <v>0.0</v>
      </c>
      <c r="AE106" s="71">
        <f t="shared" si="3"/>
        <v>0</v>
      </c>
      <c r="AF106" s="71">
        <f>IF(X106&lt;&gt;"",(HOUR(X106)+MINUTE(X106)/60)*custohh,"")</f>
        <v>683.75</v>
      </c>
      <c r="AG106" s="70"/>
      <c r="AH106" s="71">
        <f t="shared" si="4"/>
        <v>683.75</v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 t="str">
        <f t="shared" si="5"/>
        <v>Fora do prazo</v>
      </c>
      <c r="AU106" s="59"/>
    </row>
    <row r="107">
      <c r="A107" s="59">
        <v>4.0</v>
      </c>
      <c r="B107" s="60" t="str">
        <f>IFERROR(VLOOKUP($A107,contratos,2,FALSE),"")</f>
        <v>SHOWROOM BONTEMPO</v>
      </c>
      <c r="C107" s="61">
        <f t="shared" si="1"/>
        <v>12</v>
      </c>
      <c r="D107" s="62">
        <v>44897.0</v>
      </c>
      <c r="E107" s="62"/>
      <c r="F107" s="63"/>
      <c r="G107" s="62"/>
      <c r="H107" s="65"/>
      <c r="I107" s="65"/>
      <c r="J107" s="66">
        <v>0.08333333333333333</v>
      </c>
      <c r="K107" s="67" t="s">
        <v>179</v>
      </c>
      <c r="L107" s="67" t="s">
        <v>129</v>
      </c>
      <c r="M107" s="67" t="s">
        <v>129</v>
      </c>
      <c r="N107" s="68" t="s">
        <v>408</v>
      </c>
      <c r="O107" s="69"/>
      <c r="P107" s="69"/>
      <c r="Q107" s="59">
        <v>1.0</v>
      </c>
      <c r="R107" s="69"/>
      <c r="S107" s="59" t="s">
        <v>149</v>
      </c>
      <c r="T107" s="59"/>
      <c r="U107" s="62">
        <v>44938.0</v>
      </c>
      <c r="V107" s="65">
        <v>0.2916666666666667</v>
      </c>
      <c r="W107" s="65">
        <v>0.375</v>
      </c>
      <c r="X107" s="66">
        <f>IF(W107&lt;&gt;"",IF((W107-V107)-almoco&gt;=Cadastros!Q113,(W107-V107)-almoco,(W107-V107)),"")</f>
        <v>0.04166666667</v>
      </c>
      <c r="Y107" s="66">
        <f t="shared" si="2"/>
        <v>-0.04166666667</v>
      </c>
      <c r="Z107" s="59" t="s">
        <v>124</v>
      </c>
      <c r="AA107" s="59" t="s">
        <v>213</v>
      </c>
      <c r="AB107" s="59"/>
      <c r="AC107" s="70"/>
      <c r="AD107" s="70">
        <v>0.0</v>
      </c>
      <c r="AE107" s="71">
        <f t="shared" si="3"/>
        <v>0</v>
      </c>
      <c r="AF107" s="71">
        <f>IF(X107&lt;&gt;"",(HOUR(X107)+MINUTE(X107)/60)*custohh,"")</f>
        <v>75</v>
      </c>
      <c r="AG107" s="70"/>
      <c r="AH107" s="71">
        <f t="shared" si="4"/>
        <v>75</v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 t="str">
        <f t="shared" si="5"/>
        <v>Fora do prazo</v>
      </c>
      <c r="AU107" s="59"/>
    </row>
    <row r="108">
      <c r="A108" s="59">
        <v>7.0</v>
      </c>
      <c r="B108" s="60" t="str">
        <f>IFERROR(VLOOKUP($A108,contratos,2,FALSE),"")</f>
        <v>REUNIÕES, TREINAMENTOS E PASSAGEM DE PROJETOS</v>
      </c>
      <c r="C108" s="61">
        <f t="shared" si="1"/>
        <v>2</v>
      </c>
      <c r="D108" s="62"/>
      <c r="E108" s="62"/>
      <c r="F108" s="63"/>
      <c r="G108" s="62"/>
      <c r="H108" s="65"/>
      <c r="I108" s="65"/>
      <c r="J108" s="66">
        <v>0.08333333333333333</v>
      </c>
      <c r="K108" s="67" t="s">
        <v>179</v>
      </c>
      <c r="L108" s="67" t="s">
        <v>156</v>
      </c>
      <c r="M108" s="67" t="s">
        <v>155</v>
      </c>
      <c r="N108" s="68" t="s">
        <v>409</v>
      </c>
      <c r="O108" s="69"/>
      <c r="P108" s="69"/>
      <c r="Q108" s="59">
        <v>1.0</v>
      </c>
      <c r="R108" s="69"/>
      <c r="S108" s="59" t="s">
        <v>149</v>
      </c>
      <c r="T108" s="59"/>
      <c r="U108" s="62">
        <v>44937.0</v>
      </c>
      <c r="V108" s="65">
        <v>0.2916666666666667</v>
      </c>
      <c r="W108" s="65">
        <v>0.375</v>
      </c>
      <c r="X108" s="66">
        <f>IF(W108&lt;&gt;"",IF((W108-V108)-almoco&gt;=Cadastros!Q114,(W108-V108)-almoco,(W108-V108)),"")</f>
        <v>0.04166666667</v>
      </c>
      <c r="Y108" s="66">
        <f t="shared" si="2"/>
        <v>-0.04166666667</v>
      </c>
      <c r="Z108" s="59" t="s">
        <v>203</v>
      </c>
      <c r="AA108" s="59" t="s">
        <v>125</v>
      </c>
      <c r="AB108" s="59"/>
      <c r="AC108" s="70"/>
      <c r="AD108" s="70">
        <v>0.0</v>
      </c>
      <c r="AE108" s="71">
        <f t="shared" si="3"/>
        <v>0</v>
      </c>
      <c r="AF108" s="71">
        <f>IF(X108&lt;&gt;"",(HOUR(X108)+MINUTE(X108)/60)*custohh,"")</f>
        <v>75</v>
      </c>
      <c r="AG108" s="70"/>
      <c r="AH108" s="71">
        <f t="shared" si="4"/>
        <v>75</v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 t="str">
        <f t="shared" si="5"/>
        <v>Fora do prazo</v>
      </c>
      <c r="AU108" s="59"/>
    </row>
    <row r="109">
      <c r="A109" s="59">
        <v>560.0</v>
      </c>
      <c r="B109" s="60" t="str">
        <f>IFERROR(VLOOKUP($A109,contratos,2,FALSE),"")</f>
        <v>RODRIGO BRAGA PENTAGNA GUIMARÃES</v>
      </c>
      <c r="C109" s="61">
        <f t="shared" si="1"/>
        <v>3</v>
      </c>
      <c r="D109" s="62">
        <v>44921.0</v>
      </c>
      <c r="E109" s="62"/>
      <c r="F109" s="63"/>
      <c r="G109" s="62"/>
      <c r="H109" s="65"/>
      <c r="I109" s="65"/>
      <c r="J109" s="66">
        <v>0.125</v>
      </c>
      <c r="K109" s="67" t="s">
        <v>400</v>
      </c>
      <c r="L109" s="67" t="s">
        <v>147</v>
      </c>
      <c r="M109" s="67" t="s">
        <v>155</v>
      </c>
      <c r="N109" s="68" t="s">
        <v>156</v>
      </c>
      <c r="O109" s="69"/>
      <c r="P109" s="69"/>
      <c r="Q109" s="59">
        <v>3.0</v>
      </c>
      <c r="R109" s="69"/>
      <c r="S109" s="59" t="s">
        <v>149</v>
      </c>
      <c r="T109" s="59"/>
      <c r="U109" s="62">
        <v>44937.0</v>
      </c>
      <c r="V109" s="65">
        <v>0.37569444444444444</v>
      </c>
      <c r="W109" s="65">
        <v>0.5</v>
      </c>
      <c r="X109" s="66">
        <f>IF(W109&lt;&gt;"",IF((W109-V109)-almoco&gt;=Cadastros!Q115,(W109-V109)-almoco,(W109-V109)),"")</f>
        <v>0.08263888889</v>
      </c>
      <c r="Y109" s="66">
        <f t="shared" si="2"/>
        <v>-0.04236111111</v>
      </c>
      <c r="Z109" s="59" t="s">
        <v>203</v>
      </c>
      <c r="AA109" s="59" t="s">
        <v>125</v>
      </c>
      <c r="AB109" s="59"/>
      <c r="AC109" s="70"/>
      <c r="AD109" s="70">
        <v>421.83</v>
      </c>
      <c r="AE109" s="71">
        <f t="shared" si="3"/>
        <v>46.87</v>
      </c>
      <c r="AF109" s="71">
        <f>IF(X109&lt;&gt;"",(HOUR(X109)+MINUTE(X109)/60)*custohh,"")</f>
        <v>148.75</v>
      </c>
      <c r="AG109" s="70"/>
      <c r="AH109" s="71">
        <f t="shared" si="4"/>
        <v>148.75</v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 t="str">
        <f t="shared" si="5"/>
        <v>Fora do prazo</v>
      </c>
      <c r="AU109" s="59"/>
    </row>
    <row r="110">
      <c r="A110" s="59">
        <v>628.0</v>
      </c>
      <c r="B110" s="60" t="str">
        <f>IFERROR(VLOOKUP($A110,contratos,2,FALSE),"")</f>
        <v>CONSTRUTORA VBO EIRELI</v>
      </c>
      <c r="C110" s="61">
        <f t="shared" si="1"/>
        <v>2</v>
      </c>
      <c r="D110" s="62">
        <v>44940.0</v>
      </c>
      <c r="E110" s="62"/>
      <c r="F110" s="63"/>
      <c r="G110" s="62"/>
      <c r="H110" s="65"/>
      <c r="I110" s="65"/>
      <c r="J110" s="66">
        <v>0.16666666666666666</v>
      </c>
      <c r="K110" s="67" t="s">
        <v>400</v>
      </c>
      <c r="L110" s="67" t="s">
        <v>156</v>
      </c>
      <c r="M110" s="67" t="s">
        <v>155</v>
      </c>
      <c r="N110" s="68" t="s">
        <v>406</v>
      </c>
      <c r="O110" s="69"/>
      <c r="P110" s="69"/>
      <c r="Q110" s="59">
        <v>1.0</v>
      </c>
      <c r="R110" s="69"/>
      <c r="S110" s="59" t="s">
        <v>149</v>
      </c>
      <c r="T110" s="59"/>
      <c r="U110" s="62">
        <v>44937.0</v>
      </c>
      <c r="V110" s="65">
        <v>0.5416666666666666</v>
      </c>
      <c r="W110" s="65">
        <v>0.6493055555555556</v>
      </c>
      <c r="X110" s="66">
        <f>IF(W110&lt;&gt;"",IF((W110-V110)-almoco&gt;=Cadastros!Q123,(W110-V110)-almoco,(W110-V110)),"")</f>
        <v>0.06597222222</v>
      </c>
      <c r="Y110" s="66">
        <f t="shared" si="2"/>
        <v>-0.1006944444</v>
      </c>
      <c r="Z110" s="59" t="s">
        <v>151</v>
      </c>
      <c r="AA110" s="59" t="s">
        <v>213</v>
      </c>
      <c r="AB110" s="59"/>
      <c r="AC110" s="70"/>
      <c r="AD110" s="70">
        <v>0.0</v>
      </c>
      <c r="AE110" s="71">
        <f t="shared" si="3"/>
        <v>0</v>
      </c>
      <c r="AF110" s="71">
        <f>IF(X110&lt;&gt;"",(HOUR(X110)+MINUTE(X110)/60)*custohh,"")</f>
        <v>118.75</v>
      </c>
      <c r="AG110" s="70"/>
      <c r="AH110" s="71">
        <f t="shared" si="4"/>
        <v>118.75</v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 t="str">
        <f t="shared" si="5"/>
        <v>No prazo</v>
      </c>
      <c r="AU110" s="59"/>
    </row>
    <row r="111">
      <c r="A111" s="59">
        <v>575.0</v>
      </c>
      <c r="B111" s="60" t="str">
        <f>IFERROR(VLOOKUP($A111,contratos,2,FALSE),"")</f>
        <v>CÁSSIO DINIZ NOGUEIRA</v>
      </c>
      <c r="C111" s="61">
        <f t="shared" si="1"/>
        <v>16</v>
      </c>
      <c r="D111" s="62">
        <v>44912.0</v>
      </c>
      <c r="E111" s="62"/>
      <c r="F111" s="63"/>
      <c r="G111" s="62"/>
      <c r="H111" s="65"/>
      <c r="I111" s="65"/>
      <c r="J111" s="66">
        <v>0.375</v>
      </c>
      <c r="K111" s="67" t="s">
        <v>179</v>
      </c>
      <c r="L111" s="67" t="s">
        <v>147</v>
      </c>
      <c r="M111" s="67" t="s">
        <v>189</v>
      </c>
      <c r="N111" s="68" t="s">
        <v>403</v>
      </c>
      <c r="O111" s="69"/>
      <c r="P111" s="69"/>
      <c r="Q111" s="59">
        <v>1.0</v>
      </c>
      <c r="R111" s="69"/>
      <c r="S111" s="59" t="s">
        <v>149</v>
      </c>
      <c r="T111" s="59"/>
      <c r="U111" s="62">
        <v>44937.0</v>
      </c>
      <c r="V111" s="65">
        <v>0.28194444444444444</v>
      </c>
      <c r="W111" s="65">
        <v>0.7104166666666667</v>
      </c>
      <c r="X111" s="66">
        <f>IF(W111&lt;&gt;"",IF((W111-V111)-almoco&gt;=Cadastros!Q124,(W111-V111)-almoco,(W111-V111)),"")</f>
        <v>0.3868055556</v>
      </c>
      <c r="Y111" s="66">
        <f t="shared" si="2"/>
        <v>0.01180555556</v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>
        <f t="shared" si="3"/>
        <v>5042.0075</v>
      </c>
      <c r="AF111" s="71">
        <f>IF(X111&lt;&gt;"",(HOUR(X111)+MINUTE(X111)/60)*custohh,"")</f>
        <v>696.25</v>
      </c>
      <c r="AG111" s="70"/>
      <c r="AH111" s="71">
        <f t="shared" si="4"/>
        <v>696.25</v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 t="str">
        <f t="shared" si="5"/>
        <v>Fora do prazo</v>
      </c>
      <c r="AU111" s="59"/>
    </row>
    <row r="112">
      <c r="A112" s="59">
        <v>575.0</v>
      </c>
      <c r="B112" s="60" t="str">
        <f>IFERROR(VLOOKUP($A112,contratos,2,FALSE),"")</f>
        <v>CÁSSIO DINIZ NOGUEIRA</v>
      </c>
      <c r="C112" s="61">
        <f t="shared" si="1"/>
        <v>16</v>
      </c>
      <c r="D112" s="62">
        <v>44912.0</v>
      </c>
      <c r="E112" s="62"/>
      <c r="F112" s="63"/>
      <c r="G112" s="62"/>
      <c r="H112" s="65"/>
      <c r="I112" s="65"/>
      <c r="J112" s="66">
        <v>0.375</v>
      </c>
      <c r="K112" s="67" t="s">
        <v>179</v>
      </c>
      <c r="L112" s="67" t="s">
        <v>147</v>
      </c>
      <c r="M112" s="67" t="s">
        <v>189</v>
      </c>
      <c r="N112" s="68" t="s">
        <v>403</v>
      </c>
      <c r="O112" s="69"/>
      <c r="P112" s="69"/>
      <c r="Q112" s="59">
        <v>1.0</v>
      </c>
      <c r="R112" s="69"/>
      <c r="S112" s="59" t="s">
        <v>149</v>
      </c>
      <c r="T112" s="59"/>
      <c r="U112" s="62">
        <v>44937.0</v>
      </c>
      <c r="V112" s="65">
        <v>0.2923611111111111</v>
      </c>
      <c r="W112" s="65">
        <v>0.7076388888888889</v>
      </c>
      <c r="X112" s="66">
        <f>IF(W112&lt;&gt;"",IF((W112-V112)-almoco&gt;=Cadastros!Q125,(W112-V112)-almoco,(W112-V112)),"")</f>
        <v>0.3736111111</v>
      </c>
      <c r="Y112" s="66">
        <f t="shared" si="2"/>
        <v>-0.001388888889</v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>
        <f t="shared" si="3"/>
        <v>5042.0075</v>
      </c>
      <c r="AF112" s="71">
        <f>IF(X112&lt;&gt;"",(HOUR(X112)+MINUTE(X112)/60)*custohh,"")</f>
        <v>672.5</v>
      </c>
      <c r="AG112" s="70"/>
      <c r="AH112" s="71">
        <f t="shared" si="4"/>
        <v>672.5</v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 t="str">
        <f t="shared" si="5"/>
        <v>Fora do prazo</v>
      </c>
      <c r="AU112" s="59"/>
    </row>
    <row r="113">
      <c r="A113" s="59">
        <v>628.0</v>
      </c>
      <c r="B113" s="60" t="str">
        <f>IFERROR(VLOOKUP($A113,contratos,2,FALSE),"")</f>
        <v>CONSTRUTORA VBO EIRELI</v>
      </c>
      <c r="C113" s="61">
        <f t="shared" si="1"/>
        <v>2</v>
      </c>
      <c r="D113" s="62">
        <v>44940.0</v>
      </c>
      <c r="E113" s="62"/>
      <c r="F113" s="63"/>
      <c r="G113" s="62"/>
      <c r="H113" s="65"/>
      <c r="I113" s="65"/>
      <c r="J113" s="66">
        <v>0.16666666666666666</v>
      </c>
      <c r="K113" s="67" t="s">
        <v>400</v>
      </c>
      <c r="L113" s="67" t="s">
        <v>156</v>
      </c>
      <c r="M113" s="67" t="s">
        <v>155</v>
      </c>
      <c r="N113" s="68" t="s">
        <v>156</v>
      </c>
      <c r="O113" s="69"/>
      <c r="P113" s="69"/>
      <c r="Q113" s="59">
        <v>1.0</v>
      </c>
      <c r="R113" s="69"/>
      <c r="S113" s="59" t="s">
        <v>149</v>
      </c>
      <c r="T113" s="59"/>
      <c r="U113" s="62">
        <v>44937.0</v>
      </c>
      <c r="V113" s="65">
        <v>0.5416666666666666</v>
      </c>
      <c r="W113" s="65">
        <v>0.6493055555555556</v>
      </c>
      <c r="X113" s="66">
        <f>IF(W113&lt;&gt;"",IF((W113-V113)-almoco&gt;=Cadastros!Q126,(W113-V113)-almoco,(W113-V113)),"")</f>
        <v>0.06597222222</v>
      </c>
      <c r="Y113" s="66">
        <f t="shared" si="2"/>
        <v>-0.1006944444</v>
      </c>
      <c r="Z113" s="59" t="s">
        <v>203</v>
      </c>
      <c r="AA113" s="59" t="s">
        <v>125</v>
      </c>
      <c r="AB113" s="59"/>
      <c r="AC113" s="70"/>
      <c r="AD113" s="70">
        <v>0.0</v>
      </c>
      <c r="AE113" s="71">
        <f t="shared" si="3"/>
        <v>0</v>
      </c>
      <c r="AF113" s="71">
        <f>IF(X113&lt;&gt;"",(HOUR(X113)+MINUTE(X113)/60)*custohh,"")</f>
        <v>118.75</v>
      </c>
      <c r="AG113" s="70"/>
      <c r="AH113" s="71">
        <f t="shared" si="4"/>
        <v>118.75</v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 t="str">
        <f t="shared" si="5"/>
        <v>No prazo</v>
      </c>
      <c r="AU113" s="59"/>
    </row>
    <row r="114">
      <c r="A114" s="59">
        <v>573.0</v>
      </c>
      <c r="B114" s="60" t="str">
        <f>IFERROR(VLOOKUP($A114,contratos,2,FALSE),"")</f>
        <v> BARBARA PORTO GONÇALVES FICHEL</v>
      </c>
      <c r="C114" s="61">
        <f t="shared" si="1"/>
        <v>2</v>
      </c>
      <c r="D114" s="62">
        <v>44777.0</v>
      </c>
      <c r="E114" s="62"/>
      <c r="F114" s="63"/>
      <c r="G114" s="62"/>
      <c r="H114" s="65"/>
      <c r="I114" s="65"/>
      <c r="J114" s="66">
        <v>0.041666666666666664</v>
      </c>
      <c r="K114" s="67" t="s">
        <v>371</v>
      </c>
      <c r="L114" s="67" t="s">
        <v>156</v>
      </c>
      <c r="M114" s="67" t="s">
        <v>155</v>
      </c>
      <c r="N114" s="68" t="s">
        <v>410</v>
      </c>
      <c r="O114" s="69"/>
      <c r="P114" s="69"/>
      <c r="Q114" s="59">
        <v>1.0</v>
      </c>
      <c r="R114" s="69"/>
      <c r="S114" s="59" t="s">
        <v>149</v>
      </c>
      <c r="T114" s="59"/>
      <c r="U114" s="62">
        <v>44937.0</v>
      </c>
      <c r="V114" s="65">
        <v>0.41805555555555557</v>
      </c>
      <c r="W114" s="65">
        <v>0.46458333333333335</v>
      </c>
      <c r="X114" s="66">
        <f>IF(W114&lt;&gt;"",IF((W114-V114)-almoco&gt;=Cadastros!Q127,(W114-V114)-almoco,(W114-V114)),"")</f>
        <v>0.004861111111</v>
      </c>
      <c r="Y114" s="66">
        <f t="shared" si="2"/>
        <v>-0.03680555556</v>
      </c>
      <c r="Z114" s="59" t="s">
        <v>151</v>
      </c>
      <c r="AA114" s="59" t="s">
        <v>213</v>
      </c>
      <c r="AB114" s="59"/>
      <c r="AC114" s="70"/>
      <c r="AD114" s="70">
        <v>0.0</v>
      </c>
      <c r="AE114" s="71">
        <f t="shared" si="3"/>
        <v>0</v>
      </c>
      <c r="AF114" s="71">
        <f>IF(X114&lt;&gt;"",(HOUR(X114)+MINUTE(X114)/60)*custohh,"")</f>
        <v>8.75</v>
      </c>
      <c r="AG114" s="70"/>
      <c r="AH114" s="71">
        <f t="shared" si="4"/>
        <v>8.75</v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 t="str">
        <f t="shared" si="5"/>
        <v>Fora do prazo</v>
      </c>
      <c r="AU114" s="59"/>
    </row>
    <row r="115">
      <c r="A115" s="59">
        <v>560.0</v>
      </c>
      <c r="B115" s="60" t="str">
        <f>IFERROR(VLOOKUP($A115,contratos,2,FALSE),"")</f>
        <v>RODRIGO BRAGA PENTAGNA GUIMARÃES</v>
      </c>
      <c r="C115" s="61">
        <f t="shared" si="1"/>
        <v>3</v>
      </c>
      <c r="D115" s="62">
        <v>44921.0</v>
      </c>
      <c r="E115" s="62"/>
      <c r="F115" s="63"/>
      <c r="G115" s="62"/>
      <c r="H115" s="65"/>
      <c r="I115" s="65"/>
      <c r="J115" s="66">
        <v>0.041666666666666664</v>
      </c>
      <c r="K115" s="67" t="s">
        <v>400</v>
      </c>
      <c r="L115" s="67" t="s">
        <v>156</v>
      </c>
      <c r="M115" s="67" t="s">
        <v>155</v>
      </c>
      <c r="N115" s="68" t="s">
        <v>406</v>
      </c>
      <c r="O115" s="69"/>
      <c r="P115" s="69"/>
      <c r="Q115" s="59">
        <v>1.0</v>
      </c>
      <c r="R115" s="69"/>
      <c r="S115" s="59" t="s">
        <v>149</v>
      </c>
      <c r="T115" s="59"/>
      <c r="U115" s="62">
        <v>44937.0</v>
      </c>
      <c r="V115" s="65">
        <v>0.46458333333333335</v>
      </c>
      <c r="W115" s="65">
        <v>0.5</v>
      </c>
      <c r="X115" s="66">
        <f>IF(W115&lt;&gt;"",IF((W115-V115)-almoco&gt;=Cadastros!Q128,(W115-V115)-almoco,(W115-V115)),"")</f>
        <v>0.03541666667</v>
      </c>
      <c r="Y115" s="66">
        <f t="shared" si="2"/>
        <v>-0.00625</v>
      </c>
      <c r="Z115" s="59" t="s">
        <v>151</v>
      </c>
      <c r="AA115" s="59" t="s">
        <v>213</v>
      </c>
      <c r="AB115" s="59"/>
      <c r="AC115" s="70"/>
      <c r="AD115" s="70">
        <v>0.0</v>
      </c>
      <c r="AE115" s="71">
        <f t="shared" si="3"/>
        <v>46.87</v>
      </c>
      <c r="AF115" s="71">
        <f>IF(X115&lt;&gt;"",(HOUR(X115)+MINUTE(X115)/60)*custohh,"")</f>
        <v>63.75</v>
      </c>
      <c r="AG115" s="70"/>
      <c r="AH115" s="71">
        <f t="shared" si="4"/>
        <v>63.75</v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 t="str">
        <f t="shared" si="5"/>
        <v>Fora do prazo</v>
      </c>
      <c r="AU115" s="59"/>
    </row>
    <row r="116">
      <c r="A116" s="59">
        <v>452.0</v>
      </c>
      <c r="B116" s="60" t="str">
        <f>IFERROR(VLOOKUP($A116,contratos,2,FALSE),"")</f>
        <v>SARAH LAGE LESSA</v>
      </c>
      <c r="C116" s="61">
        <f t="shared" si="1"/>
        <v>1</v>
      </c>
      <c r="D116" s="62"/>
      <c r="E116" s="62"/>
      <c r="F116" s="63"/>
      <c r="G116" s="62"/>
      <c r="H116" s="65"/>
      <c r="I116" s="65"/>
      <c r="J116" s="66">
        <v>0.041666666666666664</v>
      </c>
      <c r="K116" s="67" t="s">
        <v>371</v>
      </c>
      <c r="L116" s="67" t="s">
        <v>156</v>
      </c>
      <c r="M116" s="67" t="s">
        <v>155</v>
      </c>
      <c r="N116" s="68" t="s">
        <v>410</v>
      </c>
      <c r="O116" s="69"/>
      <c r="P116" s="69"/>
      <c r="Q116" s="59">
        <v>1.0</v>
      </c>
      <c r="R116" s="69"/>
      <c r="S116" s="59" t="s">
        <v>149</v>
      </c>
      <c r="T116" s="59"/>
      <c r="U116" s="62">
        <v>44937.0</v>
      </c>
      <c r="V116" s="65">
        <v>0.375</v>
      </c>
      <c r="W116" s="65">
        <v>0.41805555555555557</v>
      </c>
      <c r="X116" s="66">
        <f>IF(W116&lt;&gt;"",IF((W116-V116)-almoco&gt;=Cadastros!Q129,(W116-V116)-almoco,(W116-V116)),"")</f>
        <v>0.001388888889</v>
      </c>
      <c r="Y116" s="66">
        <f t="shared" si="2"/>
        <v>-0.04027777778</v>
      </c>
      <c r="Z116" s="59" t="s">
        <v>151</v>
      </c>
      <c r="AA116" s="59" t="s">
        <v>213</v>
      </c>
      <c r="AB116" s="59"/>
      <c r="AC116" s="70"/>
      <c r="AD116" s="70">
        <v>0.0</v>
      </c>
      <c r="AE116" s="71">
        <f t="shared" si="3"/>
        <v>0</v>
      </c>
      <c r="AF116" s="71">
        <f>IF(X116&lt;&gt;"",(HOUR(X116)+MINUTE(X116)/60)*custohh,"")</f>
        <v>2.5</v>
      </c>
      <c r="AG116" s="70"/>
      <c r="AH116" s="71">
        <f t="shared" si="4"/>
        <v>2.5</v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 t="str">
        <f t="shared" si="5"/>
        <v>Fora do prazo</v>
      </c>
      <c r="AU116" s="59"/>
    </row>
    <row r="117">
      <c r="A117" s="59">
        <v>7.0</v>
      </c>
      <c r="B117" s="60" t="str">
        <f>IFERROR(VLOOKUP($A117,contratos,2,FALSE),"")</f>
        <v>REUNIÕES, TREINAMENTOS E PASSAGEM DE PROJETOS</v>
      </c>
      <c r="C117" s="61">
        <f t="shared" si="1"/>
        <v>2</v>
      </c>
      <c r="D117" s="62"/>
      <c r="E117" s="62"/>
      <c r="F117" s="63"/>
      <c r="G117" s="62"/>
      <c r="H117" s="65"/>
      <c r="I117" s="65"/>
      <c r="J117" s="66">
        <v>0.08333333333333333</v>
      </c>
      <c r="K117" s="67" t="s">
        <v>179</v>
      </c>
      <c r="L117" s="67" t="s">
        <v>156</v>
      </c>
      <c r="M117" s="67" t="s">
        <v>155</v>
      </c>
      <c r="N117" s="68" t="s">
        <v>409</v>
      </c>
      <c r="O117" s="69"/>
      <c r="P117" s="69"/>
      <c r="Q117" s="59">
        <v>1.0</v>
      </c>
      <c r="R117" s="69"/>
      <c r="S117" s="59" t="s">
        <v>149</v>
      </c>
      <c r="T117" s="59"/>
      <c r="U117" s="62">
        <v>44937.0</v>
      </c>
      <c r="V117" s="65">
        <v>0.2916666666666667</v>
      </c>
      <c r="W117" s="65">
        <v>0.375</v>
      </c>
      <c r="X117" s="66">
        <f>IF(W117&lt;&gt;"",IF((W117-V117)-almoco&gt;=Cadastros!Q130,(W117-V117)-almoco,(W117-V117)),"")</f>
        <v>0.04166666667</v>
      </c>
      <c r="Y117" s="66">
        <f t="shared" si="2"/>
        <v>-0.04166666667</v>
      </c>
      <c r="Z117" s="59" t="s">
        <v>151</v>
      </c>
      <c r="AA117" s="59" t="s">
        <v>213</v>
      </c>
      <c r="AB117" s="59"/>
      <c r="AC117" s="70"/>
      <c r="AD117" s="70">
        <v>0.0</v>
      </c>
      <c r="AE117" s="71">
        <f t="shared" si="3"/>
        <v>0</v>
      </c>
      <c r="AF117" s="71">
        <f>IF(X117&lt;&gt;"",(HOUR(X117)+MINUTE(X117)/60)*custohh,"")</f>
        <v>75</v>
      </c>
      <c r="AG117" s="70"/>
      <c r="AH117" s="71">
        <f t="shared" si="4"/>
        <v>75</v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 t="str">
        <f t="shared" si="5"/>
        <v>Fora do prazo</v>
      </c>
      <c r="AU117" s="59"/>
    </row>
    <row r="118">
      <c r="A118" s="59">
        <v>4.0</v>
      </c>
      <c r="B118" s="60" t="str">
        <f>IFERROR(VLOOKUP($A118,contratos,2,FALSE),"")</f>
        <v>SHOWROOM BONTEMPO</v>
      </c>
      <c r="C118" s="61">
        <f t="shared" si="1"/>
        <v>12</v>
      </c>
      <c r="D118" s="62">
        <v>44897.0</v>
      </c>
      <c r="E118" s="62"/>
      <c r="F118" s="63"/>
      <c r="G118" s="62"/>
      <c r="H118" s="65"/>
      <c r="I118" s="65"/>
      <c r="J118" s="66">
        <v>0.375</v>
      </c>
      <c r="K118" s="67" t="s">
        <v>179</v>
      </c>
      <c r="L118" s="67" t="s">
        <v>129</v>
      </c>
      <c r="M118" s="67" t="s">
        <v>129</v>
      </c>
      <c r="N118" s="68" t="s">
        <v>387</v>
      </c>
      <c r="O118" s="69"/>
      <c r="P118" s="69"/>
      <c r="Q118" s="59">
        <v>1.0</v>
      </c>
      <c r="R118" s="69"/>
      <c r="S118" s="59" t="s">
        <v>149</v>
      </c>
      <c r="T118" s="59"/>
      <c r="U118" s="62">
        <v>44937.0</v>
      </c>
      <c r="V118" s="65">
        <v>0.28055555555555556</v>
      </c>
      <c r="W118" s="65">
        <v>0.7083333333333334</v>
      </c>
      <c r="X118" s="66">
        <f>IF(W118&lt;&gt;"",IF((W118-V118)-almoco&gt;=Cadastros!Q131,(W118-V118)-almoco,(W118-V118)),"")</f>
        <v>0.3861111111</v>
      </c>
      <c r="Y118" s="66">
        <f t="shared" si="2"/>
        <v>0.01111111111</v>
      </c>
      <c r="Z118" s="59" t="s">
        <v>134</v>
      </c>
      <c r="AA118" s="59" t="s">
        <v>187</v>
      </c>
      <c r="AB118" s="59"/>
      <c r="AC118" s="70"/>
      <c r="AD118" s="70">
        <v>0.0</v>
      </c>
      <c r="AE118" s="71">
        <f t="shared" si="3"/>
        <v>0</v>
      </c>
      <c r="AF118" s="71">
        <f>IF(X118&lt;&gt;"",(HOUR(X118)+MINUTE(X118)/60)*custohh,"")</f>
        <v>695</v>
      </c>
      <c r="AG118" s="70"/>
      <c r="AH118" s="71">
        <f t="shared" si="4"/>
        <v>695</v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 t="str">
        <f t="shared" si="5"/>
        <v>Fora do prazo</v>
      </c>
      <c r="AU118" s="59"/>
    </row>
    <row r="119">
      <c r="A119" s="59">
        <v>4.0</v>
      </c>
      <c r="B119" s="60" t="str">
        <f>IFERROR(VLOOKUP($A119,contratos,2,FALSE),"")</f>
        <v>SHOWROOM BONTEMPO</v>
      </c>
      <c r="C119" s="61">
        <f t="shared" si="1"/>
        <v>12</v>
      </c>
      <c r="D119" s="62">
        <v>44897.0</v>
      </c>
      <c r="E119" s="62"/>
      <c r="F119" s="63"/>
      <c r="G119" s="62"/>
      <c r="H119" s="65"/>
      <c r="I119" s="65"/>
      <c r="J119" s="66">
        <v>0.375</v>
      </c>
      <c r="K119" s="67" t="s">
        <v>179</v>
      </c>
      <c r="L119" s="67" t="s">
        <v>129</v>
      </c>
      <c r="M119" s="67" t="s">
        <v>129</v>
      </c>
      <c r="N119" s="68" t="s">
        <v>387</v>
      </c>
      <c r="O119" s="69"/>
      <c r="P119" s="69"/>
      <c r="Q119" s="59">
        <v>1.0</v>
      </c>
      <c r="R119" s="69"/>
      <c r="S119" s="59" t="s">
        <v>149</v>
      </c>
      <c r="T119" s="59"/>
      <c r="U119" s="62">
        <v>44937.0</v>
      </c>
      <c r="V119" s="65">
        <v>0.2916666666666667</v>
      </c>
      <c r="W119" s="65">
        <v>0.7083333333333334</v>
      </c>
      <c r="X119" s="66">
        <f>IF(W119&lt;&gt;"",IF((W119-V119)-almoco&gt;=Cadastros!Q132,(W119-V119)-almoco,(W119-V119)),"")</f>
        <v>0.375</v>
      </c>
      <c r="Y119" s="66">
        <f t="shared" si="2"/>
        <v>0</v>
      </c>
      <c r="Z119" s="59" t="s">
        <v>124</v>
      </c>
      <c r="AA119" s="59" t="s">
        <v>213</v>
      </c>
      <c r="AB119" s="59"/>
      <c r="AC119" s="70"/>
      <c r="AD119" s="70">
        <v>0.0</v>
      </c>
      <c r="AE119" s="71">
        <f t="shared" si="3"/>
        <v>0</v>
      </c>
      <c r="AF119" s="71">
        <f>IF(X119&lt;&gt;"",(HOUR(X119)+MINUTE(X119)/60)*custohh,"")</f>
        <v>675</v>
      </c>
      <c r="AG119" s="70"/>
      <c r="AH119" s="71">
        <f t="shared" si="4"/>
        <v>675</v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 t="str">
        <f t="shared" si="5"/>
        <v>Fora do prazo</v>
      </c>
      <c r="AU119" s="59"/>
    </row>
    <row r="120">
      <c r="A120" s="59">
        <v>4.0</v>
      </c>
      <c r="B120" s="60" t="str">
        <f>IFERROR(VLOOKUP($A120,contratos,2,FALSE),"")</f>
        <v>SHOWROOM BONTEMPO</v>
      </c>
      <c r="C120" s="61">
        <f t="shared" si="1"/>
        <v>12</v>
      </c>
      <c r="D120" s="62">
        <v>44897.0</v>
      </c>
      <c r="E120" s="62"/>
      <c r="F120" s="63"/>
      <c r="G120" s="62"/>
      <c r="H120" s="65"/>
      <c r="I120" s="65"/>
      <c r="J120" s="66">
        <v>0.375</v>
      </c>
      <c r="K120" s="67" t="s">
        <v>179</v>
      </c>
      <c r="L120" s="67" t="s">
        <v>129</v>
      </c>
      <c r="M120" s="67" t="s">
        <v>129</v>
      </c>
      <c r="N120" s="68" t="s">
        <v>387</v>
      </c>
      <c r="O120" s="69"/>
      <c r="P120" s="69"/>
      <c r="Q120" s="59">
        <v>1.0</v>
      </c>
      <c r="R120" s="69"/>
      <c r="S120" s="59" t="s">
        <v>149</v>
      </c>
      <c r="T120" s="59"/>
      <c r="U120" s="62">
        <v>44936.0</v>
      </c>
      <c r="V120" s="65">
        <v>0.28055555555555556</v>
      </c>
      <c r="W120" s="65">
        <v>0.7083333333333334</v>
      </c>
      <c r="X120" s="66">
        <f>IF(W120&lt;&gt;"",IF((W120-V120)-almoco&gt;=Cadastros!Q116,(W120-V120)-almoco,(W120-V120)),"")</f>
        <v>0.3861111111</v>
      </c>
      <c r="Y120" s="66">
        <f t="shared" si="2"/>
        <v>0.01111111111</v>
      </c>
      <c r="Z120" s="59" t="s">
        <v>134</v>
      </c>
      <c r="AA120" s="59" t="s">
        <v>187</v>
      </c>
      <c r="AB120" s="59"/>
      <c r="AC120" s="70"/>
      <c r="AD120" s="70">
        <v>0.0</v>
      </c>
      <c r="AE120" s="71">
        <f t="shared" si="3"/>
        <v>0</v>
      </c>
      <c r="AF120" s="71">
        <f>IF(X120&lt;&gt;"",(HOUR(X120)+MINUTE(X120)/60)*custohh,"")</f>
        <v>695</v>
      </c>
      <c r="AG120" s="70"/>
      <c r="AH120" s="71">
        <f t="shared" si="4"/>
        <v>695</v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 t="str">
        <f t="shared" si="5"/>
        <v>Fora do prazo</v>
      </c>
      <c r="AU120" s="59"/>
    </row>
    <row r="121">
      <c r="A121" s="59">
        <v>4.0</v>
      </c>
      <c r="B121" s="60" t="str">
        <f>IFERROR(VLOOKUP($A121,contratos,2,FALSE),"")</f>
        <v>SHOWROOM BONTEMPO</v>
      </c>
      <c r="C121" s="61">
        <f t="shared" si="1"/>
        <v>12</v>
      </c>
      <c r="D121" s="62">
        <v>44897.0</v>
      </c>
      <c r="E121" s="62"/>
      <c r="F121" s="63"/>
      <c r="G121" s="62"/>
      <c r="H121" s="65"/>
      <c r="I121" s="65"/>
      <c r="J121" s="66">
        <v>0.375</v>
      </c>
      <c r="K121" s="67" t="s">
        <v>179</v>
      </c>
      <c r="L121" s="67" t="s">
        <v>129</v>
      </c>
      <c r="M121" s="67" t="s">
        <v>129</v>
      </c>
      <c r="N121" s="68" t="s">
        <v>387</v>
      </c>
      <c r="O121" s="69"/>
      <c r="P121" s="69"/>
      <c r="Q121" s="59">
        <v>1.0</v>
      </c>
      <c r="R121" s="69"/>
      <c r="S121" s="59" t="s">
        <v>149</v>
      </c>
      <c r="T121" s="59"/>
      <c r="U121" s="62">
        <v>44936.0</v>
      </c>
      <c r="V121" s="65">
        <v>0.2916666666666667</v>
      </c>
      <c r="W121" s="65">
        <v>0.7083333333333334</v>
      </c>
      <c r="X121" s="66">
        <f>IF(W121&lt;&gt;"",IF((W121-V121)-almoco&gt;=Cadastros!Q133,(W121-V121)-almoco,(W121-V121)),"")</f>
        <v>0.375</v>
      </c>
      <c r="Y121" s="66">
        <f t="shared" si="2"/>
        <v>0</v>
      </c>
      <c r="Z121" s="59" t="s">
        <v>180</v>
      </c>
      <c r="AA121" s="59" t="s">
        <v>213</v>
      </c>
      <c r="AB121" s="59"/>
      <c r="AC121" s="70"/>
      <c r="AD121" s="70">
        <v>0.0</v>
      </c>
      <c r="AE121" s="71">
        <f t="shared" si="3"/>
        <v>0</v>
      </c>
      <c r="AF121" s="71">
        <f>IF(X121&lt;&gt;"",(HOUR(X121)+MINUTE(X121)/60)*custohh,"")</f>
        <v>675</v>
      </c>
      <c r="AG121" s="70"/>
      <c r="AH121" s="71">
        <f t="shared" si="4"/>
        <v>675</v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 t="str">
        <f t="shared" si="5"/>
        <v>Fora do prazo</v>
      </c>
      <c r="AU121" s="59"/>
    </row>
    <row r="122">
      <c r="A122" s="59">
        <v>897.0</v>
      </c>
      <c r="B122" s="60" t="str">
        <f>IFERROR(VLOOKUP($A122,contratos,2,FALSE),"")</f>
        <v>RAIMUNDA DE FREITAS MARQUES</v>
      </c>
      <c r="C122" s="61">
        <f t="shared" si="1"/>
        <v>1</v>
      </c>
      <c r="D122" s="62">
        <v>44870.0</v>
      </c>
      <c r="E122" s="62"/>
      <c r="F122" s="63"/>
      <c r="G122" s="62"/>
      <c r="H122" s="65"/>
      <c r="I122" s="65"/>
      <c r="J122" s="66">
        <v>0.375</v>
      </c>
      <c r="K122" s="67" t="s">
        <v>371</v>
      </c>
      <c r="L122" s="67" t="s">
        <v>147</v>
      </c>
      <c r="M122" s="67" t="s">
        <v>201</v>
      </c>
      <c r="N122" s="68" t="s">
        <v>411</v>
      </c>
      <c r="O122" s="69"/>
      <c r="P122" s="69"/>
      <c r="Q122" s="59">
        <v>1.0</v>
      </c>
      <c r="R122" s="69"/>
      <c r="S122" s="59" t="s">
        <v>149</v>
      </c>
      <c r="T122" s="59"/>
      <c r="U122" s="62">
        <v>44935.0</v>
      </c>
      <c r="V122" s="65">
        <v>0.2923611111111111</v>
      </c>
      <c r="W122" s="65">
        <v>0.6256944444444444</v>
      </c>
      <c r="X122" s="66">
        <f>IF(W122&lt;&gt;"",IF((W122-V122)-almoco&gt;=Cadastros!Q134,(W122-V122)-almoco,(W122-V122)),"")</f>
        <v>0.2916666667</v>
      </c>
      <c r="Y122" s="66">
        <f t="shared" si="2"/>
        <v>-0.08333333333</v>
      </c>
      <c r="Z122" s="59" t="s">
        <v>180</v>
      </c>
      <c r="AA122" s="59" t="s">
        <v>124</v>
      </c>
      <c r="AB122" s="59"/>
      <c r="AC122" s="70"/>
      <c r="AD122" s="70">
        <v>0.0</v>
      </c>
      <c r="AE122" s="71">
        <f t="shared" si="3"/>
        <v>0</v>
      </c>
      <c r="AF122" s="71">
        <f>IF(X122&lt;&gt;"",(HOUR(X122)+MINUTE(X122)/60)*custohh,"")</f>
        <v>525</v>
      </c>
      <c r="AG122" s="70"/>
      <c r="AH122" s="71">
        <f t="shared" si="4"/>
        <v>525</v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 t="str">
        <f t="shared" si="5"/>
        <v>Fora do prazo</v>
      </c>
      <c r="AU122" s="59"/>
    </row>
    <row r="123">
      <c r="A123" s="59">
        <v>4.0</v>
      </c>
      <c r="B123" s="60" t="str">
        <f>IFERROR(VLOOKUP($A123,contratos,2,FALSE),"")</f>
        <v>SHOWROOM BONTEMPO</v>
      </c>
      <c r="C123" s="61">
        <f t="shared" si="1"/>
        <v>12</v>
      </c>
      <c r="D123" s="62">
        <v>44897.0</v>
      </c>
      <c r="E123" s="62"/>
      <c r="F123" s="63"/>
      <c r="G123" s="62"/>
      <c r="H123" s="65"/>
      <c r="I123" s="65"/>
      <c r="J123" s="66">
        <v>0.375</v>
      </c>
      <c r="K123" s="67" t="s">
        <v>179</v>
      </c>
      <c r="L123" s="67" t="s">
        <v>129</v>
      </c>
      <c r="M123" s="67" t="s">
        <v>129</v>
      </c>
      <c r="N123" s="68" t="s">
        <v>387</v>
      </c>
      <c r="O123" s="69"/>
      <c r="P123" s="69"/>
      <c r="Q123" s="59">
        <v>1.0</v>
      </c>
      <c r="R123" s="69"/>
      <c r="S123" s="59" t="s">
        <v>149</v>
      </c>
      <c r="T123" s="59"/>
      <c r="U123" s="62">
        <v>44935.0</v>
      </c>
      <c r="V123" s="65">
        <v>0.29097222222222224</v>
      </c>
      <c r="W123" s="65">
        <v>0.7104166666666667</v>
      </c>
      <c r="X123" s="66">
        <f>IF(W123&lt;&gt;"",IF((W123-V123)-almoco&gt;=Cadastros!Q135,(W123-V123)-almoco,(W123-V123)),"")</f>
        <v>0.3777777778</v>
      </c>
      <c r="Y123" s="66">
        <f t="shared" si="2"/>
        <v>0.002777777778</v>
      </c>
      <c r="Z123" s="59" t="s">
        <v>134</v>
      </c>
      <c r="AA123" s="59" t="s">
        <v>187</v>
      </c>
      <c r="AB123" s="59"/>
      <c r="AC123" s="70"/>
      <c r="AD123" s="70">
        <v>0.0</v>
      </c>
      <c r="AE123" s="71">
        <f t="shared" si="3"/>
        <v>0</v>
      </c>
      <c r="AF123" s="71">
        <f>IF(X123&lt;&gt;"",(HOUR(X123)+MINUTE(X123)/60)*custohh,"")</f>
        <v>680</v>
      </c>
      <c r="AG123" s="70"/>
      <c r="AH123" s="71">
        <f t="shared" si="4"/>
        <v>680</v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 t="str">
        <f t="shared" si="5"/>
        <v>Fora do prazo</v>
      </c>
      <c r="AU123" s="59"/>
    </row>
    <row r="124">
      <c r="A124" s="59">
        <v>756.0</v>
      </c>
      <c r="B124" s="60" t="str">
        <f>IFERROR(VLOOKUP($A124,contratos,2,FALSE),"")</f>
        <v>TIAGO LOPES SIQUEIRA</v>
      </c>
      <c r="C124" s="61">
        <f t="shared" si="1"/>
        <v>1</v>
      </c>
      <c r="D124" s="62">
        <v>44743.0</v>
      </c>
      <c r="E124" s="62"/>
      <c r="F124" s="63"/>
      <c r="G124" s="62"/>
      <c r="H124" s="65"/>
      <c r="I124" s="65"/>
      <c r="J124" s="66">
        <v>0.08333333333333333</v>
      </c>
      <c r="K124" s="67" t="s">
        <v>371</v>
      </c>
      <c r="L124" s="67" t="s">
        <v>147</v>
      </c>
      <c r="M124" s="67" t="s">
        <v>189</v>
      </c>
      <c r="N124" s="68" t="s">
        <v>403</v>
      </c>
      <c r="O124" s="67"/>
      <c r="P124" s="67"/>
      <c r="Q124" s="59">
        <v>1.0</v>
      </c>
      <c r="R124" s="67" t="s">
        <v>412</v>
      </c>
      <c r="S124" s="59" t="s">
        <v>140</v>
      </c>
      <c r="T124" s="59"/>
      <c r="U124" s="62">
        <v>44932.0</v>
      </c>
      <c r="V124" s="65">
        <v>0.5680555555555555</v>
      </c>
      <c r="W124" s="65">
        <v>0.5833333333333334</v>
      </c>
      <c r="X124" s="66">
        <f>IF(W124&lt;&gt;"",IF((W124-V124)-almoco&gt;=Cadastros!Q136,(W124-V124)-almoco,(W124-V124)),"")</f>
        <v>0.01527777778</v>
      </c>
      <c r="Y124" s="66">
        <f t="shared" si="2"/>
        <v>-0.06805555556</v>
      </c>
      <c r="Z124" s="59" t="s">
        <v>180</v>
      </c>
      <c r="AA124" s="59" t="s">
        <v>124</v>
      </c>
      <c r="AB124" s="59"/>
      <c r="AC124" s="70"/>
      <c r="AD124" s="70">
        <v>0.0</v>
      </c>
      <c r="AE124" s="71">
        <f t="shared" si="3"/>
        <v>0</v>
      </c>
      <c r="AF124" s="71">
        <f>IF(X124&lt;&gt;"",(HOUR(X124)+MINUTE(X124)/60)*custohh,"")</f>
        <v>27.5</v>
      </c>
      <c r="AG124" s="70"/>
      <c r="AH124" s="71">
        <f t="shared" si="4"/>
        <v>27.5</v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 t="b">
        <f t="shared" si="5"/>
        <v>0</v>
      </c>
      <c r="AU124" s="59"/>
    </row>
    <row r="125">
      <c r="A125" s="59">
        <v>4.0</v>
      </c>
      <c r="B125" s="60" t="str">
        <f>IFERROR(VLOOKUP($A125,contratos,2,FALSE),"")</f>
        <v>SHOWROOM BONTEMPO</v>
      </c>
      <c r="C125" s="61">
        <f t="shared" si="1"/>
        <v>12</v>
      </c>
      <c r="D125" s="62">
        <v>44897.0</v>
      </c>
      <c r="E125" s="62"/>
      <c r="F125" s="63"/>
      <c r="G125" s="62"/>
      <c r="H125" s="65"/>
      <c r="I125" s="65"/>
      <c r="J125" s="66">
        <v>0.375</v>
      </c>
      <c r="K125" s="67" t="s">
        <v>371</v>
      </c>
      <c r="L125" s="67" t="s">
        <v>129</v>
      </c>
      <c r="M125" s="67" t="s">
        <v>129</v>
      </c>
      <c r="N125" s="68" t="s">
        <v>387</v>
      </c>
      <c r="O125" s="69"/>
      <c r="P125" s="69"/>
      <c r="Q125" s="59">
        <v>1.0</v>
      </c>
      <c r="R125" s="69"/>
      <c r="S125" s="59" t="s">
        <v>149</v>
      </c>
      <c r="T125" s="59"/>
      <c r="U125" s="62">
        <v>44932.0</v>
      </c>
      <c r="V125" s="65">
        <v>0.2861111111111111</v>
      </c>
      <c r="W125" s="65">
        <v>0.66875</v>
      </c>
      <c r="X125" s="66">
        <f>IF(W125&lt;&gt;"",IF((W125-V125)-almoco&gt;=Cadastros!Q137,(W125-V125)-almoco,(W125-V125)),"")</f>
        <v>0.3409722222</v>
      </c>
      <c r="Y125" s="66">
        <f t="shared" si="2"/>
        <v>-0.03402777778</v>
      </c>
      <c r="Z125" s="59" t="s">
        <v>134</v>
      </c>
      <c r="AA125" s="59" t="s">
        <v>187</v>
      </c>
      <c r="AB125" s="59"/>
      <c r="AC125" s="70"/>
      <c r="AD125" s="70">
        <v>0.0</v>
      </c>
      <c r="AE125" s="71">
        <f t="shared" si="3"/>
        <v>0</v>
      </c>
      <c r="AF125" s="71">
        <f>IF(X125&lt;&gt;"",(HOUR(X125)+MINUTE(X125)/60)*custohh,"")</f>
        <v>613.75</v>
      </c>
      <c r="AG125" s="70"/>
      <c r="AH125" s="71">
        <f t="shared" si="4"/>
        <v>613.75</v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 t="str">
        <f t="shared" si="5"/>
        <v>Fora do prazo</v>
      </c>
      <c r="AU125" s="59"/>
    </row>
    <row r="126">
      <c r="A126" s="59">
        <v>3.0</v>
      </c>
      <c r="B126" s="60" t="str">
        <f>IFERROR(VLOOKUP($A126,contratos,2,FALSE),"")</f>
        <v>SHOWROOM ARCHBH</v>
      </c>
      <c r="C126" s="61">
        <f t="shared" si="1"/>
        <v>4</v>
      </c>
      <c r="D126" s="62">
        <v>44896.0</v>
      </c>
      <c r="E126" s="62"/>
      <c r="F126" s="63"/>
      <c r="G126" s="62"/>
      <c r="H126" s="65"/>
      <c r="I126" s="65"/>
      <c r="J126" s="66">
        <v>0.20833333333333334</v>
      </c>
      <c r="K126" s="67" t="s">
        <v>179</v>
      </c>
      <c r="L126" s="67" t="s">
        <v>147</v>
      </c>
      <c r="M126" s="67" t="s">
        <v>195</v>
      </c>
      <c r="N126" s="68" t="s">
        <v>413</v>
      </c>
      <c r="O126" s="69"/>
      <c r="P126" s="69"/>
      <c r="Q126" s="59">
        <v>2.0</v>
      </c>
      <c r="R126" s="69"/>
      <c r="S126" s="59" t="s">
        <v>149</v>
      </c>
      <c r="T126" s="59"/>
      <c r="U126" s="62">
        <v>44932.0</v>
      </c>
      <c r="V126" s="65">
        <v>0.30833333333333335</v>
      </c>
      <c r="W126" s="65">
        <v>0.5680555555555555</v>
      </c>
      <c r="X126" s="66">
        <f>IF(W126&lt;&gt;"",IF((W126-V126)-almoco&gt;=Cadastros!Q138,(W126-V126)-almoco,(W126-V126)),"")</f>
        <v>0.2180555556</v>
      </c>
      <c r="Y126" s="66">
        <f t="shared" si="2"/>
        <v>0.009722222222</v>
      </c>
      <c r="Z126" s="59" t="s">
        <v>180</v>
      </c>
      <c r="AA126" s="59" t="s">
        <v>124</v>
      </c>
      <c r="AB126" s="59"/>
      <c r="AC126" s="70"/>
      <c r="AD126" s="70">
        <v>0.0</v>
      </c>
      <c r="AE126" s="71">
        <f t="shared" si="3"/>
        <v>0</v>
      </c>
      <c r="AF126" s="71">
        <f>IF(X126&lt;&gt;"",(HOUR(X126)+MINUTE(X126)/60)*custohh,"")</f>
        <v>392.5</v>
      </c>
      <c r="AG126" s="70"/>
      <c r="AH126" s="71">
        <f t="shared" si="4"/>
        <v>392.5</v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 t="str">
        <f t="shared" si="5"/>
        <v>Fora do prazo</v>
      </c>
      <c r="AU126" s="59"/>
    </row>
    <row r="127">
      <c r="A127" s="59">
        <v>4.0</v>
      </c>
      <c r="B127" s="60" t="str">
        <f>IFERROR(VLOOKUP($A127,contratos,2,FALSE),"")</f>
        <v>SHOWROOM BONTEMPO</v>
      </c>
      <c r="C127" s="61">
        <f t="shared" si="1"/>
        <v>12</v>
      </c>
      <c r="D127" s="62">
        <v>44897.0</v>
      </c>
      <c r="E127" s="62"/>
      <c r="F127" s="63"/>
      <c r="G127" s="62"/>
      <c r="H127" s="65"/>
      <c r="I127" s="65"/>
      <c r="J127" s="66">
        <v>0.375</v>
      </c>
      <c r="K127" s="67" t="s">
        <v>371</v>
      </c>
      <c r="L127" s="67" t="s">
        <v>129</v>
      </c>
      <c r="M127" s="67" t="s">
        <v>129</v>
      </c>
      <c r="N127" s="68" t="s">
        <v>387</v>
      </c>
      <c r="O127" s="69"/>
      <c r="P127" s="69"/>
      <c r="Q127" s="59">
        <v>1.0</v>
      </c>
      <c r="R127" s="69"/>
      <c r="S127" s="59" t="s">
        <v>149</v>
      </c>
      <c r="T127" s="59"/>
      <c r="U127" s="62">
        <v>44931.0</v>
      </c>
      <c r="V127" s="65">
        <v>0.2916666666666667</v>
      </c>
      <c r="W127" s="65">
        <v>0.7125</v>
      </c>
      <c r="X127" s="66">
        <f>IF(W127&lt;&gt;"",IF((W127-V127)-almoco&gt;=Cadastros!Q139,(W127-V127)-almoco,(W127-V127)),"")</f>
        <v>0.3791666667</v>
      </c>
      <c r="Y127" s="66">
        <f t="shared" si="2"/>
        <v>0.004166666667</v>
      </c>
      <c r="Z127" s="59" t="s">
        <v>134</v>
      </c>
      <c r="AA127" s="59" t="s">
        <v>187</v>
      </c>
      <c r="AB127" s="59"/>
      <c r="AC127" s="70"/>
      <c r="AD127" s="70">
        <v>0.0</v>
      </c>
      <c r="AE127" s="71">
        <f t="shared" si="3"/>
        <v>0</v>
      </c>
      <c r="AF127" s="71">
        <f>IF(X127&lt;&gt;"",(HOUR(X127)+MINUTE(X127)/60)*custohh,"")</f>
        <v>682.5</v>
      </c>
      <c r="AG127" s="70"/>
      <c r="AH127" s="71">
        <f t="shared" si="4"/>
        <v>682.5</v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 t="str">
        <f t="shared" si="5"/>
        <v>Fora do prazo</v>
      </c>
      <c r="AU127" s="59"/>
    </row>
    <row r="128">
      <c r="A128" s="59">
        <v>4.0</v>
      </c>
      <c r="B128" s="60" t="str">
        <f>IFERROR(VLOOKUP($A128,contratos,2,FALSE),"")</f>
        <v>SHOWROOM BONTEMPO</v>
      </c>
      <c r="C128" s="61">
        <f t="shared" si="1"/>
        <v>12</v>
      </c>
      <c r="D128" s="62">
        <v>44897.0</v>
      </c>
      <c r="E128" s="62"/>
      <c r="F128" s="63"/>
      <c r="G128" s="62"/>
      <c r="H128" s="65"/>
      <c r="I128" s="65"/>
      <c r="J128" s="66">
        <v>0.3333333333333333</v>
      </c>
      <c r="K128" s="67" t="s">
        <v>179</v>
      </c>
      <c r="L128" s="67" t="s">
        <v>129</v>
      </c>
      <c r="M128" s="67" t="s">
        <v>129</v>
      </c>
      <c r="N128" s="68" t="s">
        <v>414</v>
      </c>
      <c r="O128" s="69"/>
      <c r="P128" s="69"/>
      <c r="Q128" s="59">
        <v>1.0</v>
      </c>
      <c r="R128" s="69"/>
      <c r="S128" s="59" t="s">
        <v>149</v>
      </c>
      <c r="T128" s="59"/>
      <c r="U128" s="62">
        <v>44930.0</v>
      </c>
      <c r="V128" s="65">
        <v>0.3451388888888889</v>
      </c>
      <c r="W128" s="65">
        <v>0.7118055555555556</v>
      </c>
      <c r="X128" s="66">
        <f>IF(W128&lt;&gt;"",IF((W128-V128)-almoco&gt;=Cadastros!Q140,(W128-V128)-almoco,(W128-V128)),"")</f>
        <v>0.325</v>
      </c>
      <c r="Y128" s="66">
        <f t="shared" si="2"/>
        <v>-0.008333333333</v>
      </c>
      <c r="Z128" s="59" t="s">
        <v>134</v>
      </c>
      <c r="AA128" s="59" t="s">
        <v>187</v>
      </c>
      <c r="AB128" s="59"/>
      <c r="AC128" s="70"/>
      <c r="AD128" s="70">
        <v>0.0</v>
      </c>
      <c r="AE128" s="71">
        <f t="shared" si="3"/>
        <v>0</v>
      </c>
      <c r="AF128" s="71">
        <f>IF(X128&lt;&gt;"",(HOUR(X128)+MINUTE(X128)/60)*custohh,"")</f>
        <v>585</v>
      </c>
      <c r="AG128" s="70"/>
      <c r="AH128" s="71">
        <f t="shared" si="4"/>
        <v>585</v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 t="str">
        <f t="shared" si="5"/>
        <v>Fora do prazo</v>
      </c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 t="s">
        <v>415</v>
      </c>
      <c r="E129" s="62"/>
      <c r="F129" s="63"/>
      <c r="G129" s="62"/>
      <c r="H129" s="65"/>
      <c r="I129" s="65"/>
      <c r="J129" s="66"/>
      <c r="K129" s="67"/>
      <c r="L129" s="67"/>
      <c r="M129" s="67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IF(W129&lt;&gt;"",IF((W129-V129)-almoco&gt;=Cadastros!Q141,(W129-V129)-almoco,(W129-V129)),"")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 t="str">
        <f t="shared" si="5"/>
        <v/>
      </c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 t="s">
        <v>415</v>
      </c>
      <c r="E130" s="62"/>
      <c r="F130" s="63"/>
      <c r="G130" s="62"/>
      <c r="H130" s="65"/>
      <c r="I130" s="65"/>
      <c r="J130" s="66"/>
      <c r="K130" s="67"/>
      <c r="L130" s="67"/>
      <c r="M130" s="67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IF(W130&lt;&gt;"",IF((W130-V130)-almoco&gt;=Cadastros!Q117,(W130-V130)-almoco,(W130-V130)),"")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 t="str">
        <f t="shared" si="5"/>
        <v/>
      </c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 t="s">
        <v>415</v>
      </c>
      <c r="E131" s="62"/>
      <c r="F131" s="63"/>
      <c r="G131" s="62"/>
      <c r="H131" s="65"/>
      <c r="I131" s="65"/>
      <c r="J131" s="66"/>
      <c r="K131" s="67"/>
      <c r="L131" s="67"/>
      <c r="M131" s="67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IF(W131&lt;&gt;"",IF((W131-V131)-almoco&gt;=Cadastros!Q118,(W131-V131)-almoco,(W131-V131)),"")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 t="str">
        <f t="shared" si="5"/>
        <v/>
      </c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 t="s">
        <v>415</v>
      </c>
      <c r="E132" s="62"/>
      <c r="F132" s="63"/>
      <c r="G132" s="62"/>
      <c r="H132" s="65"/>
      <c r="I132" s="65"/>
      <c r="J132" s="66"/>
      <c r="K132" s="67"/>
      <c r="L132" s="67"/>
      <c r="M132" s="67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IF(W132&lt;&gt;"",IF((W132-V132)-almoco&gt;=Cadastros!Q119,(W132-V132)-almoco,(W132-V132)),"")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 t="str">
        <f t="shared" si="5"/>
        <v/>
      </c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 t="s">
        <v>415</v>
      </c>
      <c r="E133" s="62"/>
      <c r="F133" s="63"/>
      <c r="G133" s="62"/>
      <c r="H133" s="65"/>
      <c r="I133" s="65"/>
      <c r="J133" s="66"/>
      <c r="K133" s="67"/>
      <c r="L133" s="67"/>
      <c r="M133" s="67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IF(W133&lt;&gt;"",IF((W133-V133)-almoco&gt;=Cadastros!Q120,(W133-V133)-almoco,(W133-V133)),"")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 t="str">
        <f t="shared" si="5"/>
        <v/>
      </c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 t="s">
        <v>415</v>
      </c>
      <c r="E134" s="62"/>
      <c r="F134" s="63"/>
      <c r="G134" s="62"/>
      <c r="H134" s="65"/>
      <c r="I134" s="65"/>
      <c r="J134" s="66"/>
      <c r="K134" s="67"/>
      <c r="L134" s="67"/>
      <c r="M134" s="67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IF(W134&lt;&gt;"",IF((W134-V134)-almoco&gt;=Cadastros!Q121,(W134-V134)-almoco,(W134-V134)),"")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 t="str">
        <f t="shared" si="5"/>
        <v/>
      </c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 t="s">
        <v>415</v>
      </c>
      <c r="E135" s="62"/>
      <c r="F135" s="63"/>
      <c r="G135" s="62"/>
      <c r="H135" s="65"/>
      <c r="I135" s="65"/>
      <c r="J135" s="66"/>
      <c r="K135" s="67"/>
      <c r="L135" s="67"/>
      <c r="M135" s="67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IF(W135&lt;&gt;"",IF((W135-V135)-almoco&gt;=Cadastros!Q122,(W135-V135)-almoco,(W135-V135)),"")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 t="str">
        <f t="shared" si="5"/>
        <v/>
      </c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 t="s">
        <v>415</v>
      </c>
      <c r="E136" s="62"/>
      <c r="F136" s="63"/>
      <c r="G136" s="62"/>
      <c r="H136" s="65"/>
      <c r="I136" s="65"/>
      <c r="J136" s="66"/>
      <c r="K136" s="67"/>
      <c r="L136" s="67"/>
      <c r="M136" s="67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IF(W136&lt;&gt;"",IF((W136-V136)-almoco&gt;=Cadastros!Q142,(W136-V136)-almoco,(W136-V136)),"")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 t="str">
        <f t="shared" si="5"/>
        <v/>
      </c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 t="s">
        <v>415</v>
      </c>
      <c r="E137" s="62"/>
      <c r="F137" s="63"/>
      <c r="G137" s="62"/>
      <c r="H137" s="65"/>
      <c r="I137" s="65"/>
      <c r="J137" s="66"/>
      <c r="K137" s="67"/>
      <c r="L137" s="67"/>
      <c r="M137" s="67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IF(W137&lt;&gt;"",IF((W137-V137)-almoco&gt;=Cadastros!Q143,(W137-V137)-almoco,(W137-V137)),"")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 t="str">
        <f t="shared" si="5"/>
        <v/>
      </c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 t="s">
        <v>415</v>
      </c>
      <c r="E138" s="62"/>
      <c r="F138" s="63"/>
      <c r="G138" s="62"/>
      <c r="H138" s="65"/>
      <c r="I138" s="65"/>
      <c r="J138" s="66"/>
      <c r="K138" s="67"/>
      <c r="L138" s="67"/>
      <c r="M138" s="67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IF(W138&lt;&gt;"",IF((W138-V138)-almoco&gt;=Cadastros!Q144,(W138-V138)-almoco,(W138-V138)),"")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 t="str">
        <f t="shared" si="5"/>
        <v/>
      </c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 t="s">
        <v>415</v>
      </c>
      <c r="E139" s="62"/>
      <c r="F139" s="63"/>
      <c r="G139" s="62"/>
      <c r="H139" s="65"/>
      <c r="I139" s="65"/>
      <c r="J139" s="66"/>
      <c r="K139" s="67"/>
      <c r="L139" s="67"/>
      <c r="M139" s="67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IF(W139&lt;&gt;"",IF((W139-V139)-almoco&gt;=Cadastros!Q145,(W139-V139)-almoco,(W139-V139)),"")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 t="str">
        <f t="shared" si="5"/>
        <v/>
      </c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 t="s">
        <v>415</v>
      </c>
      <c r="E140" s="62"/>
      <c r="F140" s="63"/>
      <c r="G140" s="62"/>
      <c r="H140" s="65"/>
      <c r="I140" s="65"/>
      <c r="J140" s="66"/>
      <c r="K140" s="67"/>
      <c r="L140" s="67"/>
      <c r="M140" s="67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IF(W140&lt;&gt;"",IF((W140-V140)-almoco&gt;=Cadastros!Q146,(W140-V140)-almoco,(W140-V140)),"")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 t="str">
        <f t="shared" si="5"/>
        <v/>
      </c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 t="s">
        <v>415</v>
      </c>
      <c r="E141" s="62"/>
      <c r="F141" s="63"/>
      <c r="G141" s="62"/>
      <c r="H141" s="65"/>
      <c r="I141" s="65"/>
      <c r="J141" s="66"/>
      <c r="K141" s="67"/>
      <c r="L141" s="67"/>
      <c r="M141" s="67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IF(W141&lt;&gt;"",IF((W141-V141)-almoco&gt;=Cadastros!Q147,(W141-V141)-almoco,(W141-V141)),"")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 t="str">
        <f t="shared" si="5"/>
        <v/>
      </c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 t="s">
        <v>415</v>
      </c>
      <c r="E142" s="62"/>
      <c r="F142" s="63"/>
      <c r="G142" s="62"/>
      <c r="H142" s="65"/>
      <c r="I142" s="65"/>
      <c r="J142" s="66"/>
      <c r="K142" s="67"/>
      <c r="L142" s="67"/>
      <c r="M142" s="67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IF(W142&lt;&gt;"",IF((W142-V142)-almoco&gt;=Cadastros!Q148,(W142-V142)-almoco,(W142-V142)),"")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 t="str">
        <f t="shared" si="5"/>
        <v/>
      </c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 t="s">
        <v>415</v>
      </c>
      <c r="E143" s="62"/>
      <c r="F143" s="63"/>
      <c r="G143" s="62"/>
      <c r="H143" s="65"/>
      <c r="I143" s="65"/>
      <c r="J143" s="66"/>
      <c r="K143" s="67"/>
      <c r="L143" s="67"/>
      <c r="M143" s="67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IF(W143&lt;&gt;"",IF((W143-V143)-almoco&gt;=Cadastros!Q149,(W143-V143)-almoco,(W143-V143)),"")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 t="str">
        <f t="shared" si="5"/>
        <v/>
      </c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 t="s">
        <v>415</v>
      </c>
      <c r="E144" s="62"/>
      <c r="F144" s="63"/>
      <c r="G144" s="62"/>
      <c r="H144" s="65"/>
      <c r="I144" s="65"/>
      <c r="J144" s="66"/>
      <c r="K144" s="67"/>
      <c r="L144" s="67"/>
      <c r="M144" s="67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IF(W144&lt;&gt;"",IF((W144-V144)-almoco&gt;=Cadastros!Q150,(W144-V144)-almoco,(W144-V144)),"")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 t="str">
        <f t="shared" si="5"/>
        <v/>
      </c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 t="s">
        <v>415</v>
      </c>
      <c r="E145" s="62"/>
      <c r="F145" s="63"/>
      <c r="G145" s="62"/>
      <c r="H145" s="65"/>
      <c r="I145" s="65"/>
      <c r="J145" s="66"/>
      <c r="K145" s="67"/>
      <c r="L145" s="67"/>
      <c r="M145" s="67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IF(W145&lt;&gt;"",IF((W145-V145)-almoco&gt;=Cadastros!Q151,(W145-V145)-almoco,(W145-V145)),"")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 t="str">
        <f t="shared" si="5"/>
        <v/>
      </c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 t="s">
        <v>415</v>
      </c>
      <c r="E146" s="62"/>
      <c r="F146" s="63"/>
      <c r="G146" s="62"/>
      <c r="H146" s="65"/>
      <c r="I146" s="65"/>
      <c r="J146" s="66"/>
      <c r="K146" s="67"/>
      <c r="L146" s="67"/>
      <c r="M146" s="67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IF(W146&lt;&gt;"",IF((W146-V146)-almoco&gt;=Cadastros!Q152,(W146-V146)-almoco,(W146-V146)),"")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 t="str">
        <f t="shared" si="5"/>
        <v/>
      </c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 t="s">
        <v>415</v>
      </c>
      <c r="E147" s="62"/>
      <c r="F147" s="63"/>
      <c r="G147" s="62"/>
      <c r="H147" s="65"/>
      <c r="I147" s="65"/>
      <c r="J147" s="66"/>
      <c r="K147" s="67"/>
      <c r="L147" s="67"/>
      <c r="M147" s="67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IF(W147&lt;&gt;"",IF((W147-V147)-almoco&gt;=Cadastros!Q153,(W147-V147)-almoco,(W147-V147)),"")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 t="str">
        <f t="shared" si="5"/>
        <v/>
      </c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 t="s">
        <v>415</v>
      </c>
      <c r="E148" s="62"/>
      <c r="F148" s="63"/>
      <c r="G148" s="62"/>
      <c r="H148" s="65"/>
      <c r="I148" s="65"/>
      <c r="J148" s="66"/>
      <c r="K148" s="67"/>
      <c r="L148" s="67"/>
      <c r="M148" s="67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IF(W148&lt;&gt;"",IF((W148-V148)-almoco&gt;=Cadastros!Q154,(W148-V148)-almoco,(W148-V148)),"")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 t="str">
        <f t="shared" si="5"/>
        <v/>
      </c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 t="s">
        <v>415</v>
      </c>
      <c r="E149" s="62"/>
      <c r="F149" s="63"/>
      <c r="G149" s="62"/>
      <c r="H149" s="65"/>
      <c r="I149" s="65"/>
      <c r="J149" s="66"/>
      <c r="K149" s="67"/>
      <c r="L149" s="67"/>
      <c r="M149" s="67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IF(W149&lt;&gt;"",IF((W149-V149)-almoco&gt;=Cadastros!Q155,(W149-V149)-almoco,(W149-V149)),"")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 t="str">
        <f t="shared" si="5"/>
        <v/>
      </c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 t="s">
        <v>415</v>
      </c>
      <c r="E150" s="62"/>
      <c r="F150" s="63"/>
      <c r="G150" s="62"/>
      <c r="H150" s="65"/>
      <c r="I150" s="65"/>
      <c r="J150" s="66"/>
      <c r="K150" s="67"/>
      <c r="L150" s="67"/>
      <c r="M150" s="67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IF(W150&lt;&gt;"",IF((W150-V150)-almoco&gt;=Cadastros!Q156,(W150-V150)-almoco,(W150-V150)),"")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 t="str">
        <f t="shared" si="5"/>
        <v/>
      </c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 t="s">
        <v>415</v>
      </c>
      <c r="E151" s="62"/>
      <c r="F151" s="63"/>
      <c r="G151" s="62"/>
      <c r="H151" s="65"/>
      <c r="I151" s="65"/>
      <c r="J151" s="66"/>
      <c r="K151" s="67"/>
      <c r="L151" s="67"/>
      <c r="M151" s="67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IF(W151&lt;&gt;"",IF((W151-V151)-almoco&gt;=Cadastros!Q157,(W151-V151)-almoco,(W151-V151)),"")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 t="str">
        <f t="shared" si="5"/>
        <v/>
      </c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 t="s">
        <v>415</v>
      </c>
      <c r="E152" s="62"/>
      <c r="F152" s="63"/>
      <c r="G152" s="62"/>
      <c r="H152" s="65"/>
      <c r="I152" s="65"/>
      <c r="J152" s="66"/>
      <c r="K152" s="67"/>
      <c r="L152" s="67"/>
      <c r="M152" s="67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IF(W152&lt;&gt;"",IF((W152-V152)-almoco&gt;=Cadastros!Q158,(W152-V152)-almoco,(W152-V152)),"")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 t="str">
        <f t="shared" si="5"/>
        <v/>
      </c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 t="s">
        <v>415</v>
      </c>
      <c r="E153" s="62"/>
      <c r="F153" s="63"/>
      <c r="G153" s="62"/>
      <c r="H153" s="65"/>
      <c r="I153" s="65"/>
      <c r="J153" s="66"/>
      <c r="K153" s="67"/>
      <c r="L153" s="67"/>
      <c r="M153" s="67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IF(W153&lt;&gt;"",IF((W153-V153)-almoco&gt;=Cadastros!Q159,(W153-V153)-almoco,(W153-V153)),"")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 t="str">
        <f t="shared" si="5"/>
        <v/>
      </c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 t="s">
        <v>415</v>
      </c>
      <c r="E154" s="62"/>
      <c r="F154" s="63"/>
      <c r="G154" s="62"/>
      <c r="H154" s="65"/>
      <c r="I154" s="65"/>
      <c r="J154" s="66"/>
      <c r="K154" s="67"/>
      <c r="L154" s="67"/>
      <c r="M154" s="67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IF(W154&lt;&gt;"",IF((W154-V154)-almoco&gt;=Cadastros!Q160,(W154-V154)-almoco,(W154-V154)),"")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 t="str">
        <f t="shared" si="5"/>
        <v/>
      </c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 t="s">
        <v>415</v>
      </c>
      <c r="E155" s="62"/>
      <c r="F155" s="63"/>
      <c r="G155" s="62"/>
      <c r="H155" s="65"/>
      <c r="I155" s="65"/>
      <c r="J155" s="66"/>
      <c r="K155" s="67"/>
      <c r="L155" s="67"/>
      <c r="M155" s="67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IF(W155&lt;&gt;"",IF((W155-V155)-almoco&gt;=Cadastros!Q161,(W155-V155)-almoco,(W155-V155)),"")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 t="str">
        <f t="shared" si="5"/>
        <v/>
      </c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 t="s">
        <v>415</v>
      </c>
      <c r="E156" s="62"/>
      <c r="F156" s="63"/>
      <c r="G156" s="62"/>
      <c r="H156" s="65"/>
      <c r="I156" s="65"/>
      <c r="J156" s="66"/>
      <c r="K156" s="67"/>
      <c r="L156" s="67"/>
      <c r="M156" s="67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IF(W156&lt;&gt;"",IF((W156-V156)-almoco&gt;=Cadastros!Q162,(W156-V156)-almoco,(W156-V156)),"")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 t="str">
        <f t="shared" si="5"/>
        <v/>
      </c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 t="s">
        <v>415</v>
      </c>
      <c r="E157" s="62"/>
      <c r="F157" s="63"/>
      <c r="G157" s="62"/>
      <c r="H157" s="65"/>
      <c r="I157" s="65"/>
      <c r="J157" s="66"/>
      <c r="K157" s="67"/>
      <c r="L157" s="67"/>
      <c r="M157" s="67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IF(W157&lt;&gt;"",IF((W157-V157)-almoco&gt;=Cadastros!Q163,(W157-V157)-almoco,(W157-V157)),"")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 t="str">
        <f t="shared" si="5"/>
        <v/>
      </c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 t="s">
        <v>415</v>
      </c>
      <c r="E158" s="62"/>
      <c r="F158" s="63"/>
      <c r="G158" s="62"/>
      <c r="H158" s="65"/>
      <c r="I158" s="65"/>
      <c r="J158" s="66"/>
      <c r="K158" s="67"/>
      <c r="L158" s="67"/>
      <c r="M158" s="67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IF(W158&lt;&gt;"",IF((W158-V158)-almoco&gt;=Cadastros!Q164,(W158-V158)-almoco,(W158-V158)),"")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 t="str">
        <f t="shared" si="5"/>
        <v/>
      </c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 t="s">
        <v>415</v>
      </c>
      <c r="E159" s="62"/>
      <c r="F159" s="63"/>
      <c r="G159" s="62"/>
      <c r="H159" s="65"/>
      <c r="I159" s="65"/>
      <c r="J159" s="66"/>
      <c r="K159" s="67"/>
      <c r="L159" s="67"/>
      <c r="M159" s="67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IF(W159&lt;&gt;"",IF((W159-V159)-almoco&gt;=Cadastros!Q165,(W159-V159)-almoco,(W159-V159)),"")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 t="str">
        <f t="shared" si="5"/>
        <v/>
      </c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 t="s">
        <v>415</v>
      </c>
      <c r="E160" s="62"/>
      <c r="F160" s="63"/>
      <c r="G160" s="62"/>
      <c r="H160" s="65"/>
      <c r="I160" s="65"/>
      <c r="J160" s="66"/>
      <c r="K160" s="67"/>
      <c r="L160" s="67"/>
      <c r="M160" s="67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IF(W160&lt;&gt;"",IF((W160-V160)-almoco&gt;=Cadastros!Q166,(W160-V160)-almoco,(W160-V160)),"")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 t="str">
        <f t="shared" si="5"/>
        <v/>
      </c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 t="s">
        <v>415</v>
      </c>
      <c r="E161" s="62"/>
      <c r="F161" s="63"/>
      <c r="G161" s="62"/>
      <c r="H161" s="65"/>
      <c r="I161" s="65"/>
      <c r="J161" s="66"/>
      <c r="K161" s="67"/>
      <c r="L161" s="67"/>
      <c r="M161" s="67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IF(W161&lt;&gt;"",IF((W161-V161)-almoco&gt;=Cadastros!Q167,(W161-V161)-almoco,(W161-V161)),"")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 t="str">
        <f t="shared" si="5"/>
        <v/>
      </c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 t="s">
        <v>415</v>
      </c>
      <c r="E162" s="62"/>
      <c r="F162" s="63"/>
      <c r="G162" s="62"/>
      <c r="H162" s="65"/>
      <c r="I162" s="65"/>
      <c r="J162" s="66"/>
      <c r="K162" s="67"/>
      <c r="L162" s="67"/>
      <c r="M162" s="67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IF(W162&lt;&gt;"",IF((W162-V162)-almoco&gt;=Cadastros!Q168,(W162-V162)-almoco,(W162-V162)),"")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 t="str">
        <f t="shared" si="5"/>
        <v/>
      </c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 t="s">
        <v>415</v>
      </c>
      <c r="E163" s="62"/>
      <c r="F163" s="63"/>
      <c r="G163" s="62"/>
      <c r="H163" s="65"/>
      <c r="I163" s="65"/>
      <c r="J163" s="66"/>
      <c r="K163" s="67"/>
      <c r="L163" s="67"/>
      <c r="M163" s="67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IF(W163&lt;&gt;"",IF((W163-V163)-almoco&gt;=Cadastros!Q169,(W163-V163)-almoco,(W163-V163)),"")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 t="str">
        <f t="shared" si="5"/>
        <v/>
      </c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 t="s">
        <v>415</v>
      </c>
      <c r="E164" s="62"/>
      <c r="F164" s="63"/>
      <c r="G164" s="62"/>
      <c r="H164" s="65"/>
      <c r="I164" s="65"/>
      <c r="J164" s="66"/>
      <c r="K164" s="67"/>
      <c r="L164" s="67"/>
      <c r="M164" s="67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IF(W164&lt;&gt;"",IF((W164-V164)-almoco&gt;=Cadastros!Q170,(W164-V164)-almoco,(W164-V164)),"")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 t="str">
        <f t="shared" si="5"/>
        <v/>
      </c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 t="s">
        <v>415</v>
      </c>
      <c r="E165" s="62"/>
      <c r="F165" s="63"/>
      <c r="G165" s="62"/>
      <c r="H165" s="65"/>
      <c r="I165" s="65"/>
      <c r="J165" s="66"/>
      <c r="K165" s="67"/>
      <c r="L165" s="67"/>
      <c r="M165" s="67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IF(W165&lt;&gt;"",IF((W165-V165)-almoco&gt;=Cadastros!Q171,(W165-V165)-almoco,(W165-V165)),"")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 t="str">
        <f t="shared" si="5"/>
        <v/>
      </c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 t="s">
        <v>415</v>
      </c>
      <c r="E166" s="62"/>
      <c r="F166" s="63"/>
      <c r="G166" s="62"/>
      <c r="H166" s="65"/>
      <c r="I166" s="65"/>
      <c r="J166" s="66"/>
      <c r="K166" s="67"/>
      <c r="L166" s="67"/>
      <c r="M166" s="67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IF(W166&lt;&gt;"",IF((W166-V166)-almoco&gt;=Cadastros!Q172,(W166-V166)-almoco,(W166-V166)),"")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 t="str">
        <f t="shared" si="5"/>
        <v/>
      </c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 t="s">
        <v>415</v>
      </c>
      <c r="E167" s="62"/>
      <c r="F167" s="63"/>
      <c r="G167" s="62"/>
      <c r="H167" s="65"/>
      <c r="I167" s="65"/>
      <c r="J167" s="66"/>
      <c r="K167" s="67"/>
      <c r="L167" s="67"/>
      <c r="M167" s="67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IF(W167&lt;&gt;"",IF((W167-V167)-almoco&gt;=Cadastros!Q173,(W167-V167)-almoco,(W167-V167)),"")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 t="str">
        <f t="shared" si="5"/>
        <v/>
      </c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 t="s">
        <v>415</v>
      </c>
      <c r="E168" s="62"/>
      <c r="F168" s="63"/>
      <c r="G168" s="62"/>
      <c r="H168" s="65"/>
      <c r="I168" s="65"/>
      <c r="J168" s="66"/>
      <c r="K168" s="67"/>
      <c r="L168" s="67"/>
      <c r="M168" s="67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IF(W168&lt;&gt;"",IF((W168-V168)-almoco&gt;=Cadastros!Q174,(W168-V168)-almoco,(W168-V168)),"")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 t="str">
        <f t="shared" si="5"/>
        <v/>
      </c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 t="s">
        <v>415</v>
      </c>
      <c r="E169" s="62"/>
      <c r="F169" s="63"/>
      <c r="G169" s="62"/>
      <c r="H169" s="65"/>
      <c r="I169" s="65"/>
      <c r="J169" s="66"/>
      <c r="K169" s="67"/>
      <c r="L169" s="67"/>
      <c r="M169" s="67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IF(W169&lt;&gt;"",IF((W169-V169)-almoco&gt;=Cadastros!Q175,(W169-V169)-almoco,(W169-V169)),"")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 t="str">
        <f t="shared" si="5"/>
        <v/>
      </c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 t="s">
        <v>415</v>
      </c>
      <c r="E170" s="62"/>
      <c r="F170" s="63"/>
      <c r="G170" s="62"/>
      <c r="H170" s="65"/>
      <c r="I170" s="65"/>
      <c r="J170" s="66"/>
      <c r="K170" s="67"/>
      <c r="L170" s="67"/>
      <c r="M170" s="67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IF(W170&lt;&gt;"",IF((W170-V170)-almoco&gt;=Cadastros!Q176,(W170-V170)-almoco,(W170-V170)),"")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 t="str">
        <f t="shared" si="5"/>
        <v/>
      </c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 t="s">
        <v>415</v>
      </c>
      <c r="E171" s="62"/>
      <c r="F171" s="63"/>
      <c r="G171" s="62"/>
      <c r="H171" s="65"/>
      <c r="I171" s="65"/>
      <c r="J171" s="66"/>
      <c r="K171" s="67"/>
      <c r="L171" s="67"/>
      <c r="M171" s="67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IF(W171&lt;&gt;"",IF((W171-V171)-almoco&gt;=Cadastros!Q177,(W171-V171)-almoco,(W171-V171)),"")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 t="str">
        <f t="shared" si="5"/>
        <v/>
      </c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 t="s">
        <v>415</v>
      </c>
      <c r="E172" s="62"/>
      <c r="F172" s="63"/>
      <c r="G172" s="62"/>
      <c r="H172" s="65"/>
      <c r="I172" s="65"/>
      <c r="J172" s="66"/>
      <c r="K172" s="67"/>
      <c r="L172" s="67"/>
      <c r="M172" s="67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IF(W172&lt;&gt;"",IF((W172-V172)-almoco&gt;=Cadastros!Q178,(W172-V172)-almoco,(W172-V172)),"")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 t="str">
        <f t="shared" si="5"/>
        <v/>
      </c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 t="s">
        <v>415</v>
      </c>
      <c r="E173" s="62"/>
      <c r="F173" s="63"/>
      <c r="G173" s="62"/>
      <c r="H173" s="65"/>
      <c r="I173" s="65"/>
      <c r="J173" s="66"/>
      <c r="K173" s="67"/>
      <c r="L173" s="67"/>
      <c r="M173" s="67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IF(W173&lt;&gt;"",IF((W173-V173)-almoco&gt;=Cadastros!Q179,(W173-V173)-almoco,(W173-V173)),"")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 t="str">
        <f t="shared" si="5"/>
        <v/>
      </c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 t="s">
        <v>415</v>
      </c>
      <c r="E174" s="62"/>
      <c r="F174" s="63"/>
      <c r="G174" s="62"/>
      <c r="H174" s="65"/>
      <c r="I174" s="65"/>
      <c r="J174" s="66"/>
      <c r="K174" s="67"/>
      <c r="L174" s="67"/>
      <c r="M174" s="67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IF(W174&lt;&gt;"",IF((W174-V174)-almoco&gt;=Cadastros!Q180,(W174-V174)-almoco,(W174-V174)),"")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 t="str">
        <f t="shared" si="5"/>
        <v/>
      </c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 t="s">
        <v>415</v>
      </c>
      <c r="E175" s="62"/>
      <c r="F175" s="63"/>
      <c r="G175" s="62"/>
      <c r="H175" s="65"/>
      <c r="I175" s="65"/>
      <c r="J175" s="66"/>
      <c r="K175" s="67"/>
      <c r="L175" s="67"/>
      <c r="M175" s="67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IF(W175&lt;&gt;"",IF((W175-V175)-almoco&gt;=Cadastros!Q181,(W175-V175)-almoco,(W175-V175)),"")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 t="str">
        <f t="shared" si="5"/>
        <v/>
      </c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 t="s">
        <v>415</v>
      </c>
      <c r="E176" s="62"/>
      <c r="F176" s="63"/>
      <c r="G176" s="62"/>
      <c r="H176" s="65"/>
      <c r="I176" s="65"/>
      <c r="J176" s="66"/>
      <c r="K176" s="67"/>
      <c r="L176" s="67"/>
      <c r="M176" s="67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IF(W176&lt;&gt;"",IF((W176-V176)-almoco&gt;=Cadastros!Q182,(W176-V176)-almoco,(W176-V176)),"")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 t="str">
        <f t="shared" si="5"/>
        <v/>
      </c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 t="s">
        <v>415</v>
      </c>
      <c r="E177" s="62"/>
      <c r="F177" s="63"/>
      <c r="G177" s="62"/>
      <c r="H177" s="65"/>
      <c r="I177" s="65"/>
      <c r="J177" s="66"/>
      <c r="K177" s="67"/>
      <c r="L177" s="67"/>
      <c r="M177" s="67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IF(W177&lt;&gt;"",IF((W177-V177)-almoco&gt;=Cadastros!Q183,(W177-V177)-almoco,(W177-V177)),"")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 t="str">
        <f t="shared" si="5"/>
        <v/>
      </c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 t="s">
        <v>415</v>
      </c>
      <c r="E178" s="62"/>
      <c r="F178" s="63"/>
      <c r="G178" s="62"/>
      <c r="H178" s="65"/>
      <c r="I178" s="65"/>
      <c r="J178" s="66"/>
      <c r="K178" s="67"/>
      <c r="L178" s="67"/>
      <c r="M178" s="67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IF(W178&lt;&gt;"",IF((W178-V178)-almoco&gt;=Cadastros!Q184,(W178-V178)-almoco,(W178-V178)),"")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 t="str">
        <f t="shared" si="5"/>
        <v/>
      </c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 t="s">
        <v>415</v>
      </c>
      <c r="E179" s="62"/>
      <c r="F179" s="63"/>
      <c r="G179" s="62"/>
      <c r="H179" s="65"/>
      <c r="I179" s="65"/>
      <c r="J179" s="66"/>
      <c r="K179" s="67"/>
      <c r="L179" s="67"/>
      <c r="M179" s="67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IF(W179&lt;&gt;"",IF((W179-V179)-almoco&gt;=Cadastros!Q185,(W179-V179)-almoco,(W179-V179)),"")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 t="str">
        <f t="shared" si="5"/>
        <v/>
      </c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 t="s">
        <v>415</v>
      </c>
      <c r="E180" s="62"/>
      <c r="F180" s="63"/>
      <c r="G180" s="62"/>
      <c r="H180" s="65"/>
      <c r="I180" s="65"/>
      <c r="J180" s="66"/>
      <c r="K180" s="67"/>
      <c r="L180" s="67"/>
      <c r="M180" s="67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IF(W180&lt;&gt;"",IF((W180-V180)-almoco&gt;=Cadastros!Q186,(W180-V180)-almoco,(W180-V180)),"")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 t="str">
        <f t="shared" si="5"/>
        <v/>
      </c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 t="s">
        <v>415</v>
      </c>
      <c r="E181" s="62"/>
      <c r="F181" s="63"/>
      <c r="G181" s="62"/>
      <c r="H181" s="65"/>
      <c r="I181" s="65"/>
      <c r="J181" s="66"/>
      <c r="K181" s="67"/>
      <c r="L181" s="67"/>
      <c r="M181" s="67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IF(W181&lt;&gt;"",IF((W181-V181)-almoco&gt;=Cadastros!Q187,(W181-V181)-almoco,(W181-V181)),"")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 t="str">
        <f t="shared" si="5"/>
        <v/>
      </c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 t="s">
        <v>415</v>
      </c>
      <c r="E182" s="62"/>
      <c r="F182" s="63"/>
      <c r="G182" s="62"/>
      <c r="H182" s="65"/>
      <c r="I182" s="65"/>
      <c r="J182" s="66"/>
      <c r="K182" s="67"/>
      <c r="L182" s="67"/>
      <c r="M182" s="67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IF(W182&lt;&gt;"",IF((W182-V182)-almoco&gt;=Cadastros!Q188,(W182-V182)-almoco,(W182-V182)),"")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 t="str">
        <f t="shared" si="5"/>
        <v/>
      </c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 t="s">
        <v>415</v>
      </c>
      <c r="E183" s="62"/>
      <c r="F183" s="63"/>
      <c r="G183" s="62"/>
      <c r="H183" s="65"/>
      <c r="I183" s="65"/>
      <c r="J183" s="66"/>
      <c r="K183" s="67"/>
      <c r="L183" s="67"/>
      <c r="M183" s="67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IF(W183&lt;&gt;"",IF((W183-V183)-almoco&gt;=Cadastros!Q189,(W183-V183)-almoco,(W183-V183)),"")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 t="str">
        <f t="shared" si="5"/>
        <v/>
      </c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 t="s">
        <v>415</v>
      </c>
      <c r="E184" s="62"/>
      <c r="F184" s="63"/>
      <c r="G184" s="62"/>
      <c r="H184" s="65"/>
      <c r="I184" s="65"/>
      <c r="J184" s="66"/>
      <c r="K184" s="67"/>
      <c r="L184" s="67"/>
      <c r="M184" s="67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IF(W184&lt;&gt;"",IF((W184-V184)-almoco&gt;=Cadastros!Q190,(W184-V184)-almoco,(W184-V184)),"")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 t="str">
        <f t="shared" si="5"/>
        <v/>
      </c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 t="s">
        <v>415</v>
      </c>
      <c r="E185" s="62"/>
      <c r="F185" s="63"/>
      <c r="G185" s="62"/>
      <c r="H185" s="65"/>
      <c r="I185" s="65"/>
      <c r="J185" s="66"/>
      <c r="K185" s="67"/>
      <c r="L185" s="67"/>
      <c r="M185" s="67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IF(W185&lt;&gt;"",IF((W185-V185)-almoco&gt;=Cadastros!Q191,(W185-V185)-almoco,(W185-V185)),"")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 t="str">
        <f t="shared" si="5"/>
        <v/>
      </c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 t="s">
        <v>415</v>
      </c>
      <c r="E186" s="62"/>
      <c r="F186" s="63"/>
      <c r="G186" s="62"/>
      <c r="H186" s="65"/>
      <c r="I186" s="65"/>
      <c r="J186" s="66"/>
      <c r="K186" s="67"/>
      <c r="L186" s="67"/>
      <c r="M186" s="67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IF(W186&lt;&gt;"",IF((W186-V186)-almoco&gt;=Cadastros!Q192,(W186-V186)-almoco,(W186-V186)),"")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 t="str">
        <f t="shared" si="5"/>
        <v/>
      </c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 t="s">
        <v>415</v>
      </c>
      <c r="E187" s="62"/>
      <c r="F187" s="63"/>
      <c r="G187" s="62"/>
      <c r="H187" s="65"/>
      <c r="I187" s="65"/>
      <c r="J187" s="66"/>
      <c r="K187" s="67"/>
      <c r="L187" s="67"/>
      <c r="M187" s="67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IF(W187&lt;&gt;"",IF((W187-V187)-almoco&gt;=Cadastros!Q193,(W187-V187)-almoco,(W187-V187)),"")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 t="str">
        <f t="shared" si="5"/>
        <v/>
      </c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 t="s">
        <v>415</v>
      </c>
      <c r="E188" s="62"/>
      <c r="F188" s="63"/>
      <c r="G188" s="62"/>
      <c r="H188" s="65"/>
      <c r="I188" s="65"/>
      <c r="J188" s="66"/>
      <c r="K188" s="67"/>
      <c r="L188" s="67"/>
      <c r="M188" s="67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IF(W188&lt;&gt;"",IF((W188-V188)-almoco&gt;=Cadastros!Q194,(W188-V188)-almoco,(W188-V188)),"")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 t="str">
        <f t="shared" si="5"/>
        <v/>
      </c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 t="s">
        <v>415</v>
      </c>
      <c r="E189" s="62"/>
      <c r="F189" s="63"/>
      <c r="G189" s="62"/>
      <c r="H189" s="65"/>
      <c r="I189" s="65"/>
      <c r="J189" s="66"/>
      <c r="K189" s="67"/>
      <c r="L189" s="67"/>
      <c r="M189" s="67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IF(W189&lt;&gt;"",IF((W189-V189)-almoco&gt;=Cadastros!Q195,(W189-V189)-almoco,(W189-V189)),"")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 t="str">
        <f t="shared" si="5"/>
        <v/>
      </c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 t="s">
        <v>415</v>
      </c>
      <c r="E190" s="62"/>
      <c r="F190" s="63"/>
      <c r="G190" s="62"/>
      <c r="H190" s="65"/>
      <c r="I190" s="65"/>
      <c r="J190" s="66"/>
      <c r="K190" s="67"/>
      <c r="L190" s="67"/>
      <c r="M190" s="67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IF(W190&lt;&gt;"",IF((W190-V190)-almoco&gt;=Cadastros!Q196,(W190-V190)-almoco,(W190-V190)),"")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 t="str">
        <f t="shared" si="5"/>
        <v/>
      </c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 t="s">
        <v>415</v>
      </c>
      <c r="E191" s="62"/>
      <c r="F191" s="63"/>
      <c r="G191" s="62"/>
      <c r="H191" s="65"/>
      <c r="I191" s="65"/>
      <c r="J191" s="66"/>
      <c r="K191" s="67"/>
      <c r="L191" s="67"/>
      <c r="M191" s="67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IF(W191&lt;&gt;"",IF((W191-V191)-almoco&gt;=Cadastros!Q197,(W191-V191)-almoco,(W191-V191)),"")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 t="str">
        <f t="shared" si="5"/>
        <v/>
      </c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 t="s">
        <v>415</v>
      </c>
      <c r="E192" s="62"/>
      <c r="F192" s="63"/>
      <c r="G192" s="62"/>
      <c r="H192" s="65"/>
      <c r="I192" s="65"/>
      <c r="J192" s="66"/>
      <c r="K192" s="67"/>
      <c r="L192" s="67"/>
      <c r="M192" s="67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IF(W192&lt;&gt;"",IF((W192-V192)-almoco&gt;=Cadastros!Q198,(W192-V192)-almoco,(W192-V192)),"")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 t="str">
        <f t="shared" si="5"/>
        <v/>
      </c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 t="s">
        <v>415</v>
      </c>
      <c r="E193" s="62"/>
      <c r="F193" s="63"/>
      <c r="G193" s="62"/>
      <c r="H193" s="65"/>
      <c r="I193" s="65"/>
      <c r="J193" s="66"/>
      <c r="K193" s="67"/>
      <c r="L193" s="67"/>
      <c r="M193" s="67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IF(W193&lt;&gt;"",IF((W193-V193)-almoco&gt;=Cadastros!Q199,(W193-V193)-almoco,(W193-V193)),"")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 t="str">
        <f t="shared" si="5"/>
        <v/>
      </c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 t="s">
        <v>415</v>
      </c>
      <c r="E194" s="62"/>
      <c r="F194" s="63"/>
      <c r="G194" s="62"/>
      <c r="H194" s="65"/>
      <c r="I194" s="65"/>
      <c r="J194" s="66"/>
      <c r="K194" s="67"/>
      <c r="L194" s="67"/>
      <c r="M194" s="67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IF(W194&lt;&gt;"",IF((W194-V194)-almoco&gt;=Cadastros!Q200,(W194-V194)-almoco,(W194-V194)),"")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 t="str">
        <f t="shared" si="5"/>
        <v/>
      </c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 t="s">
        <v>415</v>
      </c>
      <c r="E195" s="62"/>
      <c r="F195" s="63"/>
      <c r="G195" s="62"/>
      <c r="H195" s="65"/>
      <c r="I195" s="65"/>
      <c r="J195" s="66"/>
      <c r="K195" s="67"/>
      <c r="L195" s="67"/>
      <c r="M195" s="67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IF(W195&lt;&gt;"",IF((W195-V195)-almoco&gt;=Cadastros!Q201,(W195-V195)-almoco,(W195-V195)),"")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 t="str">
        <f t="shared" si="5"/>
        <v/>
      </c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 t="s">
        <v>415</v>
      </c>
      <c r="E196" s="62"/>
      <c r="F196" s="63"/>
      <c r="G196" s="62"/>
      <c r="H196" s="65"/>
      <c r="I196" s="65"/>
      <c r="J196" s="66"/>
      <c r="K196" s="67"/>
      <c r="L196" s="67"/>
      <c r="M196" s="67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IF(W196&lt;&gt;"",IF((W196-V196)-almoco&gt;=Cadastros!Q202,(W196-V196)-almoco,(W196-V196)),"")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 t="str">
        <f t="shared" si="5"/>
        <v/>
      </c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 t="s">
        <v>415</v>
      </c>
      <c r="E197" s="62"/>
      <c r="F197" s="63"/>
      <c r="G197" s="62"/>
      <c r="H197" s="65"/>
      <c r="I197" s="65"/>
      <c r="J197" s="66"/>
      <c r="K197" s="67"/>
      <c r="L197" s="67"/>
      <c r="M197" s="67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IF(W197&lt;&gt;"",IF((W197-V197)-almoco&gt;=Cadastros!Q203,(W197-V197)-almoco,(W197-V197)),"")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 t="str">
        <f t="shared" si="5"/>
        <v/>
      </c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 t="s">
        <v>415</v>
      </c>
      <c r="E198" s="62"/>
      <c r="F198" s="63"/>
      <c r="G198" s="62"/>
      <c r="H198" s="65"/>
      <c r="I198" s="65"/>
      <c r="J198" s="66"/>
      <c r="K198" s="67"/>
      <c r="L198" s="67"/>
      <c r="M198" s="67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IF(W198&lt;&gt;"",IF((W198-V198)-almoco&gt;=Cadastros!Q204,(W198-V198)-almoco,(W198-V198)),"")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 t="str">
        <f t="shared" si="5"/>
        <v/>
      </c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 t="s">
        <v>415</v>
      </c>
      <c r="E199" s="62"/>
      <c r="F199" s="63"/>
      <c r="G199" s="62"/>
      <c r="H199" s="65"/>
      <c r="I199" s="65"/>
      <c r="J199" s="66"/>
      <c r="K199" s="67"/>
      <c r="L199" s="67"/>
      <c r="M199" s="67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IF(W199&lt;&gt;"",IF((W199-V199)-almoco&gt;=Cadastros!Q205,(W199-V199)-almoco,(W199-V199)),"")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 t="str">
        <f t="shared" si="5"/>
        <v/>
      </c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 t="s">
        <v>415</v>
      </c>
      <c r="E200" s="62"/>
      <c r="F200" s="63"/>
      <c r="G200" s="62"/>
      <c r="H200" s="65"/>
      <c r="I200" s="65"/>
      <c r="J200" s="66"/>
      <c r="K200" s="67"/>
      <c r="L200" s="67"/>
      <c r="M200" s="67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IF(W200&lt;&gt;"",IF((W200-V200)-almoco&gt;=Cadastros!Q206,(W200-V200)-almoco,(W200-V200)),"")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 t="str">
        <f t="shared" si="5"/>
        <v/>
      </c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 t="s">
        <v>415</v>
      </c>
      <c r="E201" s="62"/>
      <c r="F201" s="63"/>
      <c r="G201" s="62"/>
      <c r="H201" s="65"/>
      <c r="I201" s="65"/>
      <c r="J201" s="66"/>
      <c r="K201" s="67"/>
      <c r="L201" s="67"/>
      <c r="M201" s="67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IF(W201&lt;&gt;"",IF((W201-V201)-almoco&gt;=Cadastros!Q207,(W201-V201)-almoco,(W201-V201)),"")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 t="str">
        <f t="shared" si="5"/>
        <v/>
      </c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 t="s">
        <v>415</v>
      </c>
      <c r="E202" s="62"/>
      <c r="F202" s="63"/>
      <c r="G202" s="62"/>
      <c r="H202" s="65"/>
      <c r="I202" s="65"/>
      <c r="J202" s="66"/>
      <c r="K202" s="67"/>
      <c r="L202" s="67"/>
      <c r="M202" s="67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IF(W202&lt;&gt;"",IF((W202-V202)-almoco&gt;=Cadastros!Q208,(W202-V202)-almoco,(W202-V202)),"")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 t="str">
        <f t="shared" si="5"/>
        <v/>
      </c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 t="s">
        <v>415</v>
      </c>
      <c r="E203" s="62"/>
      <c r="F203" s="63"/>
      <c r="G203" s="62"/>
      <c r="H203" s="65"/>
      <c r="I203" s="65"/>
      <c r="J203" s="66"/>
      <c r="K203" s="67"/>
      <c r="L203" s="67"/>
      <c r="M203" s="67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IF(W203&lt;&gt;"",IF((W203-V203)-almoco&gt;=Cadastros!Q209,(W203-V203)-almoco,(W203-V203)),"")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 t="str">
        <f t="shared" si="5"/>
        <v/>
      </c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 t="s">
        <v>415</v>
      </c>
      <c r="E204" s="62"/>
      <c r="F204" s="63"/>
      <c r="G204" s="62"/>
      <c r="H204" s="65"/>
      <c r="I204" s="65"/>
      <c r="J204" s="66"/>
      <c r="K204" s="67"/>
      <c r="L204" s="67"/>
      <c r="M204" s="67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IF(W204&lt;&gt;"",IF((W204-V204)-almoco&gt;=Cadastros!Q210,(W204-V204)-almoco,(W204-V204)),"")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 t="str">
        <f t="shared" si="5"/>
        <v/>
      </c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 t="s">
        <v>415</v>
      </c>
      <c r="E205" s="62"/>
      <c r="F205" s="63"/>
      <c r="G205" s="62"/>
      <c r="H205" s="65"/>
      <c r="I205" s="65"/>
      <c r="J205" s="66"/>
      <c r="K205" s="67"/>
      <c r="L205" s="67"/>
      <c r="M205" s="67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IF(W205&lt;&gt;"",IF((W205-V205)-almoco&gt;=Cadastros!Q211,(W205-V205)-almoco,(W205-V205)),"")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 t="str">
        <f t="shared" si="5"/>
        <v/>
      </c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 t="s">
        <v>415</v>
      </c>
      <c r="E206" s="62"/>
      <c r="F206" s="63"/>
      <c r="G206" s="62"/>
      <c r="H206" s="65"/>
      <c r="I206" s="65"/>
      <c r="J206" s="66"/>
      <c r="K206" s="67"/>
      <c r="L206" s="67"/>
      <c r="M206" s="67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IF(W206&lt;&gt;"",IF((W206-V206)-almoco&gt;=Cadastros!Q212,(W206-V206)-almoco,(W206-V206)),"")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 t="str">
        <f t="shared" si="5"/>
        <v/>
      </c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 t="s">
        <v>415</v>
      </c>
      <c r="E207" s="62"/>
      <c r="F207" s="63"/>
      <c r="G207" s="62"/>
      <c r="H207" s="65"/>
      <c r="I207" s="65"/>
      <c r="J207" s="66"/>
      <c r="K207" s="67"/>
      <c r="L207" s="67"/>
      <c r="M207" s="67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IF(W207&lt;&gt;"",IF((W207-V207)-almoco&gt;=Cadastros!Q213,(W207-V207)-almoco,(W207-V207)),"")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 t="str">
        <f t="shared" si="5"/>
        <v/>
      </c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 t="s">
        <v>415</v>
      </c>
      <c r="E208" s="62"/>
      <c r="F208" s="63"/>
      <c r="G208" s="62"/>
      <c r="H208" s="65"/>
      <c r="I208" s="65"/>
      <c r="J208" s="66"/>
      <c r="K208" s="67"/>
      <c r="L208" s="67"/>
      <c r="M208" s="67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IF(W208&lt;&gt;"",IF((W208-V208)-almoco&gt;=Cadastros!Q214,(W208-V208)-almoco,(W208-V208)),"")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 t="str">
        <f t="shared" si="5"/>
        <v/>
      </c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 t="s">
        <v>415</v>
      </c>
      <c r="E209" s="62"/>
      <c r="F209" s="63"/>
      <c r="G209" s="62"/>
      <c r="H209" s="65"/>
      <c r="I209" s="65"/>
      <c r="J209" s="66"/>
      <c r="K209" s="67"/>
      <c r="L209" s="67"/>
      <c r="M209" s="67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IF(W209&lt;&gt;"",IF((W209-V209)-almoco&gt;=Cadastros!Q215,(W209-V209)-almoco,(W209-V209)),"")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 t="str">
        <f t="shared" si="5"/>
        <v/>
      </c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 t="s">
        <v>415</v>
      </c>
      <c r="E210" s="62"/>
      <c r="F210" s="63"/>
      <c r="G210" s="62"/>
      <c r="H210" s="65"/>
      <c r="I210" s="65"/>
      <c r="J210" s="66"/>
      <c r="K210" s="67"/>
      <c r="L210" s="67"/>
      <c r="M210" s="67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IF(W210&lt;&gt;"",IF((W210-V210)-almoco&gt;=Cadastros!Q216,(W210-V210)-almoco,(W210-V210)),"")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 t="str">
        <f t="shared" si="5"/>
        <v/>
      </c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 t="s">
        <v>415</v>
      </c>
      <c r="E211" s="62"/>
      <c r="F211" s="63"/>
      <c r="G211" s="62"/>
      <c r="H211" s="65"/>
      <c r="I211" s="65"/>
      <c r="J211" s="66"/>
      <c r="K211" s="67"/>
      <c r="L211" s="67"/>
      <c r="M211" s="67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IF(W211&lt;&gt;"",IF((W211-V211)-almoco&gt;=Cadastros!Q217,(W211-V211)-almoco,(W211-V211)),"")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 t="str">
        <f t="shared" si="5"/>
        <v/>
      </c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 t="s">
        <v>415</v>
      </c>
      <c r="E212" s="62"/>
      <c r="F212" s="63"/>
      <c r="G212" s="62"/>
      <c r="H212" s="65"/>
      <c r="I212" s="65"/>
      <c r="J212" s="66"/>
      <c r="K212" s="67"/>
      <c r="L212" s="67"/>
      <c r="M212" s="67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IF(W212&lt;&gt;"",IF((W212-V212)-almoco&gt;=Cadastros!Q218,(W212-V212)-almoco,(W212-V212)),"")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 t="str">
        <f t="shared" si="5"/>
        <v/>
      </c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 t="s">
        <v>415</v>
      </c>
      <c r="E213" s="62"/>
      <c r="F213" s="63"/>
      <c r="G213" s="62"/>
      <c r="H213" s="65"/>
      <c r="I213" s="65"/>
      <c r="J213" s="66"/>
      <c r="K213" s="67"/>
      <c r="L213" s="67"/>
      <c r="M213" s="67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IF(W213&lt;&gt;"",IF((W213-V213)-almoco&gt;=Cadastros!Q219,(W213-V213)-almoco,(W213-V213)),"")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 t="str">
        <f t="shared" si="5"/>
        <v/>
      </c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 t="s">
        <v>415</v>
      </c>
      <c r="E214" s="62"/>
      <c r="F214" s="63"/>
      <c r="G214" s="62"/>
      <c r="H214" s="65"/>
      <c r="I214" s="65"/>
      <c r="J214" s="66"/>
      <c r="K214" s="67"/>
      <c r="L214" s="67"/>
      <c r="M214" s="67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IF(W214&lt;&gt;"",IF((W214-V214)-almoco&gt;=Cadastros!Q220,(W214-V214)-almoco,(W214-V214)),"")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 t="str">
        <f t="shared" si="5"/>
        <v/>
      </c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 t="s">
        <v>415</v>
      </c>
      <c r="E215" s="62"/>
      <c r="F215" s="63"/>
      <c r="G215" s="62"/>
      <c r="H215" s="65"/>
      <c r="I215" s="65"/>
      <c r="J215" s="66"/>
      <c r="K215" s="67"/>
      <c r="L215" s="67"/>
      <c r="M215" s="67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IF(W215&lt;&gt;"",IF((W215-V215)-almoco&gt;=Cadastros!Q221,(W215-V215)-almoco,(W215-V215)),"")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 t="str">
        <f t="shared" si="5"/>
        <v/>
      </c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 t="s">
        <v>415</v>
      </c>
      <c r="E216" s="62"/>
      <c r="F216" s="63"/>
      <c r="G216" s="62"/>
      <c r="H216" s="65"/>
      <c r="I216" s="65"/>
      <c r="J216" s="66"/>
      <c r="K216" s="67"/>
      <c r="L216" s="67"/>
      <c r="M216" s="67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IF(W216&lt;&gt;"",IF((W216-V216)-almoco&gt;=Cadastros!Q222,(W216-V216)-almoco,(W216-V216)),"")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 t="str">
        <f t="shared" si="5"/>
        <v/>
      </c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 t="s">
        <v>415</v>
      </c>
      <c r="E217" s="62"/>
      <c r="F217" s="63"/>
      <c r="G217" s="62"/>
      <c r="H217" s="65"/>
      <c r="I217" s="65"/>
      <c r="J217" s="66"/>
      <c r="K217" s="67"/>
      <c r="L217" s="67"/>
      <c r="M217" s="67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IF(W217&lt;&gt;"",IF((W217-V217)-almoco&gt;=Cadastros!Q223,(W217-V217)-almoco,(W217-V217)),"")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 t="str">
        <f t="shared" si="5"/>
        <v/>
      </c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 t="s">
        <v>415</v>
      </c>
      <c r="E218" s="62"/>
      <c r="F218" s="63"/>
      <c r="G218" s="62"/>
      <c r="H218" s="65"/>
      <c r="I218" s="65"/>
      <c r="J218" s="66"/>
      <c r="K218" s="67"/>
      <c r="L218" s="67"/>
      <c r="M218" s="67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IF(W218&lt;&gt;"",IF((W218-V218)-almoco&gt;=Cadastros!Q224,(W218-V218)-almoco,(W218-V218)),"")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 t="str">
        <f t="shared" si="5"/>
        <v/>
      </c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 t="s">
        <v>415</v>
      </c>
      <c r="E219" s="62"/>
      <c r="F219" s="63"/>
      <c r="G219" s="62"/>
      <c r="H219" s="65"/>
      <c r="I219" s="65"/>
      <c r="J219" s="66"/>
      <c r="K219" s="67"/>
      <c r="L219" s="67"/>
      <c r="M219" s="67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IF(W219&lt;&gt;"",IF((W219-V219)-almoco&gt;=Cadastros!Q225,(W219-V219)-almoco,(W219-V219)),"")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 t="str">
        <f t="shared" si="5"/>
        <v/>
      </c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 t="s">
        <v>415</v>
      </c>
      <c r="E220" s="62"/>
      <c r="F220" s="63"/>
      <c r="G220" s="62"/>
      <c r="H220" s="65"/>
      <c r="I220" s="65"/>
      <c r="J220" s="66"/>
      <c r="K220" s="67"/>
      <c r="L220" s="67"/>
      <c r="M220" s="67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IF(W220&lt;&gt;"",IF((W220-V220)-almoco&gt;=Cadastros!Q226,(W220-V220)-almoco,(W220-V220)),"")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 t="str">
        <f t="shared" si="5"/>
        <v/>
      </c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 t="s">
        <v>415</v>
      </c>
      <c r="E221" s="62"/>
      <c r="F221" s="63"/>
      <c r="G221" s="62"/>
      <c r="H221" s="65"/>
      <c r="I221" s="65"/>
      <c r="J221" s="66"/>
      <c r="K221" s="67"/>
      <c r="L221" s="67"/>
      <c r="M221" s="67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IF(W221&lt;&gt;"",IF((W221-V221)-almoco&gt;=Cadastros!Q227,(W221-V221)-almoco,(W221-V221)),"")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 t="str">
        <f t="shared" si="5"/>
        <v/>
      </c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 t="s">
        <v>415</v>
      </c>
      <c r="E222" s="62"/>
      <c r="F222" s="63"/>
      <c r="G222" s="62"/>
      <c r="H222" s="65"/>
      <c r="I222" s="65"/>
      <c r="J222" s="66"/>
      <c r="K222" s="67"/>
      <c r="L222" s="67"/>
      <c r="M222" s="67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IF(W222&lt;&gt;"",IF((W222-V222)-almoco&gt;=Cadastros!Q228,(W222-V222)-almoco,(W222-V222)),"")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 t="str">
        <f t="shared" si="5"/>
        <v/>
      </c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 t="s">
        <v>415</v>
      </c>
      <c r="E223" s="62"/>
      <c r="F223" s="63"/>
      <c r="G223" s="62"/>
      <c r="H223" s="65"/>
      <c r="I223" s="65"/>
      <c r="J223" s="66"/>
      <c r="K223" s="67"/>
      <c r="L223" s="67"/>
      <c r="M223" s="67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IF(W223&lt;&gt;"",IF((W223-V223)-almoco&gt;=Cadastros!Q229,(W223-V223)-almoco,(W223-V223)),"")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 t="str">
        <f t="shared" si="5"/>
        <v/>
      </c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 t="s">
        <v>415</v>
      </c>
      <c r="E224" s="62"/>
      <c r="F224" s="63"/>
      <c r="G224" s="62"/>
      <c r="H224" s="65"/>
      <c r="I224" s="65"/>
      <c r="J224" s="66"/>
      <c r="K224" s="67"/>
      <c r="L224" s="67"/>
      <c r="M224" s="67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IF(W224&lt;&gt;"",IF((W224-V224)-almoco&gt;=Cadastros!Q230,(W224-V224)-almoco,(W224-V224)),"")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 t="str">
        <f t="shared" si="5"/>
        <v/>
      </c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 t="s">
        <v>415</v>
      </c>
      <c r="E225" s="62"/>
      <c r="F225" s="63"/>
      <c r="G225" s="62"/>
      <c r="H225" s="65"/>
      <c r="I225" s="65"/>
      <c r="J225" s="66"/>
      <c r="K225" s="67"/>
      <c r="L225" s="67"/>
      <c r="M225" s="67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IF(W225&lt;&gt;"",IF((W225-V225)-almoco&gt;=Cadastros!Q231,(W225-V225)-almoco,(W225-V225)),"")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 t="str">
        <f t="shared" si="5"/>
        <v/>
      </c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 t="s">
        <v>415</v>
      </c>
      <c r="E226" s="62"/>
      <c r="F226" s="63"/>
      <c r="G226" s="62"/>
      <c r="H226" s="65"/>
      <c r="I226" s="65"/>
      <c r="J226" s="66"/>
      <c r="K226" s="67"/>
      <c r="L226" s="67"/>
      <c r="M226" s="67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IF(W226&lt;&gt;"",IF((W226-V226)-almoco&gt;=Cadastros!Q232,(W226-V226)-almoco,(W226-V226)),"")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 t="str">
        <f t="shared" si="5"/>
        <v/>
      </c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 t="s">
        <v>415</v>
      </c>
      <c r="E227" s="62"/>
      <c r="F227" s="63"/>
      <c r="G227" s="62"/>
      <c r="H227" s="65"/>
      <c r="I227" s="65"/>
      <c r="J227" s="66"/>
      <c r="K227" s="67"/>
      <c r="L227" s="67"/>
      <c r="M227" s="67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IF(W227&lt;&gt;"",IF((W227-V227)-almoco&gt;=Cadastros!Q233,(W227-V227)-almoco,(W227-V227)),"")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 t="str">
        <f t="shared" si="5"/>
        <v/>
      </c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 t="s">
        <v>415</v>
      </c>
      <c r="E228" s="62"/>
      <c r="F228" s="63"/>
      <c r="G228" s="62"/>
      <c r="H228" s="65"/>
      <c r="I228" s="65"/>
      <c r="J228" s="66"/>
      <c r="K228" s="67"/>
      <c r="L228" s="67"/>
      <c r="M228" s="67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IF(W228&lt;&gt;"",IF((W228-V228)-almoco&gt;=Cadastros!Q234,(W228-V228)-almoco,(W228-V228)),"")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 t="str">
        <f t="shared" si="5"/>
        <v/>
      </c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 t="s">
        <v>415</v>
      </c>
      <c r="E229" s="62"/>
      <c r="F229" s="63"/>
      <c r="G229" s="62"/>
      <c r="H229" s="65"/>
      <c r="I229" s="65"/>
      <c r="J229" s="66"/>
      <c r="K229" s="67"/>
      <c r="L229" s="67"/>
      <c r="M229" s="67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IF(W229&lt;&gt;"",IF((W229-V229)-almoco&gt;=Cadastros!Q235,(W229-V229)-almoco,(W229-V229)),"")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 t="str">
        <f t="shared" si="5"/>
        <v/>
      </c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 t="s">
        <v>415</v>
      </c>
      <c r="E230" s="62"/>
      <c r="F230" s="63"/>
      <c r="G230" s="62"/>
      <c r="H230" s="65"/>
      <c r="I230" s="65"/>
      <c r="J230" s="66"/>
      <c r="K230" s="67"/>
      <c r="L230" s="67"/>
      <c r="M230" s="67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IF(W230&lt;&gt;"",IF((W230-V230)-almoco&gt;=Cadastros!Q236,(W230-V230)-almoco,(W230-V230)),"")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 t="str">
        <f t="shared" si="5"/>
        <v/>
      </c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 t="s">
        <v>415</v>
      </c>
      <c r="E231" s="62"/>
      <c r="F231" s="63"/>
      <c r="G231" s="62"/>
      <c r="H231" s="65"/>
      <c r="I231" s="65"/>
      <c r="J231" s="66"/>
      <c r="K231" s="67"/>
      <c r="L231" s="67"/>
      <c r="M231" s="67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IF(W231&lt;&gt;"",IF((W231-V231)-almoco&gt;=Cadastros!Q237,(W231-V231)-almoco,(W231-V231)),"")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 t="str">
        <f t="shared" si="5"/>
        <v/>
      </c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 t="s">
        <v>415</v>
      </c>
      <c r="E232" s="62"/>
      <c r="F232" s="63"/>
      <c r="G232" s="62"/>
      <c r="H232" s="65"/>
      <c r="I232" s="65"/>
      <c r="J232" s="66"/>
      <c r="K232" s="67"/>
      <c r="L232" s="67"/>
      <c r="M232" s="67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IF(W232&lt;&gt;"",IF((W232-V232)-almoco&gt;=Cadastros!Q238,(W232-V232)-almoco,(W232-V232)),"")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 t="str">
        <f t="shared" si="5"/>
        <v/>
      </c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 t="s">
        <v>415</v>
      </c>
      <c r="E233" s="62"/>
      <c r="F233" s="63"/>
      <c r="G233" s="62"/>
      <c r="H233" s="65"/>
      <c r="I233" s="65"/>
      <c r="J233" s="66"/>
      <c r="K233" s="67"/>
      <c r="L233" s="67"/>
      <c r="M233" s="67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IF(W233&lt;&gt;"",IF((W233-V233)-almoco&gt;=Cadastros!Q239,(W233-V233)-almoco,(W233-V233)),"")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 t="str">
        <f t="shared" si="5"/>
        <v/>
      </c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 t="s">
        <v>415</v>
      </c>
      <c r="E234" s="62"/>
      <c r="F234" s="63"/>
      <c r="G234" s="62"/>
      <c r="H234" s="65"/>
      <c r="I234" s="65"/>
      <c r="J234" s="66"/>
      <c r="K234" s="67"/>
      <c r="L234" s="67"/>
      <c r="M234" s="67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IF(W234&lt;&gt;"",IF((W234-V234)-almoco&gt;=Cadastros!Q240,(W234-V234)-almoco,(W234-V234)),"")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 t="str">
        <f t="shared" si="5"/>
        <v/>
      </c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 t="s">
        <v>415</v>
      </c>
      <c r="E235" s="62"/>
      <c r="F235" s="63"/>
      <c r="G235" s="62"/>
      <c r="H235" s="65"/>
      <c r="I235" s="65"/>
      <c r="J235" s="66"/>
      <c r="K235" s="67"/>
      <c r="L235" s="67"/>
      <c r="M235" s="67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IF(W235&lt;&gt;"",IF((W235-V235)-almoco&gt;=Cadastros!Q241,(W235-V235)-almoco,(W235-V235)),"")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 t="str">
        <f t="shared" si="5"/>
        <v/>
      </c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 t="s">
        <v>415</v>
      </c>
      <c r="E236" s="62"/>
      <c r="F236" s="63"/>
      <c r="G236" s="62"/>
      <c r="H236" s="65"/>
      <c r="I236" s="65"/>
      <c r="J236" s="66"/>
      <c r="K236" s="67"/>
      <c r="L236" s="67"/>
      <c r="M236" s="67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IF(W236&lt;&gt;"",IF((W236-V236)-almoco&gt;=Cadastros!Q242,(W236-V236)-almoco,(W236-V236)),"")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 t="str">
        <f t="shared" si="5"/>
        <v/>
      </c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 t="s">
        <v>415</v>
      </c>
      <c r="E237" s="62"/>
      <c r="F237" s="63"/>
      <c r="G237" s="62"/>
      <c r="H237" s="65"/>
      <c r="I237" s="65"/>
      <c r="J237" s="66"/>
      <c r="K237" s="67"/>
      <c r="L237" s="67"/>
      <c r="M237" s="67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IF(W237&lt;&gt;"",IF((W237-V237)-almoco&gt;=Cadastros!Q243,(W237-V237)-almoco,(W237-V237)),"")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 t="str">
        <f t="shared" si="5"/>
        <v/>
      </c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 t="s">
        <v>415</v>
      </c>
      <c r="E238" s="62"/>
      <c r="F238" s="63"/>
      <c r="G238" s="62"/>
      <c r="H238" s="65"/>
      <c r="I238" s="65"/>
      <c r="J238" s="66"/>
      <c r="K238" s="67"/>
      <c r="L238" s="67"/>
      <c r="M238" s="67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IF(W238&lt;&gt;"",IF((W238-V238)-almoco&gt;=Cadastros!Q244,(W238-V238)-almoco,(W238-V238)),"")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 t="str">
        <f t="shared" si="5"/>
        <v/>
      </c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 t="s">
        <v>415</v>
      </c>
      <c r="E239" s="62"/>
      <c r="F239" s="63"/>
      <c r="G239" s="62"/>
      <c r="H239" s="65"/>
      <c r="I239" s="65"/>
      <c r="J239" s="66"/>
      <c r="K239" s="67"/>
      <c r="L239" s="67"/>
      <c r="M239" s="67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IF(W239&lt;&gt;"",IF((W239-V239)-almoco&gt;=Cadastros!Q245,(W239-V239)-almoco,(W239-V239)),"")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 t="str">
        <f t="shared" si="5"/>
        <v/>
      </c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 t="s">
        <v>415</v>
      </c>
      <c r="E240" s="62"/>
      <c r="F240" s="63"/>
      <c r="G240" s="62"/>
      <c r="H240" s="65"/>
      <c r="I240" s="65"/>
      <c r="J240" s="66"/>
      <c r="K240" s="67"/>
      <c r="L240" s="67"/>
      <c r="M240" s="67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IF(W240&lt;&gt;"",IF((W240-V240)-almoco&gt;=Cadastros!Q246,(W240-V240)-almoco,(W240-V240)),"")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 t="str">
        <f t="shared" si="5"/>
        <v/>
      </c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 t="s">
        <v>415</v>
      </c>
      <c r="E241" s="62"/>
      <c r="F241" s="63"/>
      <c r="G241" s="62"/>
      <c r="H241" s="65"/>
      <c r="I241" s="65"/>
      <c r="J241" s="66"/>
      <c r="K241" s="67"/>
      <c r="L241" s="67"/>
      <c r="M241" s="67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IF(W241&lt;&gt;"",IF((W241-V241)-almoco&gt;=Cadastros!Q247,(W241-V241)-almoco,(W241-V241)),"")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 t="str">
        <f t="shared" si="5"/>
        <v/>
      </c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 t="s">
        <v>415</v>
      </c>
      <c r="E242" s="62"/>
      <c r="F242" s="63"/>
      <c r="G242" s="62"/>
      <c r="H242" s="65"/>
      <c r="I242" s="65"/>
      <c r="J242" s="66"/>
      <c r="K242" s="67"/>
      <c r="L242" s="67"/>
      <c r="M242" s="67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IF(W242&lt;&gt;"",IF((W242-V242)-almoco&gt;=Cadastros!Q248,(W242-V242)-almoco,(W242-V242)),"")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 t="str">
        <f t="shared" si="5"/>
        <v/>
      </c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 t="s">
        <v>415</v>
      </c>
      <c r="E243" s="62"/>
      <c r="F243" s="63"/>
      <c r="G243" s="62"/>
      <c r="H243" s="65"/>
      <c r="I243" s="65"/>
      <c r="J243" s="66"/>
      <c r="K243" s="67"/>
      <c r="L243" s="67"/>
      <c r="M243" s="67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IF(W243&lt;&gt;"",IF((W243-V243)-almoco&gt;=Cadastros!Q249,(W243-V243)-almoco,(W243-V243)),"")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 t="str">
        <f t="shared" si="5"/>
        <v/>
      </c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 t="s">
        <v>415</v>
      </c>
      <c r="E244" s="62"/>
      <c r="F244" s="63"/>
      <c r="G244" s="62"/>
      <c r="H244" s="65"/>
      <c r="I244" s="65"/>
      <c r="J244" s="66"/>
      <c r="K244" s="67"/>
      <c r="L244" s="67"/>
      <c r="M244" s="67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IF(W244&lt;&gt;"",IF((W244-V244)-almoco&gt;=Cadastros!Q250,(W244-V244)-almoco,(W244-V244)),"")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 t="str">
        <f t="shared" si="5"/>
        <v/>
      </c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 t="s">
        <v>415</v>
      </c>
      <c r="E245" s="62"/>
      <c r="F245" s="63"/>
      <c r="G245" s="62"/>
      <c r="H245" s="65"/>
      <c r="I245" s="65"/>
      <c r="J245" s="66"/>
      <c r="K245" s="67"/>
      <c r="L245" s="67"/>
      <c r="M245" s="67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IF(W245&lt;&gt;"",IF((W245-V245)-almoco&gt;=Cadastros!Q251,(W245-V245)-almoco,(W245-V245)),"")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 t="str">
        <f t="shared" si="5"/>
        <v/>
      </c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 t="s">
        <v>415</v>
      </c>
      <c r="E246" s="62"/>
      <c r="F246" s="63"/>
      <c r="G246" s="62"/>
      <c r="H246" s="65"/>
      <c r="I246" s="65"/>
      <c r="J246" s="66"/>
      <c r="K246" s="67"/>
      <c r="L246" s="67"/>
      <c r="M246" s="67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IF(W246&lt;&gt;"",IF((W246-V246)-almoco&gt;=Cadastros!Q252,(W246-V246)-almoco,(W246-V246)),"")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 t="str">
        <f t="shared" si="5"/>
        <v/>
      </c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 t="s">
        <v>415</v>
      </c>
      <c r="E247" s="62"/>
      <c r="F247" s="63"/>
      <c r="G247" s="62"/>
      <c r="H247" s="65"/>
      <c r="I247" s="65"/>
      <c r="J247" s="66"/>
      <c r="K247" s="67"/>
      <c r="L247" s="67"/>
      <c r="M247" s="67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IF(W247&lt;&gt;"",IF((W247-V247)-almoco&gt;=Cadastros!Q253,(W247-V247)-almoco,(W247-V247)),"")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 t="str">
        <f t="shared" si="5"/>
        <v/>
      </c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 t="s">
        <v>415</v>
      </c>
      <c r="E248" s="62"/>
      <c r="F248" s="63"/>
      <c r="G248" s="62"/>
      <c r="H248" s="65"/>
      <c r="I248" s="65"/>
      <c r="J248" s="66"/>
      <c r="K248" s="67"/>
      <c r="L248" s="67"/>
      <c r="M248" s="67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IF(W248&lt;&gt;"",IF((W248-V248)-almoco&gt;=Cadastros!Q254,(W248-V248)-almoco,(W248-V248)),"")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 t="str">
        <f t="shared" si="5"/>
        <v/>
      </c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 t="s">
        <v>415</v>
      </c>
      <c r="E249" s="62"/>
      <c r="F249" s="63"/>
      <c r="G249" s="62"/>
      <c r="H249" s="65"/>
      <c r="I249" s="65"/>
      <c r="J249" s="66"/>
      <c r="K249" s="67"/>
      <c r="L249" s="67"/>
      <c r="M249" s="67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IF(W249&lt;&gt;"",IF((W249-V249)-almoco&gt;=Cadastros!Q255,(W249-V249)-almoco,(W249-V249)),"")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 t="str">
        <f t="shared" si="5"/>
        <v/>
      </c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 t="s">
        <v>415</v>
      </c>
      <c r="E250" s="62"/>
      <c r="F250" s="63"/>
      <c r="G250" s="62"/>
      <c r="H250" s="65"/>
      <c r="I250" s="65"/>
      <c r="J250" s="66"/>
      <c r="K250" s="67"/>
      <c r="L250" s="67"/>
      <c r="M250" s="67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IF(W250&lt;&gt;"",IF((W250-V250)-almoco&gt;=Cadastros!Q256,(W250-V250)-almoco,(W250-V250)),"")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 t="str">
        <f t="shared" si="5"/>
        <v/>
      </c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 t="s">
        <v>415</v>
      </c>
      <c r="E251" s="62"/>
      <c r="F251" s="63"/>
      <c r="G251" s="62"/>
      <c r="H251" s="65"/>
      <c r="I251" s="65"/>
      <c r="J251" s="66"/>
      <c r="K251" s="67"/>
      <c r="L251" s="67"/>
      <c r="M251" s="67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IF(W251&lt;&gt;"",IF((W251-V251)-almoco&gt;=Cadastros!Q257,(W251-V251)-almoco,(W251-V251)),"")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 t="str">
        <f t="shared" si="5"/>
        <v/>
      </c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 t="s">
        <v>415</v>
      </c>
      <c r="E252" s="62"/>
      <c r="F252" s="63"/>
      <c r="G252" s="62"/>
      <c r="H252" s="65"/>
      <c r="I252" s="65"/>
      <c r="J252" s="66"/>
      <c r="K252" s="67"/>
      <c r="L252" s="67"/>
      <c r="M252" s="67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IF(W252&lt;&gt;"",IF((W252-V252)-almoco&gt;=Cadastros!Q258,(W252-V252)-almoco,(W252-V252)),"")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 t="str">
        <f t="shared" si="5"/>
        <v/>
      </c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 t="s">
        <v>415</v>
      </c>
      <c r="E253" s="62"/>
      <c r="F253" s="63"/>
      <c r="G253" s="62"/>
      <c r="H253" s="65"/>
      <c r="I253" s="65"/>
      <c r="J253" s="66"/>
      <c r="K253" s="67"/>
      <c r="L253" s="67"/>
      <c r="M253" s="67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IF(W253&lt;&gt;"",IF((W253-V253)-almoco&gt;=Cadastros!Q259,(W253-V253)-almoco,(W253-V253)),"")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 t="str">
        <f t="shared" si="5"/>
        <v/>
      </c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 t="s">
        <v>415</v>
      </c>
      <c r="E254" s="62"/>
      <c r="F254" s="63"/>
      <c r="G254" s="62"/>
      <c r="H254" s="65"/>
      <c r="I254" s="65"/>
      <c r="J254" s="66"/>
      <c r="K254" s="67"/>
      <c r="L254" s="67"/>
      <c r="M254" s="67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IF(W254&lt;&gt;"",IF((W254-V254)-almoco&gt;=Cadastros!Q260,(W254-V254)-almoco,(W254-V254)),"")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 t="str">
        <f t="shared" si="5"/>
        <v/>
      </c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 t="s">
        <v>415</v>
      </c>
      <c r="E255" s="62"/>
      <c r="F255" s="63"/>
      <c r="G255" s="62"/>
      <c r="H255" s="65"/>
      <c r="I255" s="65"/>
      <c r="J255" s="66"/>
      <c r="K255" s="67"/>
      <c r="L255" s="67"/>
      <c r="M255" s="67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IF(W255&lt;&gt;"",IF((W255-V255)-almoco&gt;=Cadastros!Q261,(W255-V255)-almoco,(W255-V255)),"")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 t="str">
        <f t="shared" si="5"/>
        <v/>
      </c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 t="s">
        <v>415</v>
      </c>
      <c r="E256" s="62"/>
      <c r="F256" s="63"/>
      <c r="G256" s="62"/>
      <c r="H256" s="65"/>
      <c r="I256" s="65"/>
      <c r="J256" s="66"/>
      <c r="K256" s="67"/>
      <c r="L256" s="67"/>
      <c r="M256" s="67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IF(W256&lt;&gt;"",IF((W256-V256)-almoco&gt;=Cadastros!Q262,(W256-V256)-almoco,(W256-V256)),"")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 t="str">
        <f t="shared" si="5"/>
        <v/>
      </c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 t="s">
        <v>415</v>
      </c>
      <c r="E257" s="62"/>
      <c r="F257" s="63"/>
      <c r="G257" s="62"/>
      <c r="H257" s="65"/>
      <c r="I257" s="65"/>
      <c r="J257" s="66"/>
      <c r="K257" s="67"/>
      <c r="L257" s="67"/>
      <c r="M257" s="67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IF(W257&lt;&gt;"",IF((W257-V257)-almoco&gt;=Cadastros!Q263,(W257-V257)-almoco,(W257-V257)),"")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 t="str">
        <f t="shared" si="5"/>
        <v/>
      </c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 t="s">
        <v>415</v>
      </c>
      <c r="E258" s="62"/>
      <c r="F258" s="63"/>
      <c r="G258" s="62"/>
      <c r="H258" s="65"/>
      <c r="I258" s="65"/>
      <c r="J258" s="66"/>
      <c r="K258" s="67"/>
      <c r="L258" s="67"/>
      <c r="M258" s="67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IF(W258&lt;&gt;"",IF((W258-V258)-almoco&gt;=Cadastros!Q264,(W258-V258)-almoco,(W258-V258)),"")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 t="str">
        <f t="shared" si="5"/>
        <v/>
      </c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 t="s">
        <v>415</v>
      </c>
      <c r="E259" s="62"/>
      <c r="F259" s="63"/>
      <c r="G259" s="62"/>
      <c r="H259" s="65"/>
      <c r="I259" s="65"/>
      <c r="J259" s="66"/>
      <c r="K259" s="67"/>
      <c r="L259" s="67"/>
      <c r="M259" s="67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IF(W259&lt;&gt;"",IF((W259-V259)-almoco&gt;=Cadastros!Q265,(W259-V259)-almoco,(W259-V259)),"")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 t="str">
        <f t="shared" si="5"/>
        <v/>
      </c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 t="s">
        <v>415</v>
      </c>
      <c r="E260" s="62"/>
      <c r="F260" s="63"/>
      <c r="G260" s="62"/>
      <c r="H260" s="65"/>
      <c r="I260" s="65"/>
      <c r="J260" s="66"/>
      <c r="K260" s="67"/>
      <c r="L260" s="67"/>
      <c r="M260" s="67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IF(W260&lt;&gt;"",IF((W260-V260)-almoco&gt;=Cadastros!Q266,(W260-V260)-almoco,(W260-V260)),"")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 t="str">
        <f t="shared" si="5"/>
        <v/>
      </c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 t="s">
        <v>415</v>
      </c>
      <c r="E261" s="62"/>
      <c r="F261" s="63"/>
      <c r="G261" s="62"/>
      <c r="H261" s="65"/>
      <c r="I261" s="65"/>
      <c r="J261" s="66"/>
      <c r="K261" s="67"/>
      <c r="L261" s="67"/>
      <c r="M261" s="67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IF(W261&lt;&gt;"",IF((W261-V261)-almoco&gt;=Cadastros!Q267,(W261-V261)-almoco,(W261-V261)),"")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 t="str">
        <f t="shared" si="5"/>
        <v/>
      </c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 t="s">
        <v>415</v>
      </c>
      <c r="E262" s="62"/>
      <c r="F262" s="63"/>
      <c r="G262" s="62"/>
      <c r="H262" s="65"/>
      <c r="I262" s="65"/>
      <c r="J262" s="66"/>
      <c r="K262" s="67"/>
      <c r="L262" s="67"/>
      <c r="M262" s="67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IF(W262&lt;&gt;"",IF((W262-V262)-almoco&gt;=Cadastros!Q268,(W262-V262)-almoco,(W262-V262)),"")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 t="str">
        <f t="shared" si="5"/>
        <v/>
      </c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 t="s">
        <v>415</v>
      </c>
      <c r="E263" s="62"/>
      <c r="F263" s="63"/>
      <c r="G263" s="62"/>
      <c r="H263" s="65"/>
      <c r="I263" s="65"/>
      <c r="J263" s="66"/>
      <c r="K263" s="67"/>
      <c r="L263" s="67"/>
      <c r="M263" s="67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IF(W263&lt;&gt;"",IF((W263-V263)-almoco&gt;=Cadastros!Q269,(W263-V263)-almoco,(W263-V263)),"")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 t="str">
        <f t="shared" si="5"/>
        <v/>
      </c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 t="s">
        <v>415</v>
      </c>
      <c r="E264" s="62"/>
      <c r="F264" s="63"/>
      <c r="G264" s="62"/>
      <c r="H264" s="65"/>
      <c r="I264" s="65"/>
      <c r="J264" s="66"/>
      <c r="K264" s="67"/>
      <c r="L264" s="67"/>
      <c r="M264" s="67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IF(W264&lt;&gt;"",IF((W264-V264)-almoco&gt;=Cadastros!Q270,(W264-V264)-almoco,(W264-V264)),"")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 t="str">
        <f t="shared" si="5"/>
        <v/>
      </c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 t="s">
        <v>415</v>
      </c>
      <c r="E265" s="62"/>
      <c r="F265" s="63"/>
      <c r="G265" s="62"/>
      <c r="H265" s="65"/>
      <c r="I265" s="65"/>
      <c r="J265" s="66"/>
      <c r="K265" s="67"/>
      <c r="L265" s="67"/>
      <c r="M265" s="67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IF(W265&lt;&gt;"",IF((W265-V265)-almoco&gt;=Cadastros!Q271,(W265-V265)-almoco,(W265-V265)),"")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 t="str">
        <f t="shared" si="5"/>
        <v/>
      </c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 t="s">
        <v>415</v>
      </c>
      <c r="E266" s="62"/>
      <c r="F266" s="63"/>
      <c r="G266" s="62"/>
      <c r="H266" s="65"/>
      <c r="I266" s="65"/>
      <c r="J266" s="66"/>
      <c r="K266" s="67"/>
      <c r="L266" s="67"/>
      <c r="M266" s="67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IF(W266&lt;&gt;"",IF((W266-V266)-almoco&gt;=Cadastros!Q272,(W266-V266)-almoco,(W266-V266)),"")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 t="str">
        <f t="shared" si="5"/>
        <v/>
      </c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 t="s">
        <v>415</v>
      </c>
      <c r="E267" s="62"/>
      <c r="F267" s="63"/>
      <c r="G267" s="62"/>
      <c r="H267" s="65"/>
      <c r="I267" s="65"/>
      <c r="J267" s="66"/>
      <c r="K267" s="67"/>
      <c r="L267" s="67"/>
      <c r="M267" s="67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IF(W267&lt;&gt;"",IF((W267-V267)-almoco&gt;=Cadastros!Q273,(W267-V267)-almoco,(W267-V267)),"")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 t="str">
        <f t="shared" si="5"/>
        <v/>
      </c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 t="s">
        <v>415</v>
      </c>
      <c r="E268" s="62"/>
      <c r="F268" s="63"/>
      <c r="G268" s="62"/>
      <c r="H268" s="65"/>
      <c r="I268" s="65"/>
      <c r="J268" s="66"/>
      <c r="K268" s="67"/>
      <c r="L268" s="67"/>
      <c r="M268" s="67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IF(W268&lt;&gt;"",IF((W268-V268)-almoco&gt;=Cadastros!Q274,(W268-V268)-almoco,(W268-V268)),"")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 t="str">
        <f t="shared" si="5"/>
        <v/>
      </c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 t="s">
        <v>415</v>
      </c>
      <c r="E269" s="62"/>
      <c r="F269" s="63"/>
      <c r="G269" s="62"/>
      <c r="H269" s="65"/>
      <c r="I269" s="65"/>
      <c r="J269" s="66"/>
      <c r="K269" s="67"/>
      <c r="L269" s="67"/>
      <c r="M269" s="67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IF(W269&lt;&gt;"",IF((W269-V269)-almoco&gt;=Cadastros!Q275,(W269-V269)-almoco,(W269-V269)),"")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 t="str">
        <f t="shared" si="5"/>
        <v/>
      </c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 t="s">
        <v>415</v>
      </c>
      <c r="E270" s="62"/>
      <c r="F270" s="63"/>
      <c r="G270" s="62"/>
      <c r="H270" s="65"/>
      <c r="I270" s="65"/>
      <c r="J270" s="66"/>
      <c r="K270" s="67"/>
      <c r="L270" s="67"/>
      <c r="M270" s="67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IF(W270&lt;&gt;"",IF((W270-V270)-almoco&gt;=Cadastros!Q276,(W270-V270)-almoco,(W270-V270)),"")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 t="str">
        <f t="shared" si="5"/>
        <v/>
      </c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 t="s">
        <v>415</v>
      </c>
      <c r="E271" s="62"/>
      <c r="F271" s="63"/>
      <c r="G271" s="62"/>
      <c r="H271" s="65"/>
      <c r="I271" s="65"/>
      <c r="J271" s="66"/>
      <c r="K271" s="67"/>
      <c r="L271" s="67"/>
      <c r="M271" s="67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IF(W271&lt;&gt;"",IF((W271-V271)-almoco&gt;=Cadastros!Q277,(W271-V271)-almoco,(W271-V271)),"")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 t="str">
        <f t="shared" si="5"/>
        <v/>
      </c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 t="s">
        <v>415</v>
      </c>
      <c r="E272" s="62"/>
      <c r="F272" s="63"/>
      <c r="G272" s="62"/>
      <c r="H272" s="65"/>
      <c r="I272" s="65"/>
      <c r="J272" s="66"/>
      <c r="K272" s="67"/>
      <c r="L272" s="67"/>
      <c r="M272" s="67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IF(W272&lt;&gt;"",IF((W272-V272)-almoco&gt;=Cadastros!Q278,(W272-V272)-almoco,(W272-V272)),"")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 t="str">
        <f t="shared" si="5"/>
        <v/>
      </c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 t="s">
        <v>415</v>
      </c>
      <c r="E273" s="62"/>
      <c r="F273" s="63"/>
      <c r="G273" s="62"/>
      <c r="H273" s="65"/>
      <c r="I273" s="65"/>
      <c r="J273" s="66"/>
      <c r="K273" s="67"/>
      <c r="L273" s="67"/>
      <c r="M273" s="67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IF(W273&lt;&gt;"",IF((W273-V273)-almoco&gt;=Cadastros!Q279,(W273-V273)-almoco,(W273-V273)),"")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 t="str">
        <f t="shared" si="5"/>
        <v/>
      </c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 t="s">
        <v>415</v>
      </c>
      <c r="E274" s="62"/>
      <c r="F274" s="63"/>
      <c r="G274" s="62"/>
      <c r="H274" s="65"/>
      <c r="I274" s="65"/>
      <c r="J274" s="66"/>
      <c r="K274" s="67"/>
      <c r="L274" s="67"/>
      <c r="M274" s="67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IF(W274&lt;&gt;"",IF((W274-V274)-almoco&gt;=Cadastros!Q280,(W274-V274)-almoco,(W274-V274)),"")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 t="str">
        <f t="shared" si="5"/>
        <v/>
      </c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 t="s">
        <v>415</v>
      </c>
      <c r="E275" s="62"/>
      <c r="F275" s="63"/>
      <c r="G275" s="62"/>
      <c r="H275" s="65"/>
      <c r="I275" s="65"/>
      <c r="J275" s="66"/>
      <c r="K275" s="67"/>
      <c r="L275" s="67"/>
      <c r="M275" s="67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IF(W275&lt;&gt;"",IF((W275-V275)-almoco&gt;=Cadastros!Q281,(W275-V275)-almoco,(W275-V275)),"")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 t="str">
        <f t="shared" si="5"/>
        <v/>
      </c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 t="s">
        <v>415</v>
      </c>
      <c r="E276" s="62"/>
      <c r="F276" s="63"/>
      <c r="G276" s="62"/>
      <c r="H276" s="65"/>
      <c r="I276" s="65"/>
      <c r="J276" s="66"/>
      <c r="K276" s="67"/>
      <c r="L276" s="67"/>
      <c r="M276" s="67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IF(W276&lt;&gt;"",IF((W276-V276)-almoco&gt;=Cadastros!Q282,(W276-V276)-almoco,(W276-V276)),"")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 t="str">
        <f t="shared" si="5"/>
        <v/>
      </c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 t="s">
        <v>415</v>
      </c>
      <c r="E277" s="62"/>
      <c r="F277" s="63"/>
      <c r="G277" s="62"/>
      <c r="H277" s="65"/>
      <c r="I277" s="65"/>
      <c r="J277" s="66"/>
      <c r="K277" s="67"/>
      <c r="L277" s="67"/>
      <c r="M277" s="67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IF(W277&lt;&gt;"",IF((W277-V277)-almoco&gt;=Cadastros!Q283,(W277-V277)-almoco,(W277-V277)),"")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 t="str">
        <f t="shared" si="5"/>
        <v/>
      </c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 t="s">
        <v>415</v>
      </c>
      <c r="E278" s="62"/>
      <c r="F278" s="63"/>
      <c r="G278" s="62"/>
      <c r="H278" s="65"/>
      <c r="I278" s="65"/>
      <c r="J278" s="66"/>
      <c r="K278" s="67"/>
      <c r="L278" s="67"/>
      <c r="M278" s="67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IF(W278&lt;&gt;"",IF((W278-V278)-almoco&gt;=Cadastros!Q284,(W278-V278)-almoco,(W278-V278)),"")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 t="str">
        <f t="shared" si="5"/>
        <v/>
      </c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 t="s">
        <v>415</v>
      </c>
      <c r="E279" s="62"/>
      <c r="F279" s="63"/>
      <c r="G279" s="62"/>
      <c r="H279" s="65"/>
      <c r="I279" s="65"/>
      <c r="J279" s="66"/>
      <c r="K279" s="67"/>
      <c r="L279" s="67"/>
      <c r="M279" s="67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IF(W279&lt;&gt;"",IF((W279-V279)-almoco&gt;=Cadastros!Q285,(W279-V279)-almoco,(W279-V279)),"")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 t="str">
        <f t="shared" si="5"/>
        <v/>
      </c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 t="s">
        <v>415</v>
      </c>
      <c r="E280" s="62"/>
      <c r="F280" s="63"/>
      <c r="G280" s="62"/>
      <c r="H280" s="65"/>
      <c r="I280" s="65"/>
      <c r="J280" s="66"/>
      <c r="K280" s="67"/>
      <c r="L280" s="67"/>
      <c r="M280" s="67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IF(W280&lt;&gt;"",IF((W280-V280)-almoco&gt;=Cadastros!Q286,(W280-V280)-almoco,(W280-V280)),"")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 t="str">
        <f t="shared" si="5"/>
        <v/>
      </c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 t="s">
        <v>415</v>
      </c>
      <c r="E281" s="62"/>
      <c r="F281" s="63"/>
      <c r="G281" s="62"/>
      <c r="H281" s="65"/>
      <c r="I281" s="65"/>
      <c r="J281" s="66"/>
      <c r="K281" s="67"/>
      <c r="L281" s="67"/>
      <c r="M281" s="67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IF(W281&lt;&gt;"",IF((W281-V281)-almoco&gt;=Cadastros!Q287,(W281-V281)-almoco,(W281-V281)),"")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 t="str">
        <f t="shared" si="5"/>
        <v/>
      </c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 t="s">
        <v>415</v>
      </c>
      <c r="E282" s="62"/>
      <c r="F282" s="63"/>
      <c r="G282" s="62"/>
      <c r="H282" s="65"/>
      <c r="I282" s="65"/>
      <c r="J282" s="66"/>
      <c r="K282" s="67"/>
      <c r="L282" s="67"/>
      <c r="M282" s="67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IF(W282&lt;&gt;"",IF((W282-V282)-almoco&gt;=Cadastros!Q288,(W282-V282)-almoco,(W282-V282)),"")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 t="str">
        <f t="shared" si="5"/>
        <v/>
      </c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 t="s">
        <v>415</v>
      </c>
      <c r="E283" s="62"/>
      <c r="F283" s="63"/>
      <c r="G283" s="62"/>
      <c r="H283" s="65"/>
      <c r="I283" s="65"/>
      <c r="J283" s="66"/>
      <c r="K283" s="67"/>
      <c r="L283" s="67"/>
      <c r="M283" s="67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IF(W283&lt;&gt;"",IF((W283-V283)-almoco&gt;=Cadastros!Q289,(W283-V283)-almoco,(W283-V283)),"")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 t="str">
        <f t="shared" si="5"/>
        <v/>
      </c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 t="s">
        <v>415</v>
      </c>
      <c r="E284" s="62"/>
      <c r="F284" s="63"/>
      <c r="G284" s="62"/>
      <c r="H284" s="65"/>
      <c r="I284" s="65"/>
      <c r="J284" s="66"/>
      <c r="K284" s="67"/>
      <c r="L284" s="67"/>
      <c r="M284" s="67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IF(W284&lt;&gt;"",IF((W284-V284)-almoco&gt;=Cadastros!Q290,(W284-V284)-almoco,(W284-V284)),"")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 t="str">
        <f t="shared" si="5"/>
        <v/>
      </c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 t="s">
        <v>415</v>
      </c>
      <c r="E285" s="62"/>
      <c r="F285" s="63"/>
      <c r="G285" s="62"/>
      <c r="H285" s="65"/>
      <c r="I285" s="65"/>
      <c r="J285" s="66"/>
      <c r="K285" s="67"/>
      <c r="L285" s="67"/>
      <c r="M285" s="67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IF(W285&lt;&gt;"",IF((W285-V285)-almoco&gt;=Cadastros!Q291,(W285-V285)-almoco,(W285-V285)),"")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 t="str">
        <f t="shared" si="5"/>
        <v/>
      </c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 t="s">
        <v>415</v>
      </c>
      <c r="E286" s="62"/>
      <c r="F286" s="63"/>
      <c r="G286" s="62"/>
      <c r="H286" s="65"/>
      <c r="I286" s="65"/>
      <c r="J286" s="66"/>
      <c r="K286" s="67"/>
      <c r="L286" s="67"/>
      <c r="M286" s="67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IF(W286&lt;&gt;"",IF((W286-V286)-almoco&gt;=Cadastros!Q292,(W286-V286)-almoco,(W286-V286)),"")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 t="str">
        <f t="shared" si="5"/>
        <v/>
      </c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 t="s">
        <v>415</v>
      </c>
      <c r="E287" s="62"/>
      <c r="F287" s="63"/>
      <c r="G287" s="62"/>
      <c r="H287" s="65"/>
      <c r="I287" s="65"/>
      <c r="J287" s="66"/>
      <c r="K287" s="67"/>
      <c r="L287" s="67"/>
      <c r="M287" s="67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IF(W287&lt;&gt;"",IF((W287-V287)-almoco&gt;=Cadastros!Q293,(W287-V287)-almoco,(W287-V287)),"")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 t="str">
        <f t="shared" si="5"/>
        <v/>
      </c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 t="s">
        <v>415</v>
      </c>
      <c r="E288" s="62"/>
      <c r="F288" s="63"/>
      <c r="G288" s="62"/>
      <c r="H288" s="65"/>
      <c r="I288" s="65"/>
      <c r="J288" s="66"/>
      <c r="K288" s="67"/>
      <c r="L288" s="67"/>
      <c r="M288" s="67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IF(W288&lt;&gt;"",IF((W288-V288)-almoco&gt;=Cadastros!Q294,(W288-V288)-almoco,(W288-V288)),"")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 t="str">
        <f t="shared" si="5"/>
        <v/>
      </c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 t="s">
        <v>415</v>
      </c>
      <c r="E289" s="62"/>
      <c r="F289" s="63"/>
      <c r="G289" s="62"/>
      <c r="H289" s="65"/>
      <c r="I289" s="65"/>
      <c r="J289" s="66"/>
      <c r="K289" s="67"/>
      <c r="L289" s="67"/>
      <c r="M289" s="67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IF(W289&lt;&gt;"",IF((W289-V289)-almoco&gt;=Cadastros!Q295,(W289-V289)-almoco,(W289-V289)),"")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 t="str">
        <f t="shared" si="5"/>
        <v/>
      </c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 t="s">
        <v>415</v>
      </c>
      <c r="E290" s="62"/>
      <c r="F290" s="63"/>
      <c r="G290" s="62"/>
      <c r="H290" s="65"/>
      <c r="I290" s="65"/>
      <c r="J290" s="66"/>
      <c r="K290" s="67"/>
      <c r="L290" s="67"/>
      <c r="M290" s="67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IF(W290&lt;&gt;"",IF((W290-V290)-almoco&gt;=Cadastros!Q296,(W290-V290)-almoco,(W290-V290)),"")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 t="str">
        <f t="shared" si="5"/>
        <v/>
      </c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 t="s">
        <v>415</v>
      </c>
      <c r="E291" s="62"/>
      <c r="F291" s="63"/>
      <c r="G291" s="62"/>
      <c r="H291" s="65"/>
      <c r="I291" s="65"/>
      <c r="J291" s="66"/>
      <c r="K291" s="67"/>
      <c r="L291" s="67"/>
      <c r="M291" s="67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IF(W291&lt;&gt;"",IF((W291-V291)-almoco&gt;=Cadastros!Q297,(W291-V291)-almoco,(W291-V291)),"")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 t="str">
        <f t="shared" si="5"/>
        <v/>
      </c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 t="s">
        <v>415</v>
      </c>
      <c r="E292" s="62"/>
      <c r="F292" s="63"/>
      <c r="G292" s="62"/>
      <c r="H292" s="65"/>
      <c r="I292" s="65"/>
      <c r="J292" s="66"/>
      <c r="K292" s="67"/>
      <c r="L292" s="67"/>
      <c r="M292" s="67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IF(W292&lt;&gt;"",IF((W292-V292)-almoco&gt;=Cadastros!Q298,(W292-V292)-almoco,(W292-V292)),"")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 t="str">
        <f t="shared" si="5"/>
        <v/>
      </c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 t="s">
        <v>415</v>
      </c>
      <c r="E293" s="62"/>
      <c r="F293" s="63"/>
      <c r="G293" s="62"/>
      <c r="H293" s="65"/>
      <c r="I293" s="65"/>
      <c r="J293" s="66"/>
      <c r="K293" s="67"/>
      <c r="L293" s="67"/>
      <c r="M293" s="67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IF(W293&lt;&gt;"",IF((W293-V293)-almoco&gt;=Cadastros!Q299,(W293-V293)-almoco,(W293-V293)),"")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 t="str">
        <f t="shared" si="5"/>
        <v/>
      </c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 t="s">
        <v>415</v>
      </c>
      <c r="E294" s="62"/>
      <c r="F294" s="63"/>
      <c r="G294" s="62"/>
      <c r="H294" s="65"/>
      <c r="I294" s="65"/>
      <c r="J294" s="66"/>
      <c r="K294" s="67"/>
      <c r="L294" s="67"/>
      <c r="M294" s="67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IF(W294&lt;&gt;"",IF((W294-V294)-almoco&gt;=Cadastros!Q300,(W294-V294)-almoco,(W294-V294)),"")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 t="str">
        <f t="shared" si="5"/>
        <v/>
      </c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 t="s">
        <v>415</v>
      </c>
      <c r="E295" s="62"/>
      <c r="F295" s="63"/>
      <c r="G295" s="62"/>
      <c r="H295" s="65"/>
      <c r="I295" s="65"/>
      <c r="J295" s="66"/>
      <c r="K295" s="67"/>
      <c r="L295" s="67"/>
      <c r="M295" s="67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IF(W295&lt;&gt;"",IF((W295-V295)-almoco&gt;=Cadastros!Q301,(W295-V295)-almoco,(W295-V295)),"")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 t="str">
        <f t="shared" si="5"/>
        <v/>
      </c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 t="s">
        <v>415</v>
      </c>
      <c r="E296" s="62"/>
      <c r="F296" s="63"/>
      <c r="G296" s="62"/>
      <c r="H296" s="65"/>
      <c r="I296" s="65"/>
      <c r="J296" s="66"/>
      <c r="K296" s="67"/>
      <c r="L296" s="67"/>
      <c r="M296" s="67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IF(W296&lt;&gt;"",IF((W296-V296)-almoco&gt;=Cadastros!Q302,(W296-V296)-almoco,(W296-V296)),"")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 t="str">
        <f t="shared" si="5"/>
        <v/>
      </c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 t="s">
        <v>415</v>
      </c>
      <c r="E297" s="62"/>
      <c r="F297" s="63"/>
      <c r="G297" s="62"/>
      <c r="H297" s="65"/>
      <c r="I297" s="65"/>
      <c r="J297" s="66"/>
      <c r="K297" s="67"/>
      <c r="L297" s="67"/>
      <c r="M297" s="67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IF(W297&lt;&gt;"",IF((W297-V297)-almoco&gt;=Cadastros!Q303,(W297-V297)-almoco,(W297-V297)),"")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 t="str">
        <f t="shared" si="5"/>
        <v/>
      </c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 t="s">
        <v>415</v>
      </c>
      <c r="E298" s="62"/>
      <c r="F298" s="63"/>
      <c r="G298" s="62"/>
      <c r="H298" s="65"/>
      <c r="I298" s="65"/>
      <c r="J298" s="66"/>
      <c r="K298" s="67"/>
      <c r="L298" s="67"/>
      <c r="M298" s="67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IF(W298&lt;&gt;"",IF((W298-V298)-almoco&gt;=Cadastros!Q304,(W298-V298)-almoco,(W298-V298)),"")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 t="str">
        <f t="shared" si="5"/>
        <v/>
      </c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 t="s">
        <v>415</v>
      </c>
      <c r="E299" s="62"/>
      <c r="F299" s="63"/>
      <c r="G299" s="62"/>
      <c r="H299" s="65"/>
      <c r="I299" s="65"/>
      <c r="J299" s="66"/>
      <c r="K299" s="67"/>
      <c r="L299" s="67"/>
      <c r="M299" s="67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IF(W299&lt;&gt;"",IF((W299-V299)-almoco&gt;=Cadastros!Q305,(W299-V299)-almoco,(W299-V299)),"")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 t="str">
        <f t="shared" si="5"/>
        <v/>
      </c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 t="s">
        <v>415</v>
      </c>
      <c r="E300" s="62"/>
      <c r="F300" s="63"/>
      <c r="G300" s="62"/>
      <c r="H300" s="65"/>
      <c r="I300" s="65"/>
      <c r="J300" s="66"/>
      <c r="K300" s="67"/>
      <c r="L300" s="67"/>
      <c r="M300" s="67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IF(W300&lt;&gt;"",IF((W300-V300)-almoco&gt;=Cadastros!Q306,(W300-V300)-almoco,(W300-V300)),"")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 t="str">
        <f t="shared" si="5"/>
        <v/>
      </c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 t="s">
        <v>415</v>
      </c>
      <c r="E301" s="62"/>
      <c r="F301" s="63"/>
      <c r="G301" s="62"/>
      <c r="H301" s="65"/>
      <c r="I301" s="65"/>
      <c r="J301" s="66"/>
      <c r="K301" s="67"/>
      <c r="L301" s="67"/>
      <c r="M301" s="67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IF(W301&lt;&gt;"",IF((W301-V301)-almoco&gt;=Cadastros!Q307,(W301-V301)-almoco,(W301-V301)),"")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 t="str">
        <f t="shared" si="5"/>
        <v/>
      </c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 t="s">
        <v>415</v>
      </c>
      <c r="E302" s="62"/>
      <c r="F302" s="63"/>
      <c r="G302" s="62"/>
      <c r="H302" s="65"/>
      <c r="I302" s="65"/>
      <c r="J302" s="66"/>
      <c r="K302" s="67"/>
      <c r="L302" s="67"/>
      <c r="M302" s="67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IF(W302&lt;&gt;"",IF((W302-V302)-almoco&gt;=Cadastros!Q308,(W302-V302)-almoco,(W302-V302)),"")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 t="str">
        <f t="shared" si="5"/>
        <v/>
      </c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 t="s">
        <v>415</v>
      </c>
      <c r="E303" s="62"/>
      <c r="F303" s="63"/>
      <c r="G303" s="62"/>
      <c r="H303" s="65"/>
      <c r="I303" s="65"/>
      <c r="J303" s="66"/>
      <c r="K303" s="67"/>
      <c r="L303" s="67"/>
      <c r="M303" s="67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IF(W303&lt;&gt;"",IF((W303-V303)-almoco&gt;=Cadastros!Q309,(W303-V303)-almoco,(W303-V303)),"")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 t="str">
        <f t="shared" si="5"/>
        <v/>
      </c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 t="s">
        <v>415</v>
      </c>
      <c r="E304" s="62"/>
      <c r="F304" s="63"/>
      <c r="G304" s="62"/>
      <c r="H304" s="65"/>
      <c r="I304" s="65"/>
      <c r="J304" s="66"/>
      <c r="K304" s="67"/>
      <c r="L304" s="67"/>
      <c r="M304" s="67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IF(W304&lt;&gt;"",IF((W304-V304)-almoco&gt;=Cadastros!Q310,(W304-V304)-almoco,(W304-V304)),"")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 t="str">
        <f t="shared" si="5"/>
        <v/>
      </c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 t="s">
        <v>415</v>
      </c>
      <c r="E305" s="62"/>
      <c r="F305" s="63"/>
      <c r="G305" s="62"/>
      <c r="H305" s="65"/>
      <c r="I305" s="65"/>
      <c r="J305" s="66"/>
      <c r="K305" s="67"/>
      <c r="L305" s="67"/>
      <c r="M305" s="67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IF(W305&lt;&gt;"",IF((W305-V305)-almoco&gt;=Cadastros!Q311,(W305-V305)-almoco,(W305-V305)),"")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 t="str">
        <f t="shared" si="5"/>
        <v/>
      </c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 t="s">
        <v>415</v>
      </c>
      <c r="E306" s="62"/>
      <c r="F306" s="63"/>
      <c r="G306" s="62"/>
      <c r="H306" s="65"/>
      <c r="I306" s="65"/>
      <c r="J306" s="66"/>
      <c r="K306" s="67"/>
      <c r="L306" s="67"/>
      <c r="M306" s="67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IF(W306&lt;&gt;"",IF((W306-V306)-almoco&gt;=Cadastros!Q312,(W306-V306)-almoco,(W306-V306)),"")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 t="str">
        <f t="shared" si="5"/>
        <v/>
      </c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 t="s">
        <v>415</v>
      </c>
      <c r="E307" s="62"/>
      <c r="F307" s="63"/>
      <c r="G307" s="62"/>
      <c r="H307" s="65"/>
      <c r="I307" s="65"/>
      <c r="J307" s="66"/>
      <c r="K307" s="67"/>
      <c r="L307" s="67"/>
      <c r="M307" s="67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IF(W307&lt;&gt;"",IF((W307-V307)-almoco&gt;=Cadastros!Q313,(W307-V307)-almoco,(W307-V307)),"")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 t="str">
        <f t="shared" si="5"/>
        <v/>
      </c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 t="s">
        <v>415</v>
      </c>
      <c r="E308" s="62"/>
      <c r="F308" s="63"/>
      <c r="G308" s="62"/>
      <c r="H308" s="65"/>
      <c r="I308" s="65"/>
      <c r="J308" s="66"/>
      <c r="K308" s="67"/>
      <c r="L308" s="67"/>
      <c r="M308" s="67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IF(W308&lt;&gt;"",IF((W308-V308)-almoco&gt;=Cadastros!Q314,(W308-V308)-almoco,(W308-V308)),"")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 t="str">
        <f t="shared" si="5"/>
        <v/>
      </c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 t="s">
        <v>415</v>
      </c>
      <c r="E309" s="62"/>
      <c r="F309" s="63"/>
      <c r="G309" s="62"/>
      <c r="H309" s="65"/>
      <c r="I309" s="65"/>
      <c r="J309" s="66"/>
      <c r="K309" s="67"/>
      <c r="L309" s="67"/>
      <c r="M309" s="67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IF(W309&lt;&gt;"",IF((W309-V309)-almoco&gt;=Cadastros!Q315,(W309-V309)-almoco,(W309-V309)),"")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 t="str">
        <f t="shared" si="5"/>
        <v/>
      </c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 t="s">
        <v>415</v>
      </c>
      <c r="E310" s="62"/>
      <c r="F310" s="63"/>
      <c r="G310" s="62"/>
      <c r="H310" s="65"/>
      <c r="I310" s="65"/>
      <c r="J310" s="66"/>
      <c r="K310" s="67"/>
      <c r="L310" s="67"/>
      <c r="M310" s="67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IF(W310&lt;&gt;"",IF((W310-V310)-almoco&gt;=Cadastros!Q316,(W310-V310)-almoco,(W310-V310)),"")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 t="str">
        <f t="shared" si="5"/>
        <v/>
      </c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 t="s">
        <v>415</v>
      </c>
      <c r="E311" s="62"/>
      <c r="F311" s="63"/>
      <c r="G311" s="62"/>
      <c r="H311" s="65"/>
      <c r="I311" s="65"/>
      <c r="J311" s="66"/>
      <c r="K311" s="67"/>
      <c r="L311" s="67"/>
      <c r="M311" s="67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IF(W311&lt;&gt;"",IF((W311-V311)-almoco&gt;=Cadastros!Q317,(W311-V311)-almoco,(W311-V311)),"")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 t="str">
        <f t="shared" si="5"/>
        <v/>
      </c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 t="s">
        <v>415</v>
      </c>
      <c r="E312" s="62"/>
      <c r="F312" s="63"/>
      <c r="G312" s="62"/>
      <c r="H312" s="65"/>
      <c r="I312" s="65"/>
      <c r="J312" s="66"/>
      <c r="K312" s="67"/>
      <c r="L312" s="67"/>
      <c r="M312" s="67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IF(W312&lt;&gt;"",IF((W312-V312)-almoco&gt;=Cadastros!Q318,(W312-V312)-almoco,(W312-V312)),"")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 t="str">
        <f t="shared" si="5"/>
        <v/>
      </c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 t="s">
        <v>415</v>
      </c>
      <c r="E313" s="62"/>
      <c r="F313" s="63"/>
      <c r="G313" s="62"/>
      <c r="H313" s="65"/>
      <c r="I313" s="65"/>
      <c r="J313" s="66"/>
      <c r="K313" s="67"/>
      <c r="L313" s="67"/>
      <c r="M313" s="67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IF(W313&lt;&gt;"",IF((W313-V313)-almoco&gt;=Cadastros!Q319,(W313-V313)-almoco,(W313-V313)),"")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 t="str">
        <f t="shared" si="5"/>
        <v/>
      </c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 t="s">
        <v>415</v>
      </c>
      <c r="E314" s="62"/>
      <c r="F314" s="63"/>
      <c r="G314" s="62"/>
      <c r="H314" s="65"/>
      <c r="I314" s="65"/>
      <c r="J314" s="66"/>
      <c r="K314" s="67"/>
      <c r="L314" s="67"/>
      <c r="M314" s="67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IF(W314&lt;&gt;"",IF((W314-V314)-almoco&gt;=Cadastros!Q320,(W314-V314)-almoco,(W314-V314)),"")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 t="str">
        <f t="shared" si="5"/>
        <v/>
      </c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 t="s">
        <v>415</v>
      </c>
      <c r="E315" s="62"/>
      <c r="F315" s="63"/>
      <c r="G315" s="62"/>
      <c r="H315" s="65"/>
      <c r="I315" s="65"/>
      <c r="J315" s="66"/>
      <c r="K315" s="67"/>
      <c r="L315" s="67"/>
      <c r="M315" s="67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IF(W315&lt;&gt;"",IF((W315-V315)-almoco&gt;=Cadastros!Q321,(W315-V315)-almoco,(W315-V315)),"")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 t="str">
        <f t="shared" si="5"/>
        <v/>
      </c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 t="s">
        <v>415</v>
      </c>
      <c r="E316" s="62"/>
      <c r="F316" s="63"/>
      <c r="G316" s="62"/>
      <c r="H316" s="65"/>
      <c r="I316" s="65"/>
      <c r="J316" s="66"/>
      <c r="K316" s="67"/>
      <c r="L316" s="67"/>
      <c r="M316" s="67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IF(W316&lt;&gt;"",IF((W316-V316)-almoco&gt;=Cadastros!Q322,(W316-V316)-almoco,(W316-V316)),"")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 t="str">
        <f t="shared" si="5"/>
        <v/>
      </c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 t="s">
        <v>415</v>
      </c>
      <c r="E317" s="62"/>
      <c r="F317" s="63"/>
      <c r="G317" s="62"/>
      <c r="H317" s="65"/>
      <c r="I317" s="65"/>
      <c r="J317" s="66"/>
      <c r="K317" s="67"/>
      <c r="L317" s="67"/>
      <c r="M317" s="67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IF(W317&lt;&gt;"",IF((W317-V317)-almoco&gt;=Cadastros!Q323,(W317-V317)-almoco,(W317-V317)),"")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 t="str">
        <f t="shared" si="5"/>
        <v/>
      </c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 t="s">
        <v>415</v>
      </c>
      <c r="E318" s="62"/>
      <c r="F318" s="63"/>
      <c r="G318" s="62"/>
      <c r="H318" s="65"/>
      <c r="I318" s="65"/>
      <c r="J318" s="66"/>
      <c r="K318" s="67"/>
      <c r="L318" s="67"/>
      <c r="M318" s="67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IF(W318&lt;&gt;"",IF((W318-V318)-almoco&gt;=Cadastros!Q324,(W318-V318)-almoco,(W318-V318)),"")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 t="str">
        <f t="shared" si="5"/>
        <v/>
      </c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 t="s">
        <v>415</v>
      </c>
      <c r="E319" s="62"/>
      <c r="F319" s="63"/>
      <c r="G319" s="62"/>
      <c r="H319" s="65"/>
      <c r="I319" s="65"/>
      <c r="J319" s="66"/>
      <c r="K319" s="67"/>
      <c r="L319" s="67"/>
      <c r="M319" s="67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IF(W319&lt;&gt;"",IF((W319-V319)-almoco&gt;=Cadastros!Q325,(W319-V319)-almoco,(W319-V319)),"")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 t="str">
        <f t="shared" si="5"/>
        <v/>
      </c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 t="s">
        <v>415</v>
      </c>
      <c r="E320" s="62"/>
      <c r="F320" s="63"/>
      <c r="G320" s="62"/>
      <c r="H320" s="65"/>
      <c r="I320" s="65"/>
      <c r="J320" s="66"/>
      <c r="K320" s="67"/>
      <c r="L320" s="67"/>
      <c r="M320" s="67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IF(W320&lt;&gt;"",IF((W320-V320)-almoco&gt;=Cadastros!Q326,(W320-V320)-almoco,(W320-V320)),"")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 t="str">
        <f t="shared" si="5"/>
        <v/>
      </c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 t="s">
        <v>415</v>
      </c>
      <c r="E321" s="62"/>
      <c r="F321" s="63"/>
      <c r="G321" s="62"/>
      <c r="H321" s="65"/>
      <c r="I321" s="65"/>
      <c r="J321" s="66"/>
      <c r="K321" s="67"/>
      <c r="L321" s="67"/>
      <c r="M321" s="67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IF(W321&lt;&gt;"",IF((W321-V321)-almoco&gt;=Cadastros!Q327,(W321-V321)-almoco,(W321-V321)),"")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 t="str">
        <f t="shared" si="5"/>
        <v/>
      </c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 t="s">
        <v>415</v>
      </c>
      <c r="E322" s="62"/>
      <c r="F322" s="63"/>
      <c r="G322" s="62"/>
      <c r="H322" s="65"/>
      <c r="I322" s="65"/>
      <c r="J322" s="66"/>
      <c r="K322" s="67"/>
      <c r="L322" s="67"/>
      <c r="M322" s="67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IF(W322&lt;&gt;"",IF((W322-V322)-almoco&gt;=Cadastros!Q328,(W322-V322)-almoco,(W322-V322)),"")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 t="str">
        <f t="shared" si="5"/>
        <v/>
      </c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 t="s">
        <v>415</v>
      </c>
      <c r="E323" s="62"/>
      <c r="F323" s="63"/>
      <c r="G323" s="62"/>
      <c r="H323" s="65"/>
      <c r="I323" s="65"/>
      <c r="J323" s="66"/>
      <c r="K323" s="67"/>
      <c r="L323" s="67"/>
      <c r="M323" s="67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IF(W323&lt;&gt;"",IF((W323-V323)-almoco&gt;=Cadastros!Q329,(W323-V323)-almoco,(W323-V323)),"")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 t="str">
        <f t="shared" si="5"/>
        <v/>
      </c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 t="s">
        <v>415</v>
      </c>
      <c r="E324" s="62"/>
      <c r="F324" s="63"/>
      <c r="G324" s="62"/>
      <c r="H324" s="65"/>
      <c r="I324" s="65"/>
      <c r="J324" s="66"/>
      <c r="K324" s="67"/>
      <c r="L324" s="67"/>
      <c r="M324" s="67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IF(W324&lt;&gt;"",IF((W324-V324)-almoco&gt;=Cadastros!Q330,(W324-V324)-almoco,(W324-V324)),"")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 t="str">
        <f t="shared" si="5"/>
        <v/>
      </c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 t="s">
        <v>415</v>
      </c>
      <c r="E325" s="62"/>
      <c r="F325" s="63"/>
      <c r="G325" s="62"/>
      <c r="H325" s="65"/>
      <c r="I325" s="65"/>
      <c r="J325" s="66"/>
      <c r="K325" s="67"/>
      <c r="L325" s="67"/>
      <c r="M325" s="67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IF(W325&lt;&gt;"",IF((W325-V325)-almoco&gt;=Cadastros!Q331,(W325-V325)-almoco,(W325-V325)),"")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 t="str">
        <f t="shared" si="5"/>
        <v/>
      </c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 t="s">
        <v>415</v>
      </c>
      <c r="E326" s="62"/>
      <c r="F326" s="63"/>
      <c r="G326" s="62"/>
      <c r="H326" s="65"/>
      <c r="I326" s="65"/>
      <c r="J326" s="66"/>
      <c r="K326" s="67"/>
      <c r="L326" s="67"/>
      <c r="M326" s="67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IF(W326&lt;&gt;"",IF((W326-V326)-almoco&gt;=Cadastros!Q332,(W326-V326)-almoco,(W326-V326)),"")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 t="str">
        <f t="shared" si="5"/>
        <v/>
      </c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 t="s">
        <v>415</v>
      </c>
      <c r="E327" s="62"/>
      <c r="F327" s="63"/>
      <c r="G327" s="62"/>
      <c r="H327" s="65"/>
      <c r="I327" s="65"/>
      <c r="J327" s="66"/>
      <c r="K327" s="67"/>
      <c r="L327" s="67"/>
      <c r="M327" s="67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IF(W327&lt;&gt;"",IF((W327-V327)-almoco&gt;=Cadastros!Q333,(W327-V327)-almoco,(W327-V327)),"")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 t="str">
        <f t="shared" si="5"/>
        <v/>
      </c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 t="s">
        <v>415</v>
      </c>
      <c r="E328" s="62"/>
      <c r="F328" s="63"/>
      <c r="G328" s="62"/>
      <c r="H328" s="65"/>
      <c r="I328" s="65"/>
      <c r="J328" s="66"/>
      <c r="K328" s="67"/>
      <c r="L328" s="67"/>
      <c r="M328" s="67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IF(W328&lt;&gt;"",IF((W328-V328)-almoco&gt;=Cadastros!Q334,(W328-V328)-almoco,(W328-V328)),"")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 t="str">
        <f t="shared" si="5"/>
        <v/>
      </c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 t="s">
        <v>415</v>
      </c>
      <c r="E329" s="62"/>
      <c r="F329" s="63"/>
      <c r="G329" s="62"/>
      <c r="H329" s="65"/>
      <c r="I329" s="65"/>
      <c r="J329" s="66"/>
      <c r="K329" s="67"/>
      <c r="L329" s="67"/>
      <c r="M329" s="67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IF(W329&lt;&gt;"",IF((W329-V329)-almoco&gt;=Cadastros!Q335,(W329-V329)-almoco,(W329-V329)),"")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 t="str">
        <f t="shared" si="5"/>
        <v/>
      </c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 t="s">
        <v>415</v>
      </c>
      <c r="E330" s="62"/>
      <c r="F330" s="63"/>
      <c r="G330" s="62"/>
      <c r="H330" s="65"/>
      <c r="I330" s="65"/>
      <c r="J330" s="66"/>
      <c r="K330" s="67"/>
      <c r="L330" s="67"/>
      <c r="M330" s="67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IF(W330&lt;&gt;"",IF((W330-V330)-almoco&gt;=Cadastros!Q336,(W330-V330)-almoco,(W330-V330)),"")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 t="str">
        <f t="shared" si="5"/>
        <v/>
      </c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 t="s">
        <v>415</v>
      </c>
      <c r="E331" s="62"/>
      <c r="F331" s="63"/>
      <c r="G331" s="62"/>
      <c r="H331" s="65"/>
      <c r="I331" s="65"/>
      <c r="J331" s="66"/>
      <c r="K331" s="67"/>
      <c r="L331" s="67"/>
      <c r="M331" s="67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IF(W331&lt;&gt;"",IF((W331-V331)-almoco&gt;=Cadastros!Q337,(W331-V331)-almoco,(W331-V331)),"")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 t="str">
        <f t="shared" si="5"/>
        <v/>
      </c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 t="s">
        <v>415</v>
      </c>
      <c r="E332" s="62"/>
      <c r="F332" s="63"/>
      <c r="G332" s="62"/>
      <c r="H332" s="65"/>
      <c r="I332" s="65"/>
      <c r="J332" s="66"/>
      <c r="K332" s="67"/>
      <c r="L332" s="67"/>
      <c r="M332" s="67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IF(W332&lt;&gt;"",IF((W332-V332)-almoco&gt;=Cadastros!Q338,(W332-V332)-almoco,(W332-V332)),"")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 t="str">
        <f t="shared" si="5"/>
        <v/>
      </c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 t="s">
        <v>415</v>
      </c>
      <c r="E333" s="62"/>
      <c r="F333" s="63"/>
      <c r="G333" s="62"/>
      <c r="H333" s="65"/>
      <c r="I333" s="65"/>
      <c r="J333" s="66"/>
      <c r="K333" s="67"/>
      <c r="L333" s="67"/>
      <c r="M333" s="67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IF(W333&lt;&gt;"",IF((W333-V333)-almoco&gt;=Cadastros!Q339,(W333-V333)-almoco,(W333-V333)),"")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 t="str">
        <f t="shared" si="5"/>
        <v/>
      </c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 t="s">
        <v>415</v>
      </c>
      <c r="E334" s="62"/>
      <c r="F334" s="63"/>
      <c r="G334" s="62"/>
      <c r="H334" s="65"/>
      <c r="I334" s="65"/>
      <c r="J334" s="66"/>
      <c r="K334" s="67"/>
      <c r="L334" s="67"/>
      <c r="M334" s="67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IF(W334&lt;&gt;"",IF((W334-V334)-almoco&gt;=Cadastros!Q340,(W334-V334)-almoco,(W334-V334)),"")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 t="str">
        <f t="shared" si="5"/>
        <v/>
      </c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 t="s">
        <v>415</v>
      </c>
      <c r="E335" s="62"/>
      <c r="F335" s="63"/>
      <c r="G335" s="62"/>
      <c r="H335" s="65"/>
      <c r="I335" s="65"/>
      <c r="J335" s="66"/>
      <c r="K335" s="67"/>
      <c r="L335" s="67"/>
      <c r="M335" s="67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IF(W335&lt;&gt;"",IF((W335-V335)-almoco&gt;=Cadastros!Q341,(W335-V335)-almoco,(W335-V335)),"")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 t="str">
        <f t="shared" si="5"/>
        <v/>
      </c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 t="s">
        <v>415</v>
      </c>
      <c r="E336" s="62"/>
      <c r="F336" s="63"/>
      <c r="G336" s="62"/>
      <c r="H336" s="65"/>
      <c r="I336" s="65"/>
      <c r="J336" s="66"/>
      <c r="K336" s="67"/>
      <c r="L336" s="67"/>
      <c r="M336" s="67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IF(W336&lt;&gt;"",IF((W336-V336)-almoco&gt;=Cadastros!Q342,(W336-V336)-almoco,(W336-V336)),"")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 t="str">
        <f t="shared" si="5"/>
        <v/>
      </c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 t="s">
        <v>415</v>
      </c>
      <c r="E337" s="62"/>
      <c r="F337" s="63"/>
      <c r="G337" s="62"/>
      <c r="H337" s="65"/>
      <c r="I337" s="65"/>
      <c r="J337" s="66"/>
      <c r="K337" s="67"/>
      <c r="L337" s="67"/>
      <c r="M337" s="67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IF(W337&lt;&gt;"",IF((W337-V337)-almoco&gt;=Cadastros!Q343,(W337-V337)-almoco,(W337-V337)),"")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 t="str">
        <f t="shared" si="5"/>
        <v/>
      </c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 t="s">
        <v>415</v>
      </c>
      <c r="E338" s="62"/>
      <c r="F338" s="63"/>
      <c r="G338" s="62"/>
      <c r="H338" s="65"/>
      <c r="I338" s="65"/>
      <c r="J338" s="66"/>
      <c r="K338" s="67"/>
      <c r="L338" s="67"/>
      <c r="M338" s="67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IF(W338&lt;&gt;"",IF((W338-V338)-almoco&gt;=Cadastros!Q344,(W338-V338)-almoco,(W338-V338)),"")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 t="str">
        <f t="shared" si="5"/>
        <v/>
      </c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 t="s">
        <v>415</v>
      </c>
      <c r="E339" s="62"/>
      <c r="F339" s="63"/>
      <c r="G339" s="62"/>
      <c r="H339" s="65"/>
      <c r="I339" s="65"/>
      <c r="J339" s="66"/>
      <c r="K339" s="67"/>
      <c r="L339" s="67"/>
      <c r="M339" s="67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IF(W339&lt;&gt;"",IF((W339-V339)-almoco&gt;=Cadastros!Q345,(W339-V339)-almoco,(W339-V339)),"")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 t="str">
        <f t="shared" si="5"/>
        <v/>
      </c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 t="s">
        <v>415</v>
      </c>
      <c r="E340" s="62"/>
      <c r="F340" s="63"/>
      <c r="G340" s="62"/>
      <c r="H340" s="65"/>
      <c r="I340" s="65"/>
      <c r="J340" s="66"/>
      <c r="K340" s="67"/>
      <c r="L340" s="67"/>
      <c r="M340" s="67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IF(W340&lt;&gt;"",IF((W340-V340)-almoco&gt;=Cadastros!Q346,(W340-V340)-almoco,(W340-V340)),"")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 t="str">
        <f t="shared" si="5"/>
        <v/>
      </c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 t="s">
        <v>415</v>
      </c>
      <c r="E341" s="62"/>
      <c r="F341" s="63"/>
      <c r="G341" s="62"/>
      <c r="H341" s="65"/>
      <c r="I341" s="65"/>
      <c r="J341" s="66"/>
      <c r="K341" s="67"/>
      <c r="L341" s="67"/>
      <c r="M341" s="67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IF(W341&lt;&gt;"",IF((W341-V341)-almoco&gt;=Cadastros!Q347,(W341-V341)-almoco,(W341-V341)),"")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 t="str">
        <f t="shared" si="5"/>
        <v/>
      </c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 t="s">
        <v>415</v>
      </c>
      <c r="E342" s="62"/>
      <c r="F342" s="63"/>
      <c r="G342" s="62"/>
      <c r="H342" s="65"/>
      <c r="I342" s="65"/>
      <c r="J342" s="66"/>
      <c r="K342" s="67"/>
      <c r="L342" s="67"/>
      <c r="M342" s="67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IF(W342&lt;&gt;"",IF((W342-V342)-almoco&gt;=Cadastros!Q348,(W342-V342)-almoco,(W342-V342)),"")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 t="str">
        <f t="shared" si="5"/>
        <v/>
      </c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 t="s">
        <v>415</v>
      </c>
      <c r="E343" s="62"/>
      <c r="F343" s="63"/>
      <c r="G343" s="62"/>
      <c r="H343" s="65"/>
      <c r="I343" s="65"/>
      <c r="J343" s="66"/>
      <c r="K343" s="67"/>
      <c r="L343" s="67"/>
      <c r="M343" s="67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IF(W343&lt;&gt;"",IF((W343-V343)-almoco&gt;=Cadastros!Q349,(W343-V343)-almoco,(W343-V343)),"")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 t="str">
        <f t="shared" si="5"/>
        <v/>
      </c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 t="s">
        <v>415</v>
      </c>
      <c r="E344" s="62"/>
      <c r="F344" s="63"/>
      <c r="G344" s="62"/>
      <c r="H344" s="65"/>
      <c r="I344" s="65"/>
      <c r="J344" s="66"/>
      <c r="K344" s="67"/>
      <c r="L344" s="67"/>
      <c r="M344" s="67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IF(W344&lt;&gt;"",IF((W344-V344)-almoco&gt;=Cadastros!Q350,(W344-V344)-almoco,(W344-V344)),"")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 t="str">
        <f t="shared" si="5"/>
        <v/>
      </c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 t="s">
        <v>415</v>
      </c>
      <c r="E345" s="62"/>
      <c r="F345" s="63"/>
      <c r="G345" s="62"/>
      <c r="H345" s="65"/>
      <c r="I345" s="65"/>
      <c r="J345" s="66"/>
      <c r="K345" s="67"/>
      <c r="L345" s="67"/>
      <c r="M345" s="67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IF(W345&lt;&gt;"",IF((W345-V345)-almoco&gt;=Cadastros!Q351,(W345-V345)-almoco,(W345-V345)),"")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 t="str">
        <f t="shared" si="5"/>
        <v/>
      </c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 t="s">
        <v>415</v>
      </c>
      <c r="E346" s="62"/>
      <c r="F346" s="63"/>
      <c r="G346" s="62"/>
      <c r="H346" s="65"/>
      <c r="I346" s="65"/>
      <c r="J346" s="66"/>
      <c r="K346" s="67"/>
      <c r="L346" s="67"/>
      <c r="M346" s="67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IF(W346&lt;&gt;"",IF((W346-V346)-almoco&gt;=Cadastros!Q352,(W346-V346)-almoco,(W346-V346)),"")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 t="str">
        <f t="shared" si="5"/>
        <v/>
      </c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 t="s">
        <v>415</v>
      </c>
      <c r="E347" s="62"/>
      <c r="F347" s="63"/>
      <c r="G347" s="62"/>
      <c r="H347" s="65"/>
      <c r="I347" s="65"/>
      <c r="J347" s="66"/>
      <c r="K347" s="67"/>
      <c r="L347" s="67"/>
      <c r="M347" s="67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IF(W347&lt;&gt;"",IF((W347-V347)-almoco&gt;=Cadastros!Q353,(W347-V347)-almoco,(W347-V347)),"")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 t="str">
        <f t="shared" si="5"/>
        <v/>
      </c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 t="s">
        <v>415</v>
      </c>
      <c r="E348" s="62"/>
      <c r="F348" s="63"/>
      <c r="G348" s="62"/>
      <c r="H348" s="65"/>
      <c r="I348" s="65"/>
      <c r="J348" s="66"/>
      <c r="K348" s="67"/>
      <c r="L348" s="67"/>
      <c r="M348" s="67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IF(W348&lt;&gt;"",IF((W348-V348)-almoco&gt;=Cadastros!Q354,(W348-V348)-almoco,(W348-V348)),"")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 t="str">
        <f t="shared" si="5"/>
        <v/>
      </c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 t="s">
        <v>415</v>
      </c>
      <c r="E349" s="62"/>
      <c r="F349" s="63"/>
      <c r="G349" s="62"/>
      <c r="H349" s="65"/>
      <c r="I349" s="65"/>
      <c r="J349" s="66"/>
      <c r="K349" s="67"/>
      <c r="L349" s="67"/>
      <c r="M349" s="67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IF(W349&lt;&gt;"",IF((W349-V349)-almoco&gt;=Cadastros!Q355,(W349-V349)-almoco,(W349-V349)),"")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 t="str">
        <f t="shared" si="5"/>
        <v/>
      </c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 t="s">
        <v>415</v>
      </c>
      <c r="E350" s="62"/>
      <c r="F350" s="63"/>
      <c r="G350" s="62"/>
      <c r="H350" s="65"/>
      <c r="I350" s="65"/>
      <c r="J350" s="66"/>
      <c r="K350" s="67"/>
      <c r="L350" s="67"/>
      <c r="M350" s="67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IF(W350&lt;&gt;"",IF((W350-V350)-almoco&gt;=Cadastros!Q356,(W350-V350)-almoco,(W350-V350)),"")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 t="str">
        <f t="shared" si="5"/>
        <v/>
      </c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 t="s">
        <v>415</v>
      </c>
      <c r="E351" s="62"/>
      <c r="F351" s="63"/>
      <c r="G351" s="62"/>
      <c r="H351" s="65"/>
      <c r="I351" s="65"/>
      <c r="J351" s="66"/>
      <c r="K351" s="67"/>
      <c r="L351" s="67"/>
      <c r="M351" s="67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IF(W351&lt;&gt;"",IF((W351-V351)-almoco&gt;=Cadastros!Q357,(W351-V351)-almoco,(W351-V351)),"")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 t="str">
        <f t="shared" si="5"/>
        <v/>
      </c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 t="s">
        <v>415</v>
      </c>
      <c r="E352" s="62"/>
      <c r="F352" s="63"/>
      <c r="G352" s="62"/>
      <c r="H352" s="65"/>
      <c r="I352" s="65"/>
      <c r="J352" s="66"/>
      <c r="K352" s="67"/>
      <c r="L352" s="67"/>
      <c r="M352" s="67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IF(W352&lt;&gt;"",IF((W352-V352)-almoco&gt;=Cadastros!Q358,(W352-V352)-almoco,(W352-V352)),"")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 t="str">
        <f t="shared" si="5"/>
        <v/>
      </c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 t="s">
        <v>415</v>
      </c>
      <c r="E353" s="62"/>
      <c r="F353" s="63"/>
      <c r="G353" s="62"/>
      <c r="H353" s="65"/>
      <c r="I353" s="65"/>
      <c r="J353" s="66"/>
      <c r="K353" s="67"/>
      <c r="L353" s="67"/>
      <c r="M353" s="67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IF(W353&lt;&gt;"",IF((W353-V353)-almoco&gt;=Cadastros!Q359,(W353-V353)-almoco,(W353-V353)),"")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 t="str">
        <f t="shared" si="5"/>
        <v/>
      </c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 t="s">
        <v>415</v>
      </c>
      <c r="E354" s="62"/>
      <c r="F354" s="63"/>
      <c r="G354" s="62"/>
      <c r="H354" s="65"/>
      <c r="I354" s="65"/>
      <c r="J354" s="66"/>
      <c r="K354" s="67"/>
      <c r="L354" s="67"/>
      <c r="M354" s="67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IF(W354&lt;&gt;"",IF((W354-V354)-almoco&gt;=Cadastros!Q360,(W354-V354)-almoco,(W354-V354)),"")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 t="str">
        <f t="shared" si="5"/>
        <v/>
      </c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 t="s">
        <v>415</v>
      </c>
      <c r="E355" s="62"/>
      <c r="F355" s="63"/>
      <c r="G355" s="62"/>
      <c r="H355" s="65"/>
      <c r="I355" s="65"/>
      <c r="J355" s="66"/>
      <c r="K355" s="67"/>
      <c r="L355" s="67"/>
      <c r="M355" s="67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IF(W355&lt;&gt;"",IF((W355-V355)-almoco&gt;=Cadastros!Q361,(W355-V355)-almoco,(W355-V355)),"")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 t="str">
        <f t="shared" si="5"/>
        <v/>
      </c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 t="s">
        <v>415</v>
      </c>
      <c r="E356" s="62"/>
      <c r="F356" s="63"/>
      <c r="G356" s="62"/>
      <c r="H356" s="65"/>
      <c r="I356" s="65"/>
      <c r="J356" s="66"/>
      <c r="K356" s="67"/>
      <c r="L356" s="67"/>
      <c r="M356" s="67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IF(W356&lt;&gt;"",IF((W356-V356)-almoco&gt;=Cadastros!Q362,(W356-V356)-almoco,(W356-V356)),"")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 t="str">
        <f t="shared" si="5"/>
        <v/>
      </c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 t="s">
        <v>415</v>
      </c>
      <c r="E357" s="62"/>
      <c r="F357" s="63"/>
      <c r="G357" s="62"/>
      <c r="H357" s="65"/>
      <c r="I357" s="65"/>
      <c r="J357" s="66"/>
      <c r="K357" s="67"/>
      <c r="L357" s="67"/>
      <c r="M357" s="67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IF(W357&lt;&gt;"",IF((W357-V357)-almoco&gt;=Cadastros!Q363,(W357-V357)-almoco,(W357-V357)),"")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 t="str">
        <f t="shared" si="5"/>
        <v/>
      </c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 t="s">
        <v>415</v>
      </c>
      <c r="E358" s="62"/>
      <c r="F358" s="63"/>
      <c r="G358" s="62"/>
      <c r="H358" s="65"/>
      <c r="I358" s="65"/>
      <c r="J358" s="66"/>
      <c r="K358" s="67"/>
      <c r="L358" s="67"/>
      <c r="M358" s="67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IF(W358&lt;&gt;"",IF((W358-V358)-almoco&gt;=Cadastros!Q364,(W358-V358)-almoco,(W358-V358)),"")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 t="str">
        <f t="shared" si="5"/>
        <v/>
      </c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 t="s">
        <v>415</v>
      </c>
      <c r="E359" s="62"/>
      <c r="F359" s="63"/>
      <c r="G359" s="62"/>
      <c r="H359" s="65"/>
      <c r="I359" s="65"/>
      <c r="J359" s="66"/>
      <c r="K359" s="67"/>
      <c r="L359" s="67"/>
      <c r="M359" s="67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IF(W359&lt;&gt;"",IF((W359-V359)-almoco&gt;=Cadastros!Q365,(W359-V359)-almoco,(W359-V359)),"")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 t="str">
        <f t="shared" si="5"/>
        <v/>
      </c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 t="s">
        <v>415</v>
      </c>
      <c r="E360" s="62"/>
      <c r="F360" s="63"/>
      <c r="G360" s="62"/>
      <c r="H360" s="65"/>
      <c r="I360" s="65"/>
      <c r="J360" s="66"/>
      <c r="K360" s="67"/>
      <c r="L360" s="67"/>
      <c r="M360" s="67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IF(W360&lt;&gt;"",IF((W360-V360)-almoco&gt;=Cadastros!Q366,(W360-V360)-almoco,(W360-V360)),"")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 t="str">
        <f t="shared" si="5"/>
        <v/>
      </c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 t="s">
        <v>415</v>
      </c>
      <c r="E361" s="62"/>
      <c r="F361" s="63"/>
      <c r="G361" s="62"/>
      <c r="H361" s="65"/>
      <c r="I361" s="65"/>
      <c r="J361" s="66"/>
      <c r="K361" s="67"/>
      <c r="L361" s="67"/>
      <c r="M361" s="67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IF(W361&lt;&gt;"",IF((W361-V361)-almoco&gt;=Cadastros!Q367,(W361-V361)-almoco,(W361-V361)),"")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 t="str">
        <f t="shared" si="5"/>
        <v/>
      </c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 t="s">
        <v>415</v>
      </c>
      <c r="E362" s="62"/>
      <c r="F362" s="63"/>
      <c r="G362" s="62"/>
      <c r="H362" s="65"/>
      <c r="I362" s="65"/>
      <c r="J362" s="66"/>
      <c r="K362" s="67"/>
      <c r="L362" s="67"/>
      <c r="M362" s="67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IF(W362&lt;&gt;"",IF((W362-V362)-almoco&gt;=Cadastros!Q368,(W362-V362)-almoco,(W362-V362)),"")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 t="str">
        <f t="shared" si="5"/>
        <v/>
      </c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 t="s">
        <v>415</v>
      </c>
      <c r="E363" s="62"/>
      <c r="F363" s="63"/>
      <c r="G363" s="62"/>
      <c r="H363" s="65"/>
      <c r="I363" s="65"/>
      <c r="J363" s="66"/>
      <c r="K363" s="67"/>
      <c r="L363" s="67"/>
      <c r="M363" s="67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IF(W363&lt;&gt;"",IF((W363-V363)-almoco&gt;=Cadastros!Q369,(W363-V363)-almoco,(W363-V363)),"")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 t="str">
        <f t="shared" si="5"/>
        <v/>
      </c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 t="s">
        <v>415</v>
      </c>
      <c r="E364" s="62"/>
      <c r="F364" s="63"/>
      <c r="G364" s="62"/>
      <c r="H364" s="65"/>
      <c r="I364" s="65"/>
      <c r="J364" s="66"/>
      <c r="K364" s="67"/>
      <c r="L364" s="67"/>
      <c r="M364" s="67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IF(W364&lt;&gt;"",IF((W364-V364)-almoco&gt;=Cadastros!Q370,(W364-V364)-almoco,(W364-V364)),"")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 t="str">
        <f t="shared" si="5"/>
        <v/>
      </c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 t="s">
        <v>415</v>
      </c>
      <c r="E365" s="62"/>
      <c r="F365" s="63"/>
      <c r="G365" s="62"/>
      <c r="H365" s="65"/>
      <c r="I365" s="65"/>
      <c r="J365" s="66"/>
      <c r="K365" s="67"/>
      <c r="L365" s="67"/>
      <c r="M365" s="67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IF(W365&lt;&gt;"",IF((W365-V365)-almoco&gt;=Cadastros!Q371,(W365-V365)-almoco,(W365-V365)),"")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 t="str">
        <f t="shared" si="5"/>
        <v/>
      </c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 t="s">
        <v>415</v>
      </c>
      <c r="E366" s="62"/>
      <c r="F366" s="63"/>
      <c r="G366" s="62"/>
      <c r="H366" s="65"/>
      <c r="I366" s="65"/>
      <c r="J366" s="66"/>
      <c r="K366" s="67"/>
      <c r="L366" s="67"/>
      <c r="M366" s="67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IF(W366&lt;&gt;"",IF((W366-V366)-almoco&gt;=Cadastros!Q372,(W366-V366)-almoco,(W366-V366)),"")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 t="str">
        <f t="shared" si="5"/>
        <v/>
      </c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 t="s">
        <v>415</v>
      </c>
      <c r="E367" s="62"/>
      <c r="F367" s="63"/>
      <c r="G367" s="62"/>
      <c r="H367" s="65"/>
      <c r="I367" s="65"/>
      <c r="J367" s="66"/>
      <c r="K367" s="67"/>
      <c r="L367" s="67"/>
      <c r="M367" s="67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IF(W367&lt;&gt;"",IF((W367-V367)-almoco&gt;=Cadastros!Q373,(W367-V367)-almoco,(W367-V367)),"")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 t="str">
        <f t="shared" si="5"/>
        <v/>
      </c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 t="s">
        <v>415</v>
      </c>
      <c r="E368" s="62"/>
      <c r="F368" s="63"/>
      <c r="G368" s="62"/>
      <c r="H368" s="65"/>
      <c r="I368" s="65"/>
      <c r="J368" s="66"/>
      <c r="K368" s="67"/>
      <c r="L368" s="67"/>
      <c r="M368" s="67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IF(W368&lt;&gt;"",IF((W368-V368)-almoco&gt;=Cadastros!Q374,(W368-V368)-almoco,(W368-V368)),"")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 t="str">
        <f t="shared" si="5"/>
        <v/>
      </c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 t="s">
        <v>415</v>
      </c>
      <c r="E369" s="62"/>
      <c r="F369" s="63"/>
      <c r="G369" s="62"/>
      <c r="H369" s="65"/>
      <c r="I369" s="65"/>
      <c r="J369" s="66"/>
      <c r="K369" s="67"/>
      <c r="L369" s="67"/>
      <c r="M369" s="67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IF(W369&lt;&gt;"",IF((W369-V369)-almoco&gt;=Cadastros!Q375,(W369-V369)-almoco,(W369-V369)),"")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 t="str">
        <f t="shared" si="5"/>
        <v/>
      </c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 t="s">
        <v>415</v>
      </c>
      <c r="E370" s="62"/>
      <c r="F370" s="63"/>
      <c r="G370" s="62"/>
      <c r="H370" s="65"/>
      <c r="I370" s="65"/>
      <c r="J370" s="66"/>
      <c r="K370" s="67"/>
      <c r="L370" s="67"/>
      <c r="M370" s="67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IF(W370&lt;&gt;"",IF((W370-V370)-almoco&gt;=Cadastros!Q376,(W370-V370)-almoco,(W370-V370)),"")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 t="str">
        <f t="shared" si="5"/>
        <v/>
      </c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 t="s">
        <v>415</v>
      </c>
      <c r="E371" s="62"/>
      <c r="F371" s="63"/>
      <c r="G371" s="62"/>
      <c r="H371" s="65"/>
      <c r="I371" s="65"/>
      <c r="J371" s="66"/>
      <c r="K371" s="67"/>
      <c r="L371" s="67"/>
      <c r="M371" s="67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IF(W371&lt;&gt;"",IF((W371-V371)-almoco&gt;=Cadastros!Q377,(W371-V371)-almoco,(W371-V371)),"")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 t="str">
        <f t="shared" si="5"/>
        <v/>
      </c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 t="s">
        <v>415</v>
      </c>
      <c r="E372" s="62"/>
      <c r="F372" s="63"/>
      <c r="G372" s="62"/>
      <c r="H372" s="65"/>
      <c r="I372" s="65"/>
      <c r="J372" s="66"/>
      <c r="K372" s="67"/>
      <c r="L372" s="67"/>
      <c r="M372" s="67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IF(W372&lt;&gt;"",IF((W372-V372)-almoco&gt;=Cadastros!Q378,(W372-V372)-almoco,(W372-V372)),"")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 t="str">
        <f t="shared" si="5"/>
        <v/>
      </c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 t="s">
        <v>415</v>
      </c>
      <c r="E373" s="62"/>
      <c r="F373" s="63"/>
      <c r="G373" s="62"/>
      <c r="H373" s="65"/>
      <c r="I373" s="65"/>
      <c r="J373" s="66"/>
      <c r="K373" s="67"/>
      <c r="L373" s="67"/>
      <c r="M373" s="67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IF(W373&lt;&gt;"",IF((W373-V373)-almoco&gt;=Cadastros!Q379,(W373-V373)-almoco,(W373-V373)),"")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 t="str">
        <f t="shared" si="5"/>
        <v/>
      </c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 t="s">
        <v>415</v>
      </c>
      <c r="E374" s="62"/>
      <c r="F374" s="63"/>
      <c r="G374" s="62"/>
      <c r="H374" s="65"/>
      <c r="I374" s="65"/>
      <c r="J374" s="66"/>
      <c r="K374" s="67"/>
      <c r="L374" s="67"/>
      <c r="M374" s="67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IF(W374&lt;&gt;"",IF((W374-V374)-almoco&gt;=Cadastros!Q380,(W374-V374)-almoco,(W374-V374)),"")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 t="str">
        <f t="shared" si="5"/>
        <v/>
      </c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 t="s">
        <v>415</v>
      </c>
      <c r="E375" s="62"/>
      <c r="F375" s="63"/>
      <c r="G375" s="62"/>
      <c r="H375" s="65"/>
      <c r="I375" s="65"/>
      <c r="J375" s="66"/>
      <c r="K375" s="67"/>
      <c r="L375" s="67"/>
      <c r="M375" s="67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IF(W375&lt;&gt;"",IF((W375-V375)-almoco&gt;=Cadastros!Q381,(W375-V375)-almoco,(W375-V375)),"")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 t="str">
        <f t="shared" si="5"/>
        <v/>
      </c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 t="s">
        <v>415</v>
      </c>
      <c r="E376" s="62"/>
      <c r="F376" s="63"/>
      <c r="G376" s="62"/>
      <c r="H376" s="65"/>
      <c r="I376" s="65"/>
      <c r="J376" s="66"/>
      <c r="K376" s="67"/>
      <c r="L376" s="67"/>
      <c r="M376" s="67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IF(W376&lt;&gt;"",IF((W376-V376)-almoco&gt;=Cadastros!Q382,(W376-V376)-almoco,(W376-V376)),"")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 t="str">
        <f t="shared" si="5"/>
        <v/>
      </c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 t="s">
        <v>415</v>
      </c>
      <c r="E377" s="62"/>
      <c r="F377" s="63"/>
      <c r="G377" s="62"/>
      <c r="H377" s="65"/>
      <c r="I377" s="65"/>
      <c r="J377" s="66"/>
      <c r="K377" s="67"/>
      <c r="L377" s="67"/>
      <c r="M377" s="67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IF(W377&lt;&gt;"",IF((W377-V377)-almoco&gt;=Cadastros!Q383,(W377-V377)-almoco,(W377-V377)),"")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 t="str">
        <f t="shared" si="5"/>
        <v/>
      </c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 t="s">
        <v>415</v>
      </c>
      <c r="E378" s="62"/>
      <c r="F378" s="63"/>
      <c r="G378" s="62"/>
      <c r="H378" s="65"/>
      <c r="I378" s="65"/>
      <c r="J378" s="66"/>
      <c r="K378" s="67"/>
      <c r="L378" s="67"/>
      <c r="M378" s="67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IF(W378&lt;&gt;"",IF((W378-V378)-almoco&gt;=Cadastros!Q384,(W378-V378)-almoco,(W378-V378)),"")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 t="str">
        <f t="shared" si="5"/>
        <v/>
      </c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 t="s">
        <v>415</v>
      </c>
      <c r="E379" s="62"/>
      <c r="F379" s="63"/>
      <c r="G379" s="62"/>
      <c r="H379" s="65"/>
      <c r="I379" s="65"/>
      <c r="J379" s="66"/>
      <c r="K379" s="67"/>
      <c r="L379" s="67"/>
      <c r="M379" s="67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IF(W379&lt;&gt;"",IF((W379-V379)-almoco&gt;=Cadastros!Q385,(W379-V379)-almoco,(W379-V379)),"")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 t="str">
        <f t="shared" si="5"/>
        <v/>
      </c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 t="s">
        <v>415</v>
      </c>
      <c r="E380" s="62"/>
      <c r="F380" s="63"/>
      <c r="G380" s="62"/>
      <c r="H380" s="65"/>
      <c r="I380" s="65"/>
      <c r="J380" s="66"/>
      <c r="K380" s="67"/>
      <c r="L380" s="67"/>
      <c r="M380" s="67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IF(W380&lt;&gt;"",IF((W380-V380)-almoco&gt;=Cadastros!Q386,(W380-V380)-almoco,(W380-V380)),"")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 t="str">
        <f t="shared" si="5"/>
        <v/>
      </c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 t="s">
        <v>415</v>
      </c>
      <c r="E381" s="62"/>
      <c r="F381" s="63"/>
      <c r="G381" s="62"/>
      <c r="H381" s="65"/>
      <c r="I381" s="65"/>
      <c r="J381" s="66"/>
      <c r="K381" s="67"/>
      <c r="L381" s="67"/>
      <c r="M381" s="67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IF(W381&lt;&gt;"",IF((W381-V381)-almoco&gt;=Cadastros!Q387,(W381-V381)-almoco,(W381-V381)),"")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 t="str">
        <f t="shared" si="5"/>
        <v/>
      </c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 t="s">
        <v>415</v>
      </c>
      <c r="E382" s="62"/>
      <c r="F382" s="63"/>
      <c r="G382" s="62"/>
      <c r="H382" s="65"/>
      <c r="I382" s="65"/>
      <c r="J382" s="66"/>
      <c r="K382" s="67"/>
      <c r="L382" s="67"/>
      <c r="M382" s="67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IF(W382&lt;&gt;"",IF((W382-V382)-almoco&gt;=Cadastros!Q388,(W382-V382)-almoco,(W382-V382)),"")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 t="str">
        <f t="shared" si="5"/>
        <v/>
      </c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 t="s">
        <v>415</v>
      </c>
      <c r="E383" s="62"/>
      <c r="F383" s="63"/>
      <c r="G383" s="62"/>
      <c r="H383" s="65"/>
      <c r="I383" s="65"/>
      <c r="J383" s="66"/>
      <c r="K383" s="67"/>
      <c r="L383" s="67"/>
      <c r="M383" s="67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IF(W383&lt;&gt;"",IF((W383-V383)-almoco&gt;=Cadastros!Q389,(W383-V383)-almoco,(W383-V383)),"")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 t="str">
        <f t="shared" si="5"/>
        <v/>
      </c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 t="s">
        <v>415</v>
      </c>
      <c r="E384" s="62"/>
      <c r="F384" s="63"/>
      <c r="G384" s="62"/>
      <c r="H384" s="65"/>
      <c r="I384" s="65"/>
      <c r="J384" s="66"/>
      <c r="K384" s="67"/>
      <c r="L384" s="67"/>
      <c r="M384" s="67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IF(W384&lt;&gt;"",IF((W384-V384)-almoco&gt;=Cadastros!Q390,(W384-V384)-almoco,(W384-V384)),"")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 t="str">
        <f t="shared" si="5"/>
        <v/>
      </c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 t="s">
        <v>415</v>
      </c>
      <c r="E385" s="62"/>
      <c r="F385" s="63"/>
      <c r="G385" s="62"/>
      <c r="H385" s="65"/>
      <c r="I385" s="65"/>
      <c r="J385" s="66"/>
      <c r="K385" s="67"/>
      <c r="L385" s="67"/>
      <c r="M385" s="67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IF(W385&lt;&gt;"",IF((W385-V385)-almoco&gt;=Cadastros!Q391,(W385-V385)-almoco,(W385-V385)),"")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 t="str">
        <f t="shared" si="5"/>
        <v/>
      </c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 t="s">
        <v>415</v>
      </c>
      <c r="E386" s="62"/>
      <c r="F386" s="63"/>
      <c r="G386" s="62"/>
      <c r="H386" s="65"/>
      <c r="I386" s="65"/>
      <c r="J386" s="66"/>
      <c r="K386" s="67"/>
      <c r="L386" s="67"/>
      <c r="M386" s="67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IF(W386&lt;&gt;"",IF((W386-V386)-almoco&gt;=Cadastros!Q392,(W386-V386)-almoco,(W386-V386)),"")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 t="str">
        <f t="shared" si="5"/>
        <v/>
      </c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 t="s">
        <v>415</v>
      </c>
      <c r="E387" s="62"/>
      <c r="F387" s="63"/>
      <c r="G387" s="62"/>
      <c r="H387" s="65"/>
      <c r="I387" s="65"/>
      <c r="J387" s="66"/>
      <c r="K387" s="67"/>
      <c r="L387" s="67"/>
      <c r="M387" s="67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IF(W387&lt;&gt;"",IF((W387-V387)-almoco&gt;=Cadastros!Q393,(W387-V387)-almoco,(W387-V387)),"")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 t="str">
        <f t="shared" si="5"/>
        <v/>
      </c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 t="s">
        <v>415</v>
      </c>
      <c r="E388" s="62"/>
      <c r="F388" s="63"/>
      <c r="G388" s="62"/>
      <c r="H388" s="65"/>
      <c r="I388" s="65"/>
      <c r="J388" s="66"/>
      <c r="K388" s="67"/>
      <c r="L388" s="67"/>
      <c r="M388" s="67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IF(W388&lt;&gt;"",IF((W388-V388)-almoco&gt;=Cadastros!Q394,(W388-V388)-almoco,(W388-V388)),"")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 t="str">
        <f t="shared" si="5"/>
        <v/>
      </c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 t="s">
        <v>415</v>
      </c>
      <c r="E389" s="62"/>
      <c r="F389" s="63"/>
      <c r="G389" s="62"/>
      <c r="H389" s="65"/>
      <c r="I389" s="65"/>
      <c r="J389" s="66"/>
      <c r="K389" s="67"/>
      <c r="L389" s="67"/>
      <c r="M389" s="67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IF(W389&lt;&gt;"",IF((W389-V389)-almoco&gt;=Cadastros!Q395,(W389-V389)-almoco,(W389-V389)),"")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 t="str">
        <f t="shared" si="5"/>
        <v/>
      </c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 t="s">
        <v>415</v>
      </c>
      <c r="E390" s="62"/>
      <c r="F390" s="63"/>
      <c r="G390" s="62"/>
      <c r="H390" s="65"/>
      <c r="I390" s="65"/>
      <c r="J390" s="66"/>
      <c r="K390" s="67"/>
      <c r="L390" s="67"/>
      <c r="M390" s="67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IF(W390&lt;&gt;"",IF((W390-V390)-almoco&gt;=Cadastros!Q396,(W390-V390)-almoco,(W390-V390)),"")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 t="str">
        <f t="shared" si="5"/>
        <v/>
      </c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 t="s">
        <v>415</v>
      </c>
      <c r="E391" s="62"/>
      <c r="F391" s="63"/>
      <c r="G391" s="62"/>
      <c r="H391" s="65"/>
      <c r="I391" s="65"/>
      <c r="J391" s="66"/>
      <c r="K391" s="67"/>
      <c r="L391" s="67"/>
      <c r="M391" s="67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IF(W391&lt;&gt;"",IF((W391-V391)-almoco&gt;=Cadastros!Q397,(W391-V391)-almoco,(W391-V391)),"")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 t="str">
        <f t="shared" si="5"/>
        <v/>
      </c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 t="s">
        <v>415</v>
      </c>
      <c r="E392" s="62"/>
      <c r="F392" s="63"/>
      <c r="G392" s="62"/>
      <c r="H392" s="65"/>
      <c r="I392" s="65"/>
      <c r="J392" s="66"/>
      <c r="K392" s="67"/>
      <c r="L392" s="67"/>
      <c r="M392" s="67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IF(W392&lt;&gt;"",IF((W392-V392)-almoco&gt;=Cadastros!Q398,(W392-V392)-almoco,(W392-V392)),"")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 t="str">
        <f t="shared" si="5"/>
        <v/>
      </c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 t="s">
        <v>415</v>
      </c>
      <c r="E393" s="62"/>
      <c r="F393" s="63"/>
      <c r="G393" s="62"/>
      <c r="H393" s="65"/>
      <c r="I393" s="65"/>
      <c r="J393" s="66"/>
      <c r="K393" s="67"/>
      <c r="L393" s="67"/>
      <c r="M393" s="67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IF(W393&lt;&gt;"",IF((W393-V393)-almoco&gt;=Cadastros!Q399,(W393-V393)-almoco,(W393-V393)),"")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 t="str">
        <f t="shared" si="5"/>
        <v/>
      </c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 t="s">
        <v>415</v>
      </c>
      <c r="E394" s="62"/>
      <c r="F394" s="63"/>
      <c r="G394" s="62"/>
      <c r="H394" s="65"/>
      <c r="I394" s="65"/>
      <c r="J394" s="66"/>
      <c r="K394" s="67"/>
      <c r="L394" s="67"/>
      <c r="M394" s="67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IF(W394&lt;&gt;"",IF((W394-V394)-almoco&gt;=Cadastros!Q400,(W394-V394)-almoco,(W394-V394)),"")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 t="str">
        <f t="shared" si="5"/>
        <v/>
      </c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 t="s">
        <v>415</v>
      </c>
      <c r="E395" s="62"/>
      <c r="F395" s="63"/>
      <c r="G395" s="62"/>
      <c r="H395" s="65"/>
      <c r="I395" s="65"/>
      <c r="J395" s="66"/>
      <c r="K395" s="67"/>
      <c r="L395" s="67"/>
      <c r="M395" s="67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IF(W395&lt;&gt;"",IF((W395-V395)-almoco&gt;=Cadastros!Q401,(W395-V395)-almoco,(W395-V395)),"")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 t="str">
        <f t="shared" si="5"/>
        <v/>
      </c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 t="s">
        <v>415</v>
      </c>
      <c r="E396" s="62"/>
      <c r="F396" s="63"/>
      <c r="G396" s="62"/>
      <c r="H396" s="65"/>
      <c r="I396" s="65"/>
      <c r="J396" s="66"/>
      <c r="K396" s="67"/>
      <c r="L396" s="67"/>
      <c r="M396" s="67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IF(W396&lt;&gt;"",IF((W396-V396)-almoco&gt;=Cadastros!Q402,(W396-V396)-almoco,(W396-V396)),"")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 t="str">
        <f t="shared" si="5"/>
        <v/>
      </c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 t="s">
        <v>415</v>
      </c>
      <c r="E397" s="62"/>
      <c r="F397" s="63"/>
      <c r="G397" s="62"/>
      <c r="H397" s="65"/>
      <c r="I397" s="65"/>
      <c r="J397" s="66"/>
      <c r="K397" s="67"/>
      <c r="L397" s="67"/>
      <c r="M397" s="67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IF(W397&lt;&gt;"",IF((W397-V397)-almoco&gt;=Cadastros!Q403,(W397-V397)-almoco,(W397-V397)),"")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 t="str">
        <f t="shared" si="5"/>
        <v/>
      </c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 t="s">
        <v>415</v>
      </c>
      <c r="E398" s="62"/>
      <c r="F398" s="63"/>
      <c r="G398" s="62"/>
      <c r="H398" s="65"/>
      <c r="I398" s="65"/>
      <c r="J398" s="66"/>
      <c r="K398" s="67"/>
      <c r="L398" s="67"/>
      <c r="M398" s="67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IF(W398&lt;&gt;"",IF((W398-V398)-almoco&gt;=Cadastros!Q404,(W398-V398)-almoco,(W398-V398)),"")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 t="str">
        <f t="shared" si="5"/>
        <v/>
      </c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 t="s">
        <v>415</v>
      </c>
      <c r="E399" s="62"/>
      <c r="F399" s="63"/>
      <c r="G399" s="62"/>
      <c r="H399" s="65"/>
      <c r="I399" s="65"/>
      <c r="J399" s="66"/>
      <c r="K399" s="67"/>
      <c r="L399" s="67"/>
      <c r="M399" s="67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IF(W399&lt;&gt;"",IF((W399-V399)-almoco&gt;=Cadastros!Q405,(W399-V399)-almoco,(W399-V399)),"")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 t="str">
        <f t="shared" si="5"/>
        <v/>
      </c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 t="s">
        <v>415</v>
      </c>
      <c r="E400" s="62"/>
      <c r="F400" s="63"/>
      <c r="G400" s="62"/>
      <c r="H400" s="65"/>
      <c r="I400" s="65"/>
      <c r="J400" s="66"/>
      <c r="K400" s="67"/>
      <c r="L400" s="67"/>
      <c r="M400" s="67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IF(W400&lt;&gt;"",IF((W400-V400)-almoco&gt;=Cadastros!Q406,(W400-V400)-almoco,(W400-V400)),"")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 t="str">
        <f t="shared" si="5"/>
        <v/>
      </c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 t="s">
        <v>415</v>
      </c>
      <c r="E401" s="62"/>
      <c r="F401" s="63"/>
      <c r="G401" s="62"/>
      <c r="H401" s="65"/>
      <c r="I401" s="65"/>
      <c r="J401" s="66"/>
      <c r="K401" s="67"/>
      <c r="L401" s="67"/>
      <c r="M401" s="67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IF(W401&lt;&gt;"",IF((W401-V401)-almoco&gt;=Cadastros!Q407,(W401-V401)-almoco,(W401-V401)),"")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 t="str">
        <f t="shared" si="5"/>
        <v/>
      </c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 t="s">
        <v>415</v>
      </c>
      <c r="E402" s="62"/>
      <c r="F402" s="63"/>
      <c r="G402" s="62"/>
      <c r="H402" s="65"/>
      <c r="I402" s="65"/>
      <c r="J402" s="66"/>
      <c r="K402" s="67"/>
      <c r="L402" s="67"/>
      <c r="M402" s="67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IF(W402&lt;&gt;"",IF((W402-V402)-almoco&gt;=Cadastros!Q408,(W402-V402)-almoco,(W402-V402)),"")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 t="str">
        <f t="shared" si="5"/>
        <v/>
      </c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 t="s">
        <v>415</v>
      </c>
      <c r="E403" s="62"/>
      <c r="F403" s="63"/>
      <c r="G403" s="62"/>
      <c r="H403" s="65"/>
      <c r="I403" s="65"/>
      <c r="J403" s="66"/>
      <c r="K403" s="67"/>
      <c r="L403" s="67"/>
      <c r="M403" s="67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IF(W403&lt;&gt;"",IF((W403-V403)-almoco&gt;=Cadastros!Q409,(W403-V403)-almoco,(W403-V403)),"")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 t="str">
        <f t="shared" si="5"/>
        <v/>
      </c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 t="s">
        <v>415</v>
      </c>
      <c r="E404" s="62"/>
      <c r="F404" s="63"/>
      <c r="G404" s="62"/>
      <c r="H404" s="65"/>
      <c r="I404" s="65"/>
      <c r="J404" s="66"/>
      <c r="K404" s="67"/>
      <c r="L404" s="67"/>
      <c r="M404" s="67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IF(W404&lt;&gt;"",IF((W404-V404)-almoco&gt;=Cadastros!Q410,(W404-V404)-almoco,(W404-V404)),"")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 t="str">
        <f t="shared" si="5"/>
        <v/>
      </c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 t="s">
        <v>415</v>
      </c>
      <c r="E405" s="62"/>
      <c r="F405" s="63"/>
      <c r="G405" s="62"/>
      <c r="H405" s="65"/>
      <c r="I405" s="65"/>
      <c r="J405" s="66"/>
      <c r="K405" s="67"/>
      <c r="L405" s="67"/>
      <c r="M405" s="67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IF(W405&lt;&gt;"",IF((W405-V405)-almoco&gt;=Cadastros!Q411,(W405-V405)-almoco,(W405-V405)),"")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 t="str">
        <f t="shared" si="5"/>
        <v/>
      </c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 t="s">
        <v>415</v>
      </c>
      <c r="E406" s="62"/>
      <c r="F406" s="63"/>
      <c r="G406" s="62"/>
      <c r="H406" s="65"/>
      <c r="I406" s="65"/>
      <c r="J406" s="66"/>
      <c r="K406" s="67"/>
      <c r="L406" s="67"/>
      <c r="M406" s="67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IF(W406&lt;&gt;"",IF((W406-V406)-almoco&gt;=Cadastros!Q412,(W406-V406)-almoco,(W406-V406)),"")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 t="str">
        <f t="shared" si="5"/>
        <v/>
      </c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 t="s">
        <v>415</v>
      </c>
      <c r="E407" s="62"/>
      <c r="F407" s="63"/>
      <c r="G407" s="62"/>
      <c r="H407" s="65"/>
      <c r="I407" s="65"/>
      <c r="J407" s="66"/>
      <c r="K407" s="67"/>
      <c r="L407" s="67"/>
      <c r="M407" s="67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IF(W407&lt;&gt;"",IF((W407-V407)-almoco&gt;=Cadastros!Q413,(W407-V407)-almoco,(W407-V407)),"")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 t="str">
        <f t="shared" si="5"/>
        <v/>
      </c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 t="s">
        <v>415</v>
      </c>
      <c r="E408" s="62"/>
      <c r="F408" s="63"/>
      <c r="G408" s="62"/>
      <c r="H408" s="65"/>
      <c r="I408" s="65"/>
      <c r="J408" s="66"/>
      <c r="K408" s="67"/>
      <c r="L408" s="67"/>
      <c r="M408" s="67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IF(W408&lt;&gt;"",IF((W408-V408)-almoco&gt;=Cadastros!Q414,(W408-V408)-almoco,(W408-V408)),"")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 t="str">
        <f t="shared" si="5"/>
        <v/>
      </c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 t="s">
        <v>415</v>
      </c>
      <c r="E409" s="62"/>
      <c r="F409" s="63"/>
      <c r="G409" s="62"/>
      <c r="H409" s="65"/>
      <c r="I409" s="65"/>
      <c r="J409" s="66"/>
      <c r="K409" s="67"/>
      <c r="L409" s="67"/>
      <c r="M409" s="67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IF(W409&lt;&gt;"",IF((W409-V409)-almoco&gt;=Cadastros!Q415,(W409-V409)-almoco,(W409-V409)),"")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 t="str">
        <f t="shared" si="5"/>
        <v/>
      </c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 t="s">
        <v>415</v>
      </c>
      <c r="E410" s="62"/>
      <c r="F410" s="63"/>
      <c r="G410" s="62"/>
      <c r="H410" s="65"/>
      <c r="I410" s="65"/>
      <c r="J410" s="66"/>
      <c r="K410" s="67"/>
      <c r="L410" s="67"/>
      <c r="M410" s="67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IF(W410&lt;&gt;"",IF((W410-V410)-almoco&gt;=Cadastros!Q416,(W410-V410)-almoco,(W410-V410)),"")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 t="str">
        <f t="shared" si="5"/>
        <v/>
      </c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 t="s">
        <v>415</v>
      </c>
      <c r="E411" s="62"/>
      <c r="F411" s="63"/>
      <c r="G411" s="62"/>
      <c r="H411" s="65"/>
      <c r="I411" s="65"/>
      <c r="J411" s="66"/>
      <c r="K411" s="67"/>
      <c r="L411" s="67"/>
      <c r="M411" s="67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IF(W411&lt;&gt;"",IF((W411-V411)-almoco&gt;=Cadastros!Q417,(W411-V411)-almoco,(W411-V411)),"")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 t="str">
        <f t="shared" si="5"/>
        <v/>
      </c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 t="s">
        <v>415</v>
      </c>
      <c r="E412" s="62"/>
      <c r="F412" s="63"/>
      <c r="G412" s="62"/>
      <c r="H412" s="65"/>
      <c r="I412" s="65"/>
      <c r="J412" s="66"/>
      <c r="K412" s="67"/>
      <c r="L412" s="67"/>
      <c r="M412" s="67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IF(W412&lt;&gt;"",IF((W412-V412)-almoco&gt;=Cadastros!Q418,(W412-V412)-almoco,(W412-V412)),"")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 t="str">
        <f t="shared" si="5"/>
        <v/>
      </c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 t="s">
        <v>415</v>
      </c>
      <c r="E413" s="62"/>
      <c r="F413" s="63"/>
      <c r="G413" s="62"/>
      <c r="H413" s="65"/>
      <c r="I413" s="65"/>
      <c r="J413" s="66"/>
      <c r="K413" s="67"/>
      <c r="L413" s="67"/>
      <c r="M413" s="67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IF(W413&lt;&gt;"",IF((W413-V413)-almoco&gt;=Cadastros!Q419,(W413-V413)-almoco,(W413-V413)),"")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 t="str">
        <f t="shared" si="5"/>
        <v/>
      </c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 t="s">
        <v>415</v>
      </c>
      <c r="E414" s="62"/>
      <c r="F414" s="63"/>
      <c r="G414" s="62"/>
      <c r="H414" s="65"/>
      <c r="I414" s="65"/>
      <c r="J414" s="66"/>
      <c r="K414" s="67"/>
      <c r="L414" s="67"/>
      <c r="M414" s="67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IF(W414&lt;&gt;"",IF((W414-V414)-almoco&gt;=Cadastros!Q420,(W414-V414)-almoco,(W414-V414)),"")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 t="str">
        <f t="shared" si="5"/>
        <v/>
      </c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 t="s">
        <v>415</v>
      </c>
      <c r="E415" s="62"/>
      <c r="F415" s="63"/>
      <c r="G415" s="62"/>
      <c r="H415" s="65"/>
      <c r="I415" s="65"/>
      <c r="J415" s="66"/>
      <c r="K415" s="67"/>
      <c r="L415" s="67"/>
      <c r="M415" s="67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IF(W415&lt;&gt;"",IF((W415-V415)-almoco&gt;=Cadastros!Q421,(W415-V415)-almoco,(W415-V415)),"")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 t="str">
        <f t="shared" si="5"/>
        <v/>
      </c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 t="s">
        <v>415</v>
      </c>
      <c r="E416" s="62"/>
      <c r="F416" s="63"/>
      <c r="G416" s="62"/>
      <c r="H416" s="65"/>
      <c r="I416" s="65"/>
      <c r="J416" s="66"/>
      <c r="K416" s="67"/>
      <c r="L416" s="67"/>
      <c r="M416" s="67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IF(W416&lt;&gt;"",IF((W416-V416)-almoco&gt;=Cadastros!Q422,(W416-V416)-almoco,(W416-V416)),"")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 t="str">
        <f t="shared" si="5"/>
        <v/>
      </c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 t="s">
        <v>415</v>
      </c>
      <c r="E417" s="62"/>
      <c r="F417" s="63"/>
      <c r="G417" s="62"/>
      <c r="H417" s="65"/>
      <c r="I417" s="65"/>
      <c r="J417" s="66"/>
      <c r="K417" s="67"/>
      <c r="L417" s="67"/>
      <c r="M417" s="67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IF(W417&lt;&gt;"",IF((W417-V417)-almoco&gt;=Cadastros!Q423,(W417-V417)-almoco,(W417-V417)),"")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 t="str">
        <f t="shared" si="5"/>
        <v/>
      </c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 t="s">
        <v>415</v>
      </c>
      <c r="E418" s="62"/>
      <c r="F418" s="63"/>
      <c r="G418" s="62"/>
      <c r="H418" s="65"/>
      <c r="I418" s="65"/>
      <c r="J418" s="66"/>
      <c r="K418" s="67"/>
      <c r="L418" s="67"/>
      <c r="M418" s="67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IF(W418&lt;&gt;"",IF((W418-V418)-almoco&gt;=Cadastros!Q424,(W418-V418)-almoco,(W418-V418)),"")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 t="str">
        <f t="shared" si="5"/>
        <v/>
      </c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 t="s">
        <v>415</v>
      </c>
      <c r="E419" s="62"/>
      <c r="F419" s="63"/>
      <c r="G419" s="62"/>
      <c r="H419" s="65"/>
      <c r="I419" s="65"/>
      <c r="J419" s="66"/>
      <c r="K419" s="67"/>
      <c r="L419" s="67"/>
      <c r="M419" s="67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IF(W419&lt;&gt;"",IF((W419-V419)-almoco&gt;=Cadastros!Q425,(W419-V419)-almoco,(W419-V419)),"")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 t="str">
        <f t="shared" si="5"/>
        <v/>
      </c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 t="s">
        <v>415</v>
      </c>
      <c r="E420" s="62"/>
      <c r="F420" s="63"/>
      <c r="G420" s="62"/>
      <c r="H420" s="65"/>
      <c r="I420" s="65"/>
      <c r="J420" s="66"/>
      <c r="K420" s="67"/>
      <c r="L420" s="67"/>
      <c r="M420" s="67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IF(W420&lt;&gt;"",IF((W420-V420)-almoco&gt;=Cadastros!Q426,(W420-V420)-almoco,(W420-V420)),"")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 t="str">
        <f t="shared" si="5"/>
        <v/>
      </c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 t="s">
        <v>415</v>
      </c>
      <c r="E421" s="62"/>
      <c r="F421" s="63"/>
      <c r="G421" s="62"/>
      <c r="H421" s="65"/>
      <c r="I421" s="65"/>
      <c r="J421" s="66"/>
      <c r="K421" s="67"/>
      <c r="L421" s="67"/>
      <c r="M421" s="67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IF(W421&lt;&gt;"",IF((W421-V421)-almoco&gt;=Cadastros!Q427,(W421-V421)-almoco,(W421-V421)),"")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 t="str">
        <f t="shared" si="5"/>
        <v/>
      </c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 t="s">
        <v>415</v>
      </c>
      <c r="E422" s="62"/>
      <c r="F422" s="63"/>
      <c r="G422" s="62"/>
      <c r="H422" s="65"/>
      <c r="I422" s="65"/>
      <c r="J422" s="66"/>
      <c r="K422" s="67"/>
      <c r="L422" s="67"/>
      <c r="M422" s="67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IF(W422&lt;&gt;"",IF((W422-V422)-almoco&gt;=Cadastros!Q428,(W422-V422)-almoco,(W422-V422)),"")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 t="str">
        <f t="shared" si="5"/>
        <v/>
      </c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 t="s">
        <v>415</v>
      </c>
      <c r="E423" s="62"/>
      <c r="F423" s="63"/>
      <c r="G423" s="62"/>
      <c r="H423" s="65"/>
      <c r="I423" s="65"/>
      <c r="J423" s="66"/>
      <c r="K423" s="67"/>
      <c r="L423" s="67"/>
      <c r="M423" s="67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IF(W423&lt;&gt;"",IF((W423-V423)-almoco&gt;=Cadastros!Q429,(W423-V423)-almoco,(W423-V423)),"")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 t="str">
        <f t="shared" si="5"/>
        <v/>
      </c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 t="s">
        <v>415</v>
      </c>
      <c r="E424" s="62"/>
      <c r="F424" s="63"/>
      <c r="G424" s="62"/>
      <c r="H424" s="65"/>
      <c r="I424" s="65"/>
      <c r="J424" s="66"/>
      <c r="K424" s="67"/>
      <c r="L424" s="67"/>
      <c r="M424" s="67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IF(W424&lt;&gt;"",IF((W424-V424)-almoco&gt;=Cadastros!Q430,(W424-V424)-almoco,(W424-V424)),"")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 t="str">
        <f t="shared" si="5"/>
        <v/>
      </c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 t="s">
        <v>415</v>
      </c>
      <c r="E425" s="62"/>
      <c r="F425" s="63"/>
      <c r="G425" s="62"/>
      <c r="H425" s="65"/>
      <c r="I425" s="65"/>
      <c r="J425" s="66"/>
      <c r="K425" s="67"/>
      <c r="L425" s="67"/>
      <c r="M425" s="67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IF(W425&lt;&gt;"",IF((W425-V425)-almoco&gt;=Cadastros!Q431,(W425-V425)-almoco,(W425-V425)),"")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 t="str">
        <f t="shared" si="5"/>
        <v/>
      </c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 t="s">
        <v>415</v>
      </c>
      <c r="E426" s="62"/>
      <c r="F426" s="63"/>
      <c r="G426" s="62"/>
      <c r="H426" s="65"/>
      <c r="I426" s="65"/>
      <c r="J426" s="66"/>
      <c r="K426" s="67"/>
      <c r="L426" s="67"/>
      <c r="M426" s="67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IF(W426&lt;&gt;"",IF((W426-V426)-almoco&gt;=Cadastros!Q432,(W426-V426)-almoco,(W426-V426)),"")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 t="str">
        <f t="shared" si="5"/>
        <v/>
      </c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 t="s">
        <v>415</v>
      </c>
      <c r="E427" s="62"/>
      <c r="F427" s="63"/>
      <c r="G427" s="62"/>
      <c r="H427" s="65"/>
      <c r="I427" s="65"/>
      <c r="J427" s="66"/>
      <c r="K427" s="67"/>
      <c r="L427" s="67"/>
      <c r="M427" s="67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IF(W427&lt;&gt;"",IF((W427-V427)-almoco&gt;=Cadastros!Q433,(W427-V427)-almoco,(W427-V427)),"")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 t="str">
        <f t="shared" si="5"/>
        <v/>
      </c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 t="s">
        <v>415</v>
      </c>
      <c r="E428" s="62"/>
      <c r="F428" s="63"/>
      <c r="G428" s="62"/>
      <c r="H428" s="65"/>
      <c r="I428" s="65"/>
      <c r="J428" s="66"/>
      <c r="K428" s="67"/>
      <c r="L428" s="67"/>
      <c r="M428" s="67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IF(W428&lt;&gt;"",IF((W428-V428)-almoco&gt;=Cadastros!Q434,(W428-V428)-almoco,(W428-V428)),"")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 t="str">
        <f t="shared" si="5"/>
        <v/>
      </c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 t="s">
        <v>415</v>
      </c>
      <c r="E429" s="62"/>
      <c r="F429" s="63"/>
      <c r="G429" s="62"/>
      <c r="H429" s="65"/>
      <c r="I429" s="65"/>
      <c r="J429" s="66"/>
      <c r="K429" s="67"/>
      <c r="L429" s="67"/>
      <c r="M429" s="67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IF(W429&lt;&gt;"",IF((W429-V429)-almoco&gt;=Cadastros!Q435,(W429-V429)-almoco,(W429-V429)),"")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 t="str">
        <f t="shared" si="5"/>
        <v/>
      </c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 t="s">
        <v>415</v>
      </c>
      <c r="E430" s="62"/>
      <c r="F430" s="63"/>
      <c r="G430" s="62"/>
      <c r="H430" s="65"/>
      <c r="I430" s="65"/>
      <c r="J430" s="66"/>
      <c r="K430" s="67"/>
      <c r="L430" s="67"/>
      <c r="M430" s="67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IF(W430&lt;&gt;"",IF((W430-V430)-almoco&gt;=Cadastros!Q436,(W430-V430)-almoco,(W430-V430)),"")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 t="str">
        <f t="shared" si="5"/>
        <v/>
      </c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 t="s">
        <v>415</v>
      </c>
      <c r="E431" s="62"/>
      <c r="F431" s="63"/>
      <c r="G431" s="62"/>
      <c r="H431" s="65"/>
      <c r="I431" s="65"/>
      <c r="J431" s="66"/>
      <c r="K431" s="67"/>
      <c r="L431" s="67"/>
      <c r="M431" s="67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IF(W431&lt;&gt;"",IF((W431-V431)-almoco&gt;=Cadastros!Q437,(W431-V431)-almoco,(W431-V431)),"")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 t="str">
        <f t="shared" si="5"/>
        <v/>
      </c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 t="s">
        <v>415</v>
      </c>
      <c r="E432" s="62"/>
      <c r="F432" s="63"/>
      <c r="G432" s="62"/>
      <c r="H432" s="65"/>
      <c r="I432" s="65"/>
      <c r="J432" s="66"/>
      <c r="K432" s="67"/>
      <c r="L432" s="67"/>
      <c r="M432" s="67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IF(W432&lt;&gt;"",IF((W432-V432)-almoco&gt;=Cadastros!Q438,(W432-V432)-almoco,(W432-V432)),"")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 t="str">
        <f t="shared" si="5"/>
        <v/>
      </c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 t="s">
        <v>415</v>
      </c>
      <c r="E433" s="62"/>
      <c r="F433" s="63"/>
      <c r="G433" s="62"/>
      <c r="H433" s="65"/>
      <c r="I433" s="65"/>
      <c r="J433" s="66"/>
      <c r="K433" s="67"/>
      <c r="L433" s="67"/>
      <c r="M433" s="67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IF(W433&lt;&gt;"",IF((W433-V433)-almoco&gt;=Cadastros!Q439,(W433-V433)-almoco,(W433-V433)),"")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 t="str">
        <f t="shared" si="5"/>
        <v/>
      </c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 t="s">
        <v>415</v>
      </c>
      <c r="E434" s="62"/>
      <c r="F434" s="63"/>
      <c r="G434" s="62"/>
      <c r="H434" s="65"/>
      <c r="I434" s="65"/>
      <c r="J434" s="66"/>
      <c r="K434" s="67"/>
      <c r="L434" s="67"/>
      <c r="M434" s="67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IF(W434&lt;&gt;"",IF((W434-V434)-almoco&gt;=Cadastros!Q440,(W434-V434)-almoco,(W434-V434)),"")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 t="str">
        <f t="shared" si="5"/>
        <v/>
      </c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 t="s">
        <v>415</v>
      </c>
      <c r="E435" s="62"/>
      <c r="F435" s="63"/>
      <c r="G435" s="62"/>
      <c r="H435" s="65"/>
      <c r="I435" s="65"/>
      <c r="J435" s="66"/>
      <c r="K435" s="67"/>
      <c r="L435" s="67"/>
      <c r="M435" s="67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IF(W435&lt;&gt;"",IF((W435-V435)-almoco&gt;=Cadastros!Q441,(W435-V435)-almoco,(W435-V435)),"")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 t="str">
        <f t="shared" si="5"/>
        <v/>
      </c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 t="s">
        <v>415</v>
      </c>
      <c r="E436" s="62"/>
      <c r="F436" s="63"/>
      <c r="G436" s="62"/>
      <c r="H436" s="65"/>
      <c r="I436" s="65"/>
      <c r="J436" s="66"/>
      <c r="K436" s="67"/>
      <c r="L436" s="67"/>
      <c r="M436" s="67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IF(W436&lt;&gt;"",IF((W436-V436)-almoco&gt;=Cadastros!Q442,(W436-V436)-almoco,(W436-V436)),"")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 t="str">
        <f t="shared" si="5"/>
        <v/>
      </c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 t="s">
        <v>415</v>
      </c>
      <c r="E437" s="62"/>
      <c r="F437" s="63"/>
      <c r="G437" s="62"/>
      <c r="H437" s="65"/>
      <c r="I437" s="65"/>
      <c r="J437" s="66"/>
      <c r="K437" s="67"/>
      <c r="L437" s="67"/>
      <c r="M437" s="67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IF(W437&lt;&gt;"",IF((W437-V437)-almoco&gt;=Cadastros!Q443,(W437-V437)-almoco,(W437-V437)),"")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 t="str">
        <f t="shared" si="5"/>
        <v/>
      </c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 t="s">
        <v>415</v>
      </c>
      <c r="E438" s="62"/>
      <c r="F438" s="63"/>
      <c r="G438" s="62"/>
      <c r="H438" s="65"/>
      <c r="I438" s="65"/>
      <c r="J438" s="66"/>
      <c r="K438" s="67"/>
      <c r="L438" s="67"/>
      <c r="M438" s="67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IF(W438&lt;&gt;"",IF((W438-V438)-almoco&gt;=Cadastros!Q444,(W438-V438)-almoco,(W438-V438)),"")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 t="str">
        <f t="shared" si="5"/>
        <v/>
      </c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 t="s">
        <v>415</v>
      </c>
      <c r="E439" s="62"/>
      <c r="F439" s="63"/>
      <c r="G439" s="62"/>
      <c r="H439" s="65"/>
      <c r="I439" s="65"/>
      <c r="J439" s="66"/>
      <c r="K439" s="67"/>
      <c r="L439" s="67"/>
      <c r="M439" s="67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IF(W439&lt;&gt;"",IF((W439-V439)-almoco&gt;=Cadastros!Q445,(W439-V439)-almoco,(W439-V439)),"")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 t="str">
        <f t="shared" si="5"/>
        <v/>
      </c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 t="s">
        <v>415</v>
      </c>
      <c r="E440" s="62"/>
      <c r="F440" s="63"/>
      <c r="G440" s="62"/>
      <c r="H440" s="65"/>
      <c r="I440" s="65"/>
      <c r="J440" s="66"/>
      <c r="K440" s="67"/>
      <c r="L440" s="67"/>
      <c r="M440" s="67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IF(W440&lt;&gt;"",IF((W440-V440)-almoco&gt;=Cadastros!Q446,(W440-V440)-almoco,(W440-V440)),"")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 t="str">
        <f t="shared" si="5"/>
        <v/>
      </c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 t="s">
        <v>415</v>
      </c>
      <c r="E441" s="62"/>
      <c r="F441" s="63"/>
      <c r="G441" s="62"/>
      <c r="H441" s="65"/>
      <c r="I441" s="65"/>
      <c r="J441" s="66"/>
      <c r="K441" s="67"/>
      <c r="L441" s="67"/>
      <c r="M441" s="67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IF(W441&lt;&gt;"",IF((W441-V441)-almoco&gt;=Cadastros!Q447,(W441-V441)-almoco,(W441-V441)),"")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 t="str">
        <f t="shared" si="5"/>
        <v/>
      </c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 t="s">
        <v>415</v>
      </c>
      <c r="E442" s="62"/>
      <c r="F442" s="63"/>
      <c r="G442" s="62"/>
      <c r="H442" s="65"/>
      <c r="I442" s="65"/>
      <c r="J442" s="66"/>
      <c r="K442" s="67"/>
      <c r="L442" s="67"/>
      <c r="M442" s="67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IF(W442&lt;&gt;"",IF((W442-V442)-almoco&gt;=Cadastros!Q448,(W442-V442)-almoco,(W442-V442)),"")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 t="str">
        <f t="shared" si="5"/>
        <v/>
      </c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 t="s">
        <v>415</v>
      </c>
      <c r="E443" s="62"/>
      <c r="F443" s="63"/>
      <c r="G443" s="62"/>
      <c r="H443" s="65"/>
      <c r="I443" s="65"/>
      <c r="J443" s="66"/>
      <c r="K443" s="67"/>
      <c r="L443" s="67"/>
      <c r="M443" s="67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IF(W443&lt;&gt;"",IF((W443-V443)-almoco&gt;=Cadastros!Q449,(W443-V443)-almoco,(W443-V443)),"")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 t="str">
        <f t="shared" si="5"/>
        <v/>
      </c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 t="s">
        <v>415</v>
      </c>
      <c r="E444" s="62"/>
      <c r="F444" s="63"/>
      <c r="G444" s="62"/>
      <c r="H444" s="65"/>
      <c r="I444" s="65"/>
      <c r="J444" s="66"/>
      <c r="K444" s="67"/>
      <c r="L444" s="67"/>
      <c r="M444" s="67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IF(W444&lt;&gt;"",IF((W444-V444)-almoco&gt;=Cadastros!Q450,(W444-V444)-almoco,(W444-V444)),"")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 t="str">
        <f t="shared" si="5"/>
        <v/>
      </c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 t="s">
        <v>415</v>
      </c>
      <c r="E445" s="62"/>
      <c r="F445" s="63"/>
      <c r="G445" s="62"/>
      <c r="H445" s="65"/>
      <c r="I445" s="65"/>
      <c r="J445" s="66"/>
      <c r="K445" s="67"/>
      <c r="L445" s="67"/>
      <c r="M445" s="67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IF(W445&lt;&gt;"",IF((W445-V445)-almoco&gt;=Cadastros!Q451,(W445-V445)-almoco,(W445-V445)),"")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 t="str">
        <f t="shared" si="5"/>
        <v/>
      </c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 t="s">
        <v>415</v>
      </c>
      <c r="E446" s="62"/>
      <c r="F446" s="63"/>
      <c r="G446" s="62"/>
      <c r="H446" s="65"/>
      <c r="I446" s="65"/>
      <c r="J446" s="66"/>
      <c r="K446" s="67"/>
      <c r="L446" s="67"/>
      <c r="M446" s="67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IF(W446&lt;&gt;"",IF((W446-V446)-almoco&gt;=Cadastros!Q452,(W446-V446)-almoco,(W446-V446)),"")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 t="str">
        <f t="shared" si="5"/>
        <v/>
      </c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 t="s">
        <v>415</v>
      </c>
      <c r="E447" s="62"/>
      <c r="F447" s="63"/>
      <c r="G447" s="62"/>
      <c r="H447" s="65"/>
      <c r="I447" s="65"/>
      <c r="J447" s="66"/>
      <c r="K447" s="67"/>
      <c r="L447" s="67"/>
      <c r="M447" s="67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IF(W447&lt;&gt;"",IF((W447-V447)-almoco&gt;=Cadastros!Q453,(W447-V447)-almoco,(W447-V447)),"")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 t="str">
        <f t="shared" si="5"/>
        <v/>
      </c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 t="s">
        <v>415</v>
      </c>
      <c r="E448" s="62"/>
      <c r="F448" s="63"/>
      <c r="G448" s="62"/>
      <c r="H448" s="65"/>
      <c r="I448" s="65"/>
      <c r="J448" s="66"/>
      <c r="K448" s="67"/>
      <c r="L448" s="67"/>
      <c r="M448" s="67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IF(W448&lt;&gt;"",IF((W448-V448)-almoco&gt;=Cadastros!Q454,(W448-V448)-almoco,(W448-V448)),"")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 t="str">
        <f t="shared" si="5"/>
        <v/>
      </c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 t="s">
        <v>415</v>
      </c>
      <c r="E449" s="62"/>
      <c r="F449" s="63"/>
      <c r="G449" s="62"/>
      <c r="H449" s="65"/>
      <c r="I449" s="65"/>
      <c r="J449" s="66"/>
      <c r="K449" s="67"/>
      <c r="L449" s="67"/>
      <c r="M449" s="67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IF(W449&lt;&gt;"",IF((W449-V449)-almoco&gt;=Cadastros!Q455,(W449-V449)-almoco,(W449-V449)),"")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 t="str">
        <f t="shared" si="5"/>
        <v/>
      </c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 t="s">
        <v>415</v>
      </c>
      <c r="E450" s="62"/>
      <c r="F450" s="63"/>
      <c r="G450" s="62"/>
      <c r="H450" s="65"/>
      <c r="I450" s="65"/>
      <c r="J450" s="66"/>
      <c r="K450" s="67"/>
      <c r="L450" s="67"/>
      <c r="M450" s="67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IF(W450&lt;&gt;"",IF((W450-V450)-almoco&gt;=Cadastros!Q456,(W450-V450)-almoco,(W450-V450)),"")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 t="str">
        <f t="shared" si="5"/>
        <v/>
      </c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 t="s">
        <v>415</v>
      </c>
      <c r="E451" s="62"/>
      <c r="F451" s="63"/>
      <c r="G451" s="62"/>
      <c r="H451" s="65"/>
      <c r="I451" s="65"/>
      <c r="J451" s="66"/>
      <c r="K451" s="67"/>
      <c r="L451" s="67"/>
      <c r="M451" s="67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IF(W451&lt;&gt;"",IF((W451-V451)-almoco&gt;=Cadastros!Q457,(W451-V451)-almoco,(W451-V451)),"")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 t="str">
        <f t="shared" si="5"/>
        <v/>
      </c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 t="s">
        <v>415</v>
      </c>
      <c r="E452" s="62"/>
      <c r="F452" s="63"/>
      <c r="G452" s="62"/>
      <c r="H452" s="65"/>
      <c r="I452" s="65"/>
      <c r="J452" s="66"/>
      <c r="K452" s="67"/>
      <c r="L452" s="67"/>
      <c r="M452" s="67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IF(W452&lt;&gt;"",IF((W452-V452)-almoco&gt;=Cadastros!Q458,(W452-V452)-almoco,(W452-V452)),"")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 t="str">
        <f t="shared" si="5"/>
        <v/>
      </c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 t="s">
        <v>415</v>
      </c>
      <c r="E453" s="62"/>
      <c r="F453" s="63"/>
      <c r="G453" s="62"/>
      <c r="H453" s="65"/>
      <c r="I453" s="65"/>
      <c r="J453" s="66"/>
      <c r="K453" s="67"/>
      <c r="L453" s="67"/>
      <c r="M453" s="67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IF(W453&lt;&gt;"",IF((W453-V453)-almoco&gt;=Cadastros!Q459,(W453-V453)-almoco,(W453-V453)),"")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 t="str">
        <f t="shared" si="5"/>
        <v/>
      </c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 t="s">
        <v>415</v>
      </c>
      <c r="E454" s="62"/>
      <c r="F454" s="63"/>
      <c r="G454" s="62"/>
      <c r="H454" s="65"/>
      <c r="I454" s="65"/>
      <c r="J454" s="66"/>
      <c r="K454" s="67"/>
      <c r="L454" s="67"/>
      <c r="M454" s="67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IF(W454&lt;&gt;"",IF((W454-V454)-almoco&gt;=Cadastros!Q460,(W454-V454)-almoco,(W454-V454)),"")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 t="str">
        <f t="shared" si="5"/>
        <v/>
      </c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 t="s">
        <v>415</v>
      </c>
      <c r="E455" s="62"/>
      <c r="F455" s="63"/>
      <c r="G455" s="62"/>
      <c r="H455" s="65"/>
      <c r="I455" s="65"/>
      <c r="J455" s="66"/>
      <c r="K455" s="67"/>
      <c r="L455" s="67"/>
      <c r="M455" s="67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IF(W455&lt;&gt;"",IF((W455-V455)-almoco&gt;=Cadastros!Q461,(W455-V455)-almoco,(W455-V455)),"")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 t="str">
        <f t="shared" si="5"/>
        <v/>
      </c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 t="s">
        <v>415</v>
      </c>
      <c r="E456" s="62"/>
      <c r="F456" s="63"/>
      <c r="G456" s="62"/>
      <c r="H456" s="65"/>
      <c r="I456" s="65"/>
      <c r="J456" s="66"/>
      <c r="K456" s="67"/>
      <c r="L456" s="67"/>
      <c r="M456" s="67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IF(W456&lt;&gt;"",IF((W456-V456)-almoco&gt;=Cadastros!Q462,(W456-V456)-almoco,(W456-V456)),"")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 t="str">
        <f t="shared" si="5"/>
        <v/>
      </c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 t="s">
        <v>415</v>
      </c>
      <c r="E457" s="62"/>
      <c r="F457" s="63"/>
      <c r="G457" s="62"/>
      <c r="H457" s="65"/>
      <c r="I457" s="65"/>
      <c r="J457" s="66"/>
      <c r="K457" s="67"/>
      <c r="L457" s="67"/>
      <c r="M457" s="67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IF(W457&lt;&gt;"",IF((W457-V457)-almoco&gt;=Cadastros!Q463,(W457-V457)-almoco,(W457-V457)),"")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 t="str">
        <f t="shared" si="5"/>
        <v/>
      </c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 t="s">
        <v>415</v>
      </c>
      <c r="E458" s="62"/>
      <c r="F458" s="63"/>
      <c r="G458" s="62"/>
      <c r="H458" s="65"/>
      <c r="I458" s="65"/>
      <c r="J458" s="66"/>
      <c r="K458" s="67"/>
      <c r="L458" s="67"/>
      <c r="M458" s="67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IF(W458&lt;&gt;"",IF((W458-V458)-almoco&gt;=Cadastros!Q464,(W458-V458)-almoco,(W458-V458)),"")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 t="str">
        <f t="shared" si="5"/>
        <v/>
      </c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 t="s">
        <v>415</v>
      </c>
      <c r="E459" s="62"/>
      <c r="F459" s="63"/>
      <c r="G459" s="62"/>
      <c r="H459" s="65"/>
      <c r="I459" s="65"/>
      <c r="J459" s="66"/>
      <c r="K459" s="67"/>
      <c r="L459" s="67"/>
      <c r="M459" s="67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IF(W459&lt;&gt;"",IF((W459-V459)-almoco&gt;=Cadastros!Q465,(W459-V459)-almoco,(W459-V459)),"")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 t="str">
        <f t="shared" si="5"/>
        <v/>
      </c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 t="s">
        <v>415</v>
      </c>
      <c r="E460" s="62"/>
      <c r="F460" s="63"/>
      <c r="G460" s="62"/>
      <c r="H460" s="65"/>
      <c r="I460" s="65"/>
      <c r="J460" s="66"/>
      <c r="K460" s="67"/>
      <c r="L460" s="67"/>
      <c r="M460" s="67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IF(W460&lt;&gt;"",IF((W460-V460)-almoco&gt;=Cadastros!Q466,(W460-V460)-almoco,(W460-V460)),"")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 t="str">
        <f t="shared" si="5"/>
        <v/>
      </c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 t="s">
        <v>415</v>
      </c>
      <c r="E461" s="62"/>
      <c r="F461" s="63"/>
      <c r="G461" s="62"/>
      <c r="H461" s="65"/>
      <c r="I461" s="65"/>
      <c r="J461" s="66"/>
      <c r="K461" s="67"/>
      <c r="L461" s="67"/>
      <c r="M461" s="67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IF(W461&lt;&gt;"",IF((W461-V461)-almoco&gt;=Cadastros!Q467,(W461-V461)-almoco,(W461-V461)),"")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 t="str">
        <f t="shared" si="5"/>
        <v/>
      </c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 t="s">
        <v>415</v>
      </c>
      <c r="E462" s="62"/>
      <c r="F462" s="63"/>
      <c r="G462" s="62"/>
      <c r="H462" s="65"/>
      <c r="I462" s="65"/>
      <c r="J462" s="66"/>
      <c r="K462" s="67"/>
      <c r="L462" s="67"/>
      <c r="M462" s="67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IF(W462&lt;&gt;"",IF((W462-V462)-almoco&gt;=Cadastros!Q468,(W462-V462)-almoco,(W462-V462)),"")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 t="str">
        <f t="shared" si="5"/>
        <v/>
      </c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 t="s">
        <v>415</v>
      </c>
      <c r="E463" s="62"/>
      <c r="F463" s="63"/>
      <c r="G463" s="62"/>
      <c r="H463" s="65"/>
      <c r="I463" s="65"/>
      <c r="J463" s="66"/>
      <c r="K463" s="67"/>
      <c r="L463" s="67"/>
      <c r="M463" s="67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IF(W463&lt;&gt;"",IF((W463-V463)-almoco&gt;=Cadastros!Q469,(W463-V463)-almoco,(W463-V463)),"")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 t="str">
        <f t="shared" si="5"/>
        <v/>
      </c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 t="s">
        <v>415</v>
      </c>
      <c r="E464" s="62"/>
      <c r="F464" s="63"/>
      <c r="G464" s="62"/>
      <c r="H464" s="65"/>
      <c r="I464" s="65"/>
      <c r="J464" s="66"/>
      <c r="K464" s="67"/>
      <c r="L464" s="67"/>
      <c r="M464" s="67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IF(W464&lt;&gt;"",IF((W464-V464)-almoco&gt;=Cadastros!Q470,(W464-V464)-almoco,(W464-V464)),"")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 t="str">
        <f t="shared" si="5"/>
        <v/>
      </c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 t="s">
        <v>415</v>
      </c>
      <c r="E465" s="62"/>
      <c r="F465" s="63"/>
      <c r="G465" s="62"/>
      <c r="H465" s="65"/>
      <c r="I465" s="65"/>
      <c r="J465" s="66"/>
      <c r="K465" s="67"/>
      <c r="L465" s="67"/>
      <c r="M465" s="67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IF(W465&lt;&gt;"",IF((W465-V465)-almoco&gt;=Cadastros!Q471,(W465-V465)-almoco,(W465-V465)),"")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 t="str">
        <f t="shared" si="5"/>
        <v/>
      </c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 t="s">
        <v>415</v>
      </c>
      <c r="E466" s="62"/>
      <c r="F466" s="63"/>
      <c r="G466" s="62"/>
      <c r="H466" s="65"/>
      <c r="I466" s="65"/>
      <c r="J466" s="66"/>
      <c r="K466" s="67"/>
      <c r="L466" s="67"/>
      <c r="M466" s="67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IF(W466&lt;&gt;"",IF((W466-V466)-almoco&gt;=Cadastros!Q472,(W466-V466)-almoco,(W466-V466)),"")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 t="str">
        <f t="shared" si="5"/>
        <v/>
      </c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 t="s">
        <v>415</v>
      </c>
      <c r="E467" s="62"/>
      <c r="F467" s="63"/>
      <c r="G467" s="62"/>
      <c r="H467" s="65"/>
      <c r="I467" s="65"/>
      <c r="J467" s="66"/>
      <c r="K467" s="67"/>
      <c r="L467" s="67"/>
      <c r="M467" s="67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IF(W467&lt;&gt;"",IF((W467-V467)-almoco&gt;=Cadastros!Q473,(W467-V467)-almoco,(W467-V467)),"")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 t="str">
        <f t="shared" si="5"/>
        <v/>
      </c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 t="s">
        <v>415</v>
      </c>
      <c r="E468" s="62"/>
      <c r="F468" s="63"/>
      <c r="G468" s="62"/>
      <c r="H468" s="65"/>
      <c r="I468" s="65"/>
      <c r="J468" s="66"/>
      <c r="K468" s="67"/>
      <c r="L468" s="67"/>
      <c r="M468" s="67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IF(W468&lt;&gt;"",IF((W468-V468)-almoco&gt;=Cadastros!Q474,(W468-V468)-almoco,(W468-V468)),"")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 t="str">
        <f t="shared" si="5"/>
        <v/>
      </c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 t="s">
        <v>415</v>
      </c>
      <c r="E469" s="62"/>
      <c r="F469" s="63"/>
      <c r="G469" s="62"/>
      <c r="H469" s="65"/>
      <c r="I469" s="65"/>
      <c r="J469" s="66"/>
      <c r="K469" s="67"/>
      <c r="L469" s="67"/>
      <c r="M469" s="67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IF(W469&lt;&gt;"",IF((W469-V469)-almoco&gt;=Cadastros!Q475,(W469-V469)-almoco,(W469-V469)),"")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 t="str">
        <f t="shared" si="5"/>
        <v/>
      </c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 t="s">
        <v>415</v>
      </c>
      <c r="E470" s="62"/>
      <c r="F470" s="63"/>
      <c r="G470" s="62"/>
      <c r="H470" s="65"/>
      <c r="I470" s="65"/>
      <c r="J470" s="66"/>
      <c r="K470" s="67"/>
      <c r="L470" s="67"/>
      <c r="M470" s="67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IF(W470&lt;&gt;"",IF((W470-V470)-almoco&gt;=Cadastros!Q476,(W470-V470)-almoco,(W470-V470)),"")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 t="str">
        <f t="shared" si="5"/>
        <v/>
      </c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 t="s">
        <v>415</v>
      </c>
      <c r="E471" s="62"/>
      <c r="F471" s="63"/>
      <c r="G471" s="62"/>
      <c r="H471" s="65"/>
      <c r="I471" s="65"/>
      <c r="J471" s="66"/>
      <c r="K471" s="67"/>
      <c r="L471" s="67"/>
      <c r="M471" s="67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IF(W471&lt;&gt;"",IF((W471-V471)-almoco&gt;=Cadastros!Q477,(W471-V471)-almoco,(W471-V471)),"")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 t="str">
        <f t="shared" si="5"/>
        <v/>
      </c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 t="s">
        <v>415</v>
      </c>
      <c r="E472" s="62"/>
      <c r="F472" s="63"/>
      <c r="G472" s="62"/>
      <c r="H472" s="65"/>
      <c r="I472" s="65"/>
      <c r="J472" s="66"/>
      <c r="K472" s="67"/>
      <c r="L472" s="67"/>
      <c r="M472" s="67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IF(W472&lt;&gt;"",IF((W472-V472)-almoco&gt;=Cadastros!Q478,(W472-V472)-almoco,(W472-V472)),"")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 t="str">
        <f t="shared" si="5"/>
        <v/>
      </c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 t="s">
        <v>415</v>
      </c>
      <c r="E473" s="62"/>
      <c r="F473" s="63"/>
      <c r="G473" s="62"/>
      <c r="H473" s="65"/>
      <c r="I473" s="65"/>
      <c r="J473" s="66"/>
      <c r="K473" s="67"/>
      <c r="L473" s="67"/>
      <c r="M473" s="67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IF(W473&lt;&gt;"",IF((W473-V473)-almoco&gt;=Cadastros!Q479,(W473-V473)-almoco,(W473-V473)),"")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 t="str">
        <f t="shared" si="5"/>
        <v/>
      </c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 t="s">
        <v>415</v>
      </c>
      <c r="E474" s="62"/>
      <c r="F474" s="63"/>
      <c r="G474" s="62"/>
      <c r="H474" s="65"/>
      <c r="I474" s="65"/>
      <c r="J474" s="66"/>
      <c r="K474" s="67"/>
      <c r="L474" s="67"/>
      <c r="M474" s="67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IF(W474&lt;&gt;"",IF((W474-V474)-almoco&gt;=Cadastros!Q480,(W474-V474)-almoco,(W474-V474)),"")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 t="str">
        <f t="shared" si="5"/>
        <v/>
      </c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 t="s">
        <v>415</v>
      </c>
      <c r="E475" s="62"/>
      <c r="F475" s="63"/>
      <c r="G475" s="62"/>
      <c r="H475" s="65"/>
      <c r="I475" s="65"/>
      <c r="J475" s="66"/>
      <c r="K475" s="67"/>
      <c r="L475" s="67"/>
      <c r="M475" s="67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IF(W475&lt;&gt;"",IF((W475-V475)-almoco&gt;=Cadastros!Q481,(W475-V475)-almoco,(W475-V475)),"")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 t="str">
        <f t="shared" si="5"/>
        <v/>
      </c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 t="s">
        <v>415</v>
      </c>
      <c r="E476" s="62"/>
      <c r="F476" s="63"/>
      <c r="G476" s="62"/>
      <c r="H476" s="65"/>
      <c r="I476" s="65"/>
      <c r="J476" s="66"/>
      <c r="K476" s="67"/>
      <c r="L476" s="67"/>
      <c r="M476" s="67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IF(W476&lt;&gt;"",IF((W476-V476)-almoco&gt;=Cadastros!Q482,(W476-V476)-almoco,(W476-V476)),"")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 t="str">
        <f t="shared" si="5"/>
        <v/>
      </c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 t="s">
        <v>415</v>
      </c>
      <c r="E477" s="62"/>
      <c r="F477" s="63"/>
      <c r="G477" s="62"/>
      <c r="H477" s="65"/>
      <c r="I477" s="65"/>
      <c r="J477" s="66"/>
      <c r="K477" s="67"/>
      <c r="L477" s="67"/>
      <c r="M477" s="67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IF(W477&lt;&gt;"",IF((W477-V477)-almoco&gt;=Cadastros!Q483,(W477-V477)-almoco,(W477-V477)),"")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 t="str">
        <f t="shared" si="5"/>
        <v/>
      </c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 t="s">
        <v>415</v>
      </c>
      <c r="E478" s="62"/>
      <c r="F478" s="63"/>
      <c r="G478" s="62"/>
      <c r="H478" s="65"/>
      <c r="I478" s="65"/>
      <c r="J478" s="66"/>
      <c r="K478" s="67"/>
      <c r="L478" s="67"/>
      <c r="M478" s="67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IF(W478&lt;&gt;"",IF((W478-V478)-almoco&gt;=Cadastros!Q484,(W478-V478)-almoco,(W478-V478)),"")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 t="str">
        <f t="shared" si="5"/>
        <v/>
      </c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 t="s">
        <v>415</v>
      </c>
      <c r="E479" s="62"/>
      <c r="F479" s="63"/>
      <c r="G479" s="62"/>
      <c r="H479" s="65"/>
      <c r="I479" s="65"/>
      <c r="J479" s="66"/>
      <c r="K479" s="67"/>
      <c r="L479" s="67"/>
      <c r="M479" s="67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IF(W479&lt;&gt;"",IF((W479-V479)-almoco&gt;=Cadastros!Q485,(W479-V479)-almoco,(W479-V479)),"")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 t="str">
        <f t="shared" si="5"/>
        <v/>
      </c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 t="s">
        <v>415</v>
      </c>
      <c r="E480" s="62"/>
      <c r="F480" s="63"/>
      <c r="G480" s="62"/>
      <c r="H480" s="65"/>
      <c r="I480" s="65"/>
      <c r="J480" s="66"/>
      <c r="K480" s="67"/>
      <c r="L480" s="67"/>
      <c r="M480" s="67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IF(W480&lt;&gt;"",IF((W480-V480)-almoco&gt;=Cadastros!Q486,(W480-V480)-almoco,(W480-V480)),"")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 t="str">
        <f t="shared" si="5"/>
        <v/>
      </c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 t="s">
        <v>415</v>
      </c>
      <c r="E481" s="62"/>
      <c r="F481" s="63"/>
      <c r="G481" s="62"/>
      <c r="H481" s="65"/>
      <c r="I481" s="65"/>
      <c r="J481" s="66"/>
      <c r="K481" s="67"/>
      <c r="L481" s="67"/>
      <c r="M481" s="67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IF(W481&lt;&gt;"",IF((W481-V481)-almoco&gt;=Cadastros!Q487,(W481-V481)-almoco,(W481-V481)),"")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 t="str">
        <f t="shared" si="5"/>
        <v/>
      </c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 t="s">
        <v>415</v>
      </c>
      <c r="E482" s="62"/>
      <c r="F482" s="63"/>
      <c r="G482" s="62"/>
      <c r="H482" s="65"/>
      <c r="I482" s="65"/>
      <c r="J482" s="66"/>
      <c r="K482" s="67"/>
      <c r="L482" s="67"/>
      <c r="M482" s="67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IF(W482&lt;&gt;"",IF((W482-V482)-almoco&gt;=Cadastros!Q488,(W482-V482)-almoco,(W482-V482)),"")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 t="str">
        <f t="shared" si="5"/>
        <v/>
      </c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 t="s">
        <v>415</v>
      </c>
      <c r="E483" s="62"/>
      <c r="F483" s="63"/>
      <c r="G483" s="62"/>
      <c r="H483" s="65"/>
      <c r="I483" s="65"/>
      <c r="J483" s="66"/>
      <c r="K483" s="67"/>
      <c r="L483" s="67"/>
      <c r="M483" s="67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IF(W483&lt;&gt;"",IF((W483-V483)-almoco&gt;=Cadastros!Q489,(W483-V483)-almoco,(W483-V483)),"")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 t="str">
        <f t="shared" si="5"/>
        <v/>
      </c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 t="s">
        <v>415</v>
      </c>
      <c r="E484" s="62"/>
      <c r="F484" s="63"/>
      <c r="G484" s="62"/>
      <c r="H484" s="65"/>
      <c r="I484" s="65"/>
      <c r="J484" s="66"/>
      <c r="K484" s="67"/>
      <c r="L484" s="67"/>
      <c r="M484" s="67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IF(W484&lt;&gt;"",IF((W484-V484)-almoco&gt;=Cadastros!Q490,(W484-V484)-almoco,(W484-V484)),"")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 t="str">
        <f t="shared" si="5"/>
        <v/>
      </c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 t="s">
        <v>415</v>
      </c>
      <c r="E485" s="62"/>
      <c r="F485" s="63"/>
      <c r="G485" s="62"/>
      <c r="H485" s="65"/>
      <c r="I485" s="65"/>
      <c r="J485" s="66"/>
      <c r="K485" s="67"/>
      <c r="L485" s="67"/>
      <c r="M485" s="67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IF(W485&lt;&gt;"",IF((W485-V485)-almoco&gt;=Cadastros!Q491,(W485-V485)-almoco,(W485-V485)),"")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 t="str">
        <f t="shared" si="5"/>
        <v/>
      </c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 t="s">
        <v>415</v>
      </c>
      <c r="E486" s="62"/>
      <c r="F486" s="63"/>
      <c r="G486" s="62"/>
      <c r="H486" s="65"/>
      <c r="I486" s="65"/>
      <c r="J486" s="66"/>
      <c r="K486" s="67"/>
      <c r="L486" s="67"/>
      <c r="M486" s="67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IF(W486&lt;&gt;"",IF((W486-V486)-almoco&gt;=Cadastros!Q492,(W486-V486)-almoco,(W486-V486)),"")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 t="str">
        <f t="shared" si="5"/>
        <v/>
      </c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 t="s">
        <v>415</v>
      </c>
      <c r="E487" s="62"/>
      <c r="F487" s="63"/>
      <c r="G487" s="62"/>
      <c r="H487" s="65"/>
      <c r="I487" s="65"/>
      <c r="J487" s="66"/>
      <c r="K487" s="67"/>
      <c r="L487" s="67"/>
      <c r="M487" s="67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IF(W487&lt;&gt;"",IF((W487-V487)-almoco&gt;=Cadastros!Q493,(W487-V487)-almoco,(W487-V487)),"")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 t="str">
        <f t="shared" si="5"/>
        <v/>
      </c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 t="s">
        <v>415</v>
      </c>
      <c r="E488" s="62"/>
      <c r="F488" s="63"/>
      <c r="G488" s="62"/>
      <c r="H488" s="65"/>
      <c r="I488" s="65"/>
      <c r="J488" s="66"/>
      <c r="K488" s="67"/>
      <c r="L488" s="67"/>
      <c r="M488" s="67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IF(W488&lt;&gt;"",IF((W488-V488)-almoco&gt;=Cadastros!Q494,(W488-V488)-almoco,(W488-V488)),"")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 t="str">
        <f t="shared" si="5"/>
        <v/>
      </c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 t="s">
        <v>415</v>
      </c>
      <c r="E489" s="62"/>
      <c r="F489" s="63"/>
      <c r="G489" s="62"/>
      <c r="H489" s="65"/>
      <c r="I489" s="65"/>
      <c r="J489" s="66"/>
      <c r="K489" s="67"/>
      <c r="L489" s="67"/>
      <c r="M489" s="67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IF(W489&lt;&gt;"",IF((W489-V489)-almoco&gt;=Cadastros!Q495,(W489-V489)-almoco,(W489-V489)),"")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 t="str">
        <f t="shared" si="5"/>
        <v/>
      </c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 t="s">
        <v>415</v>
      </c>
      <c r="E490" s="62"/>
      <c r="F490" s="63"/>
      <c r="G490" s="62"/>
      <c r="H490" s="65"/>
      <c r="I490" s="65"/>
      <c r="J490" s="66"/>
      <c r="K490" s="67"/>
      <c r="L490" s="67"/>
      <c r="M490" s="67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IF(W490&lt;&gt;"",IF((W490-V490)-almoco&gt;=Cadastros!Q496,(W490-V490)-almoco,(W490-V490)),"")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 t="str">
        <f t="shared" si="5"/>
        <v/>
      </c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 t="s">
        <v>415</v>
      </c>
      <c r="E491" s="62"/>
      <c r="F491" s="63"/>
      <c r="G491" s="62"/>
      <c r="H491" s="65"/>
      <c r="I491" s="65"/>
      <c r="J491" s="66"/>
      <c r="K491" s="67"/>
      <c r="L491" s="67"/>
      <c r="M491" s="67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IF(W491&lt;&gt;"",IF((W491-V491)-almoco&gt;=Cadastros!Q497,(W491-V491)-almoco,(W491-V491)),"")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 t="str">
        <f t="shared" si="5"/>
        <v/>
      </c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 t="s">
        <v>415</v>
      </c>
      <c r="E492" s="62"/>
      <c r="F492" s="63"/>
      <c r="G492" s="62"/>
      <c r="H492" s="65"/>
      <c r="I492" s="65"/>
      <c r="J492" s="66"/>
      <c r="K492" s="67"/>
      <c r="L492" s="67"/>
      <c r="M492" s="67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IF(W492&lt;&gt;"",IF((W492-V492)-almoco&gt;=Cadastros!Q498,(W492-V492)-almoco,(W492-V492)),"")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 t="str">
        <f t="shared" si="5"/>
        <v/>
      </c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 t="s">
        <v>415</v>
      </c>
      <c r="E493" s="62"/>
      <c r="F493" s="63"/>
      <c r="G493" s="62"/>
      <c r="H493" s="65"/>
      <c r="I493" s="65"/>
      <c r="J493" s="66"/>
      <c r="K493" s="67"/>
      <c r="L493" s="67"/>
      <c r="M493" s="67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IF(W493&lt;&gt;"",IF((W493-V493)-almoco&gt;=Cadastros!Q499,(W493-V493)-almoco,(W493-V493)),"")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 t="str">
        <f t="shared" si="5"/>
        <v/>
      </c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 t="s">
        <v>415</v>
      </c>
      <c r="E494" s="62"/>
      <c r="F494" s="63"/>
      <c r="G494" s="62"/>
      <c r="H494" s="65"/>
      <c r="I494" s="65"/>
      <c r="J494" s="66"/>
      <c r="K494" s="67"/>
      <c r="L494" s="67"/>
      <c r="M494" s="67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IF(W494&lt;&gt;"",IF((W494-V494)-almoco&gt;=Cadastros!Q500,(W494-V494)-almoco,(W494-V494)),"")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 t="str">
        <f t="shared" si="5"/>
        <v/>
      </c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 t="s">
        <v>415</v>
      </c>
      <c r="E495" s="62"/>
      <c r="F495" s="63"/>
      <c r="G495" s="62"/>
      <c r="H495" s="65"/>
      <c r="I495" s="65"/>
      <c r="J495" s="66"/>
      <c r="K495" s="67"/>
      <c r="L495" s="67"/>
      <c r="M495" s="67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IF(W495&lt;&gt;"",IF((W495-V495)-almoco&gt;=Cadastros!Q501,(W495-V495)-almoco,(W495-V495)),"")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 t="str">
        <f t="shared" si="5"/>
        <v/>
      </c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 t="s">
        <v>415</v>
      </c>
      <c r="E496" s="62"/>
      <c r="F496" s="63"/>
      <c r="G496" s="62"/>
      <c r="H496" s="65"/>
      <c r="I496" s="65"/>
      <c r="J496" s="66"/>
      <c r="K496" s="67"/>
      <c r="L496" s="67"/>
      <c r="M496" s="67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IF(W496&lt;&gt;"",IF((W496-V496)-almoco&gt;=Cadastros!Q502,(W496-V496)-almoco,(W496-V496)),"")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 t="str">
        <f t="shared" si="5"/>
        <v/>
      </c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 t="s">
        <v>415</v>
      </c>
      <c r="E497" s="62"/>
      <c r="F497" s="63"/>
      <c r="G497" s="62"/>
      <c r="H497" s="65"/>
      <c r="I497" s="65"/>
      <c r="J497" s="66"/>
      <c r="K497" s="67"/>
      <c r="L497" s="67"/>
      <c r="M497" s="67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IF(W497&lt;&gt;"",IF((W497-V497)-almoco&gt;=Cadastros!Q503,(W497-V497)-almoco,(W497-V497)),"")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 t="str">
        <f t="shared" si="5"/>
        <v/>
      </c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 t="s">
        <v>415</v>
      </c>
      <c r="E498" s="62"/>
      <c r="F498" s="63"/>
      <c r="G498" s="62"/>
      <c r="H498" s="65"/>
      <c r="I498" s="65"/>
      <c r="J498" s="66"/>
      <c r="K498" s="67"/>
      <c r="L498" s="67"/>
      <c r="M498" s="67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IF(W498&lt;&gt;"",IF((W498-V498)-almoco&gt;=Cadastros!Q504,(W498-V498)-almoco,(W498-V498)),"")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 t="str">
        <f t="shared" si="5"/>
        <v/>
      </c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 t="s">
        <v>415</v>
      </c>
      <c r="E499" s="62"/>
      <c r="F499" s="63"/>
      <c r="G499" s="62"/>
      <c r="H499" s="65"/>
      <c r="I499" s="65"/>
      <c r="J499" s="66"/>
      <c r="K499" s="67"/>
      <c r="L499" s="67"/>
      <c r="M499" s="67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IF(W499&lt;&gt;"",IF((W499-V499)-almoco&gt;=Cadastros!Q505,(W499-V499)-almoco,(W499-V499)),"")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 t="str">
        <f t="shared" si="5"/>
        <v/>
      </c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 t="s">
        <v>415</v>
      </c>
      <c r="E500" s="62"/>
      <c r="F500" s="63"/>
      <c r="G500" s="62"/>
      <c r="H500" s="65"/>
      <c r="I500" s="65"/>
      <c r="J500" s="66"/>
      <c r="K500" s="67"/>
      <c r="L500" s="67"/>
      <c r="M500" s="67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IF(W500&lt;&gt;"",IF((W500-V500)-almoco&gt;=Cadastros!Q506,(W500-V500)-almoco,(W500-V500)),"")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 t="str">
        <f t="shared" si="5"/>
        <v/>
      </c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 t="s">
        <v>415</v>
      </c>
      <c r="E501" s="62"/>
      <c r="F501" s="63"/>
      <c r="G501" s="62"/>
      <c r="H501" s="65"/>
      <c r="I501" s="65"/>
      <c r="J501" s="66"/>
      <c r="K501" s="67"/>
      <c r="L501" s="67"/>
      <c r="M501" s="67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IF(W501&lt;&gt;"",IF((W501-V501)-almoco&gt;=Cadastros!Q507,(W501-V501)-almoco,(W501-V501)),"")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 t="str">
        <f t="shared" si="5"/>
        <v/>
      </c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 t="s">
        <v>415</v>
      </c>
      <c r="E502" s="62"/>
      <c r="F502" s="63"/>
      <c r="G502" s="62"/>
      <c r="H502" s="65"/>
      <c r="I502" s="65"/>
      <c r="J502" s="66"/>
      <c r="K502" s="67"/>
      <c r="L502" s="67"/>
      <c r="M502" s="67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IF(W502&lt;&gt;"",IF((W502-V502)-almoco&gt;=Cadastros!Q508,(W502-V502)-almoco,(W502-V502)),"")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 t="str">
        <f t="shared" si="5"/>
        <v/>
      </c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 t="s">
        <v>415</v>
      </c>
      <c r="E503" s="62"/>
      <c r="F503" s="63"/>
      <c r="G503" s="62"/>
      <c r="H503" s="65"/>
      <c r="I503" s="65"/>
      <c r="J503" s="66"/>
      <c r="K503" s="67"/>
      <c r="L503" s="67"/>
      <c r="M503" s="67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IF(W503&lt;&gt;"",IF((W503-V503)-almoco&gt;=Cadastros!Q509,(W503-V503)-almoco,(W503-V503)),"")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 t="str">
        <f t="shared" si="5"/>
        <v/>
      </c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 t="s">
        <v>415</v>
      </c>
      <c r="E504" s="62"/>
      <c r="F504" s="63"/>
      <c r="G504" s="62"/>
      <c r="H504" s="65"/>
      <c r="I504" s="65"/>
      <c r="J504" s="66"/>
      <c r="K504" s="67"/>
      <c r="L504" s="67"/>
      <c r="M504" s="67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IF(W504&lt;&gt;"",IF((W504-V504)-almoco&gt;=Cadastros!Q510,(W504-V504)-almoco,(W504-V504)),"")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 t="str">
        <f t="shared" si="5"/>
        <v/>
      </c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 t="s">
        <v>415</v>
      </c>
      <c r="E505" s="62"/>
      <c r="F505" s="63"/>
      <c r="G505" s="62"/>
      <c r="H505" s="65"/>
      <c r="I505" s="65"/>
      <c r="J505" s="66"/>
      <c r="K505" s="67"/>
      <c r="L505" s="67"/>
      <c r="M505" s="67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IF(W505&lt;&gt;"",IF((W505-V505)-almoco&gt;=Cadastros!Q511,(W505-V505)-almoco,(W505-V505)),"")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 t="str">
        <f t="shared" si="5"/>
        <v/>
      </c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 t="s">
        <v>415</v>
      </c>
      <c r="E506" s="62"/>
      <c r="F506" s="63"/>
      <c r="G506" s="62"/>
      <c r="H506" s="65"/>
      <c r="I506" s="65"/>
      <c r="J506" s="66"/>
      <c r="K506" s="67"/>
      <c r="L506" s="67"/>
      <c r="M506" s="67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IF(W506&lt;&gt;"",IF((W506-V506)-almoco&gt;=Cadastros!Q512,(W506-V506)-almoco,(W506-V506)),"")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 t="str">
        <f t="shared" si="5"/>
        <v/>
      </c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 t="s">
        <v>415</v>
      </c>
      <c r="E507" s="62"/>
      <c r="F507" s="63"/>
      <c r="G507" s="62"/>
      <c r="H507" s="65"/>
      <c r="I507" s="65"/>
      <c r="J507" s="66"/>
      <c r="K507" s="67"/>
      <c r="L507" s="67"/>
      <c r="M507" s="67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IF(W507&lt;&gt;"",IF((W507-V507)-almoco&gt;=Cadastros!Q513,(W507-V507)-almoco,(W507-V507)),"")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 t="str">
        <f t="shared" si="5"/>
        <v/>
      </c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 t="s">
        <v>415</v>
      </c>
      <c r="E508" s="62"/>
      <c r="F508" s="63"/>
      <c r="G508" s="62"/>
      <c r="H508" s="65"/>
      <c r="I508" s="65"/>
      <c r="J508" s="66"/>
      <c r="K508" s="67"/>
      <c r="L508" s="67"/>
      <c r="M508" s="67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IF(W508&lt;&gt;"",IF((W508-V508)-almoco&gt;=Cadastros!Q514,(W508-V508)-almoco,(W508-V508)),"")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 t="str">
        <f t="shared" si="5"/>
        <v/>
      </c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 t="s">
        <v>415</v>
      </c>
      <c r="E509" s="62"/>
      <c r="F509" s="63"/>
      <c r="G509" s="62"/>
      <c r="H509" s="65"/>
      <c r="I509" s="65"/>
      <c r="J509" s="66"/>
      <c r="K509" s="67"/>
      <c r="L509" s="67"/>
      <c r="M509" s="67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IF(W509&lt;&gt;"",IF((W509-V509)-almoco&gt;=Cadastros!Q515,(W509-V509)-almoco,(W509-V509)),"")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 t="str">
        <f t="shared" si="5"/>
        <v/>
      </c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 t="s">
        <v>415</v>
      </c>
      <c r="E510" s="62"/>
      <c r="F510" s="63"/>
      <c r="G510" s="62"/>
      <c r="H510" s="65"/>
      <c r="I510" s="65"/>
      <c r="J510" s="66"/>
      <c r="K510" s="67"/>
      <c r="L510" s="67"/>
      <c r="M510" s="67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IF(W510&lt;&gt;"",IF((W510-V510)-almoco&gt;=Cadastros!Q516,(W510-V510)-almoco,(W510-V510)),"")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 t="str">
        <f t="shared" si="5"/>
        <v/>
      </c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 t="s">
        <v>415</v>
      </c>
      <c r="E511" s="62"/>
      <c r="F511" s="63"/>
      <c r="G511" s="62"/>
      <c r="H511" s="65"/>
      <c r="I511" s="65"/>
      <c r="J511" s="66"/>
      <c r="K511" s="67"/>
      <c r="L511" s="67"/>
      <c r="M511" s="67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IF(W511&lt;&gt;"",IF((W511-V511)-almoco&gt;=Cadastros!Q517,(W511-V511)-almoco,(W511-V511)),"")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 t="str">
        <f t="shared" si="5"/>
        <v/>
      </c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 t="s">
        <v>415</v>
      </c>
      <c r="E512" s="62"/>
      <c r="F512" s="63"/>
      <c r="G512" s="62"/>
      <c r="H512" s="65"/>
      <c r="I512" s="65"/>
      <c r="J512" s="66"/>
      <c r="K512" s="67"/>
      <c r="L512" s="67"/>
      <c r="M512" s="67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IF(W512&lt;&gt;"",IF((W512-V512)-almoco&gt;=Cadastros!Q518,(W512-V512)-almoco,(W512-V512)),"")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 t="str">
        <f t="shared" si="5"/>
        <v/>
      </c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 t="s">
        <v>415</v>
      </c>
      <c r="E513" s="62"/>
      <c r="F513" s="63"/>
      <c r="G513" s="62"/>
      <c r="H513" s="65"/>
      <c r="I513" s="65"/>
      <c r="J513" s="66"/>
      <c r="K513" s="67"/>
      <c r="L513" s="67"/>
      <c r="M513" s="67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IF(W513&lt;&gt;"",IF((W513-V513)-almoco&gt;=Cadastros!Q519,(W513-V513)-almoco,(W513-V513)),"")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 t="str">
        <f t="shared" si="5"/>
        <v/>
      </c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 t="s">
        <v>415</v>
      </c>
      <c r="E514" s="62"/>
      <c r="F514" s="63"/>
      <c r="G514" s="62"/>
      <c r="H514" s="65"/>
      <c r="I514" s="65"/>
      <c r="J514" s="66"/>
      <c r="K514" s="67"/>
      <c r="L514" s="67"/>
      <c r="M514" s="67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IF(W514&lt;&gt;"",IF((W514-V514)-almoco&gt;=Cadastros!Q520,(W514-V514)-almoco,(W514-V514)),"")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 t="str">
        <f t="shared" si="5"/>
        <v/>
      </c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 t="s">
        <v>415</v>
      </c>
      <c r="E515" s="62"/>
      <c r="F515" s="63"/>
      <c r="G515" s="62"/>
      <c r="H515" s="65"/>
      <c r="I515" s="65"/>
      <c r="J515" s="66"/>
      <c r="K515" s="67"/>
      <c r="L515" s="67"/>
      <c r="M515" s="67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IF(W515&lt;&gt;"",IF((W515-V515)-almoco&gt;=Cadastros!Q521,(W515-V515)-almoco,(W515-V515)),"")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 t="str">
        <f t="shared" si="5"/>
        <v/>
      </c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 t="s">
        <v>415</v>
      </c>
      <c r="E516" s="62"/>
      <c r="F516" s="63"/>
      <c r="G516" s="62"/>
      <c r="H516" s="65"/>
      <c r="I516" s="65"/>
      <c r="J516" s="66"/>
      <c r="K516" s="67"/>
      <c r="L516" s="67"/>
      <c r="M516" s="67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IF(W516&lt;&gt;"",IF((W516-V516)-almoco&gt;=Cadastros!Q522,(W516-V516)-almoco,(W516-V516)),"")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 t="str">
        <f t="shared" si="5"/>
        <v/>
      </c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 t="s">
        <v>415</v>
      </c>
      <c r="E517" s="62"/>
      <c r="F517" s="63"/>
      <c r="G517" s="62"/>
      <c r="H517" s="65"/>
      <c r="I517" s="65"/>
      <c r="J517" s="66"/>
      <c r="K517" s="67"/>
      <c r="L517" s="67"/>
      <c r="M517" s="67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IF(W517&lt;&gt;"",IF((W517-V517)-almoco&gt;=Cadastros!Q523,(W517-V517)-almoco,(W517-V517)),"")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 t="str">
        <f t="shared" si="5"/>
        <v/>
      </c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 t="s">
        <v>415</v>
      </c>
      <c r="E518" s="62"/>
      <c r="F518" s="63"/>
      <c r="G518" s="62"/>
      <c r="H518" s="65"/>
      <c r="I518" s="65"/>
      <c r="J518" s="66"/>
      <c r="K518" s="67"/>
      <c r="L518" s="67"/>
      <c r="M518" s="67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IF(W518&lt;&gt;"",IF((W518-V518)-almoco&gt;=Cadastros!Q524,(W518-V518)-almoco,(W518-V518)),"")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 t="str">
        <f t="shared" si="5"/>
        <v/>
      </c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 t="s">
        <v>415</v>
      </c>
      <c r="E519" s="62"/>
      <c r="F519" s="63"/>
      <c r="G519" s="62"/>
      <c r="H519" s="65"/>
      <c r="I519" s="65"/>
      <c r="J519" s="66"/>
      <c r="K519" s="67"/>
      <c r="L519" s="67"/>
      <c r="M519" s="67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IF(W519&lt;&gt;"",IF((W519-V519)-almoco&gt;=Cadastros!Q525,(W519-V519)-almoco,(W519-V519)),"")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 t="str">
        <f t="shared" si="5"/>
        <v/>
      </c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 t="s">
        <v>415</v>
      </c>
      <c r="E520" s="62"/>
      <c r="F520" s="63"/>
      <c r="G520" s="62"/>
      <c r="H520" s="65"/>
      <c r="I520" s="65"/>
      <c r="J520" s="66"/>
      <c r="K520" s="67"/>
      <c r="L520" s="67"/>
      <c r="M520" s="67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IF(W520&lt;&gt;"",IF((W520-V520)-almoco&gt;=Cadastros!Q526,(W520-V520)-almoco,(W520-V520)),"")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 t="str">
        <f t="shared" si="5"/>
        <v/>
      </c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 t="s">
        <v>415</v>
      </c>
      <c r="E521" s="62"/>
      <c r="F521" s="63"/>
      <c r="G521" s="62"/>
      <c r="H521" s="65"/>
      <c r="I521" s="65"/>
      <c r="J521" s="66"/>
      <c r="K521" s="67"/>
      <c r="L521" s="67"/>
      <c r="M521" s="67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IF(W521&lt;&gt;"",IF((W521-V521)-almoco&gt;=Cadastros!Q527,(W521-V521)-almoco,(W521-V521)),"")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 t="str">
        <f t="shared" si="5"/>
        <v/>
      </c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 t="s">
        <v>415</v>
      </c>
      <c r="E522" s="62"/>
      <c r="F522" s="63"/>
      <c r="G522" s="62"/>
      <c r="H522" s="65"/>
      <c r="I522" s="65"/>
      <c r="J522" s="66"/>
      <c r="K522" s="67"/>
      <c r="L522" s="67"/>
      <c r="M522" s="67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IF(W522&lt;&gt;"",IF((W522-V522)-almoco&gt;=Cadastros!Q528,(W522-V522)-almoco,(W522-V522)),"")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 t="str">
        <f t="shared" si="5"/>
        <v/>
      </c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 t="s">
        <v>415</v>
      </c>
      <c r="E523" s="62"/>
      <c r="F523" s="63"/>
      <c r="G523" s="62"/>
      <c r="H523" s="65"/>
      <c r="I523" s="65"/>
      <c r="J523" s="66"/>
      <c r="K523" s="67"/>
      <c r="L523" s="67"/>
      <c r="M523" s="67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IF(W523&lt;&gt;"",IF((W523-V523)-almoco&gt;=Cadastros!Q529,(W523-V523)-almoco,(W523-V523)),"")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 t="str">
        <f t="shared" si="5"/>
        <v/>
      </c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 t="s">
        <v>415</v>
      </c>
      <c r="E524" s="62"/>
      <c r="F524" s="63"/>
      <c r="G524" s="62"/>
      <c r="H524" s="65"/>
      <c r="I524" s="65"/>
      <c r="J524" s="66"/>
      <c r="K524" s="67"/>
      <c r="L524" s="67"/>
      <c r="M524" s="67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IF(W524&lt;&gt;"",IF((W524-V524)-almoco&gt;=Cadastros!Q530,(W524-V524)-almoco,(W524-V524)),"")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 t="str">
        <f t="shared" si="5"/>
        <v/>
      </c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 t="s">
        <v>415</v>
      </c>
      <c r="E525" s="62"/>
      <c r="F525" s="63"/>
      <c r="G525" s="62"/>
      <c r="H525" s="65"/>
      <c r="I525" s="65"/>
      <c r="J525" s="66"/>
      <c r="K525" s="67"/>
      <c r="L525" s="67"/>
      <c r="M525" s="67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IF(W525&lt;&gt;"",IF((W525-V525)-almoco&gt;=Cadastros!Q531,(W525-V525)-almoco,(W525-V525)),"")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 t="str">
        <f t="shared" si="5"/>
        <v/>
      </c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 t="s">
        <v>415</v>
      </c>
      <c r="E526" s="62"/>
      <c r="F526" s="63"/>
      <c r="G526" s="62"/>
      <c r="H526" s="65"/>
      <c r="I526" s="65"/>
      <c r="J526" s="66"/>
      <c r="K526" s="67"/>
      <c r="L526" s="67"/>
      <c r="M526" s="67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IF(W526&lt;&gt;"",IF((W526-V526)-almoco&gt;=Cadastros!Q532,(W526-V526)-almoco,(W526-V526)),"")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 t="str">
        <f t="shared" si="5"/>
        <v/>
      </c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 t="s">
        <v>415</v>
      </c>
      <c r="E527" s="62"/>
      <c r="F527" s="63"/>
      <c r="G527" s="62"/>
      <c r="H527" s="65"/>
      <c r="I527" s="65"/>
      <c r="J527" s="66"/>
      <c r="K527" s="67"/>
      <c r="L527" s="67"/>
      <c r="M527" s="67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IF(W527&lt;&gt;"",IF((W527-V527)-almoco&gt;=Cadastros!Q533,(W527-V527)-almoco,(W527-V527)),"")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 t="str">
        <f t="shared" si="5"/>
        <v/>
      </c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 t="s">
        <v>415</v>
      </c>
      <c r="E528" s="62"/>
      <c r="F528" s="63"/>
      <c r="G528" s="62"/>
      <c r="H528" s="65"/>
      <c r="I528" s="65"/>
      <c r="J528" s="66"/>
      <c r="K528" s="67"/>
      <c r="L528" s="67"/>
      <c r="M528" s="67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IF(W528&lt;&gt;"",IF((W528-V528)-almoco&gt;=Cadastros!Q534,(W528-V528)-almoco,(W528-V528)),"")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 t="str">
        <f t="shared" si="5"/>
        <v/>
      </c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 t="s">
        <v>415</v>
      </c>
      <c r="E529" s="62"/>
      <c r="F529" s="63"/>
      <c r="G529" s="62"/>
      <c r="H529" s="65"/>
      <c r="I529" s="65"/>
      <c r="J529" s="66"/>
      <c r="K529" s="67"/>
      <c r="L529" s="67"/>
      <c r="M529" s="67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IF(W529&lt;&gt;"",IF((W529-V529)-almoco&gt;=Cadastros!Q535,(W529-V529)-almoco,(W529-V529)),"")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 t="str">
        <f t="shared" si="5"/>
        <v/>
      </c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 t="s">
        <v>415</v>
      </c>
      <c r="E530" s="62"/>
      <c r="F530" s="63"/>
      <c r="G530" s="62"/>
      <c r="H530" s="65"/>
      <c r="I530" s="65"/>
      <c r="J530" s="66"/>
      <c r="K530" s="67"/>
      <c r="L530" s="67"/>
      <c r="M530" s="67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IF(W530&lt;&gt;"",IF((W530-V530)-almoco&gt;=Cadastros!Q536,(W530-V530)-almoco,(W530-V530)),"")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 t="str">
        <f t="shared" si="5"/>
        <v/>
      </c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 t="s">
        <v>415</v>
      </c>
      <c r="E531" s="62"/>
      <c r="F531" s="63"/>
      <c r="G531" s="62"/>
      <c r="H531" s="65"/>
      <c r="I531" s="65"/>
      <c r="J531" s="66"/>
      <c r="K531" s="67"/>
      <c r="L531" s="67"/>
      <c r="M531" s="67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IF(W531&lt;&gt;"",IF((W531-V531)-almoco&gt;=Cadastros!Q537,(W531-V531)-almoco,(W531-V531)),"")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 t="str">
        <f t="shared" si="5"/>
        <v/>
      </c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 t="s">
        <v>415</v>
      </c>
      <c r="E532" s="62"/>
      <c r="F532" s="63"/>
      <c r="G532" s="62"/>
      <c r="H532" s="65"/>
      <c r="I532" s="65"/>
      <c r="J532" s="66"/>
      <c r="K532" s="67"/>
      <c r="L532" s="67"/>
      <c r="M532" s="67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IF(W532&lt;&gt;"",IF((W532-V532)-almoco&gt;=Cadastros!Q538,(W532-V532)-almoco,(W532-V532)),"")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 t="str">
        <f t="shared" si="5"/>
        <v/>
      </c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 t="s">
        <v>415</v>
      </c>
      <c r="E533" s="62"/>
      <c r="F533" s="63"/>
      <c r="G533" s="62"/>
      <c r="H533" s="65"/>
      <c r="I533" s="65"/>
      <c r="J533" s="66"/>
      <c r="K533" s="67"/>
      <c r="L533" s="67"/>
      <c r="M533" s="67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IF(W533&lt;&gt;"",IF((W533-V533)-almoco&gt;=Cadastros!Q539,(W533-V533)-almoco,(W533-V533)),"")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 t="str">
        <f t="shared" si="5"/>
        <v/>
      </c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 t="s">
        <v>415</v>
      </c>
      <c r="E534" s="62"/>
      <c r="F534" s="63"/>
      <c r="G534" s="62"/>
      <c r="H534" s="65"/>
      <c r="I534" s="65"/>
      <c r="J534" s="66"/>
      <c r="K534" s="67"/>
      <c r="L534" s="67"/>
      <c r="M534" s="67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IF(W534&lt;&gt;"",IF((W534-V534)-almoco&gt;=Cadastros!Q540,(W534-V534)-almoco,(W534-V534)),"")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 t="str">
        <f t="shared" si="5"/>
        <v/>
      </c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 t="s">
        <v>415</v>
      </c>
      <c r="E535" s="62"/>
      <c r="F535" s="63"/>
      <c r="G535" s="62"/>
      <c r="H535" s="65"/>
      <c r="I535" s="65"/>
      <c r="J535" s="66"/>
      <c r="K535" s="67"/>
      <c r="L535" s="67"/>
      <c r="M535" s="67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IF(W535&lt;&gt;"",IF((W535-V535)-almoco&gt;=Cadastros!Q541,(W535-V535)-almoco,(W535-V535)),"")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 t="str">
        <f t="shared" si="5"/>
        <v/>
      </c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 t="s">
        <v>415</v>
      </c>
      <c r="E536" s="62"/>
      <c r="F536" s="63"/>
      <c r="G536" s="62"/>
      <c r="H536" s="65"/>
      <c r="I536" s="65"/>
      <c r="J536" s="66"/>
      <c r="K536" s="67"/>
      <c r="L536" s="67"/>
      <c r="M536" s="67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IF(W536&lt;&gt;"",IF((W536-V536)-almoco&gt;=Cadastros!Q542,(W536-V536)-almoco,(W536-V536)),"")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 t="str">
        <f t="shared" si="5"/>
        <v/>
      </c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 t="s">
        <v>415</v>
      </c>
      <c r="E537" s="62"/>
      <c r="F537" s="63"/>
      <c r="G537" s="62"/>
      <c r="H537" s="65"/>
      <c r="I537" s="65"/>
      <c r="J537" s="66"/>
      <c r="K537" s="67"/>
      <c r="L537" s="67"/>
      <c r="M537" s="67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IF(W537&lt;&gt;"",IF((W537-V537)-almoco&gt;=Cadastros!Q543,(W537-V537)-almoco,(W537-V537)),"")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 t="str">
        <f t="shared" si="5"/>
        <v/>
      </c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 t="s">
        <v>415</v>
      </c>
      <c r="E538" s="62"/>
      <c r="F538" s="63"/>
      <c r="G538" s="62"/>
      <c r="H538" s="65"/>
      <c r="I538" s="65"/>
      <c r="J538" s="66"/>
      <c r="K538" s="67"/>
      <c r="L538" s="67"/>
      <c r="M538" s="67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IF(W538&lt;&gt;"",IF((W538-V538)-almoco&gt;=Cadastros!Q544,(W538-V538)-almoco,(W538-V538)),"")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 t="str">
        <f t="shared" si="5"/>
        <v/>
      </c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 t="s">
        <v>415</v>
      </c>
      <c r="E539" s="62"/>
      <c r="F539" s="63"/>
      <c r="G539" s="62"/>
      <c r="H539" s="65"/>
      <c r="I539" s="65"/>
      <c r="J539" s="66"/>
      <c r="K539" s="67"/>
      <c r="L539" s="67"/>
      <c r="M539" s="67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IF(W539&lt;&gt;"",IF((W539-V539)-almoco&gt;=Cadastros!Q545,(W539-V539)-almoco,(W539-V539)),"")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 t="str">
        <f t="shared" si="5"/>
        <v/>
      </c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 t="s">
        <v>415</v>
      </c>
      <c r="E540" s="62"/>
      <c r="F540" s="63"/>
      <c r="G540" s="62"/>
      <c r="H540" s="65"/>
      <c r="I540" s="65"/>
      <c r="J540" s="66"/>
      <c r="K540" s="67"/>
      <c r="L540" s="67"/>
      <c r="M540" s="67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IF(W540&lt;&gt;"",IF((W540-V540)-almoco&gt;=Cadastros!Q546,(W540-V540)-almoco,(W540-V540)),"")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 t="str">
        <f t="shared" si="5"/>
        <v/>
      </c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 t="s">
        <v>415</v>
      </c>
      <c r="E541" s="62"/>
      <c r="F541" s="63"/>
      <c r="G541" s="62"/>
      <c r="H541" s="65"/>
      <c r="I541" s="65"/>
      <c r="J541" s="66"/>
      <c r="K541" s="67"/>
      <c r="L541" s="67"/>
      <c r="M541" s="67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IF(W541&lt;&gt;"",IF((W541-V541)-almoco&gt;=Cadastros!Q547,(W541-V541)-almoco,(W541-V541)),"")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 t="str">
        <f t="shared" si="5"/>
        <v/>
      </c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 t="s">
        <v>415</v>
      </c>
      <c r="E542" s="62"/>
      <c r="F542" s="63"/>
      <c r="G542" s="62"/>
      <c r="H542" s="65"/>
      <c r="I542" s="65"/>
      <c r="J542" s="66"/>
      <c r="K542" s="67"/>
      <c r="L542" s="67"/>
      <c r="M542" s="67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IF(W542&lt;&gt;"",IF((W542-V542)-almoco&gt;=Cadastros!Q548,(W542-V542)-almoco,(W542-V542)),"")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 t="str">
        <f t="shared" si="5"/>
        <v/>
      </c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 t="s">
        <v>415</v>
      </c>
      <c r="E543" s="62"/>
      <c r="F543" s="63"/>
      <c r="G543" s="62"/>
      <c r="H543" s="65"/>
      <c r="I543" s="65"/>
      <c r="J543" s="66"/>
      <c r="K543" s="67"/>
      <c r="L543" s="67"/>
      <c r="M543" s="67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IF(W543&lt;&gt;"",IF((W543-V543)-almoco&gt;=Cadastros!Q549,(W543-V543)-almoco,(W543-V543)),"")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 t="str">
        <f t="shared" si="5"/>
        <v/>
      </c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 t="s">
        <v>415</v>
      </c>
      <c r="E544" s="62"/>
      <c r="F544" s="63"/>
      <c r="G544" s="62"/>
      <c r="H544" s="65"/>
      <c r="I544" s="65"/>
      <c r="J544" s="66"/>
      <c r="K544" s="67"/>
      <c r="L544" s="67"/>
      <c r="M544" s="67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IF(W544&lt;&gt;"",IF((W544-V544)-almoco&gt;=Cadastros!Q550,(W544-V544)-almoco,(W544-V544)),"")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 t="str">
        <f t="shared" si="5"/>
        <v/>
      </c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 t="s">
        <v>415</v>
      </c>
      <c r="E545" s="62"/>
      <c r="F545" s="63"/>
      <c r="G545" s="62"/>
      <c r="H545" s="65"/>
      <c r="I545" s="65"/>
      <c r="J545" s="66"/>
      <c r="K545" s="67"/>
      <c r="L545" s="67"/>
      <c r="M545" s="67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IF(W545&lt;&gt;"",IF((W545-V545)-almoco&gt;=Cadastros!Q551,(W545-V545)-almoco,(W545-V545)),"")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 t="str">
        <f t="shared" si="5"/>
        <v/>
      </c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 t="s">
        <v>415</v>
      </c>
      <c r="E546" s="62"/>
      <c r="F546" s="63"/>
      <c r="G546" s="62"/>
      <c r="H546" s="65"/>
      <c r="I546" s="65"/>
      <c r="J546" s="66"/>
      <c r="K546" s="67"/>
      <c r="L546" s="67"/>
      <c r="M546" s="67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IF(W546&lt;&gt;"",IF((W546-V546)-almoco&gt;=Cadastros!Q552,(W546-V546)-almoco,(W546-V546)),"")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 t="str">
        <f t="shared" si="5"/>
        <v/>
      </c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 t="s">
        <v>415</v>
      </c>
      <c r="E547" s="62"/>
      <c r="F547" s="63"/>
      <c r="G547" s="62"/>
      <c r="H547" s="65"/>
      <c r="I547" s="65"/>
      <c r="J547" s="66"/>
      <c r="K547" s="67"/>
      <c r="L547" s="67"/>
      <c r="M547" s="67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IF(W547&lt;&gt;"",IF((W547-V547)-almoco&gt;=Cadastros!Q553,(W547-V547)-almoco,(W547-V547)),"")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 t="str">
        <f t="shared" si="5"/>
        <v/>
      </c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 t="s">
        <v>415</v>
      </c>
      <c r="E548" s="62"/>
      <c r="F548" s="63"/>
      <c r="G548" s="62"/>
      <c r="H548" s="65"/>
      <c r="I548" s="65"/>
      <c r="J548" s="66"/>
      <c r="K548" s="67"/>
      <c r="L548" s="67"/>
      <c r="M548" s="67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IF(W548&lt;&gt;"",IF((W548-V548)-almoco&gt;=Cadastros!Q554,(W548-V548)-almoco,(W548-V548)),"")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 t="str">
        <f t="shared" si="5"/>
        <v/>
      </c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 t="s">
        <v>415</v>
      </c>
      <c r="E549" s="62"/>
      <c r="F549" s="63"/>
      <c r="G549" s="62"/>
      <c r="H549" s="65"/>
      <c r="I549" s="65"/>
      <c r="J549" s="66"/>
      <c r="K549" s="67"/>
      <c r="L549" s="67"/>
      <c r="M549" s="67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IF(W549&lt;&gt;"",IF((W549-V549)-almoco&gt;=Cadastros!Q555,(W549-V549)-almoco,(W549-V549)),"")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 t="str">
        <f t="shared" si="5"/>
        <v/>
      </c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 t="s">
        <v>415</v>
      </c>
      <c r="E550" s="62"/>
      <c r="F550" s="63"/>
      <c r="G550" s="62"/>
      <c r="H550" s="65"/>
      <c r="I550" s="65"/>
      <c r="J550" s="66"/>
      <c r="K550" s="67"/>
      <c r="L550" s="67"/>
      <c r="M550" s="67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IF(W550&lt;&gt;"",IF((W550-V550)-almoco&gt;=Cadastros!Q556,(W550-V550)-almoco,(W550-V550)),"")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 t="str">
        <f t="shared" si="5"/>
        <v/>
      </c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 t="s">
        <v>415</v>
      </c>
      <c r="E551" s="62"/>
      <c r="F551" s="63"/>
      <c r="G551" s="62"/>
      <c r="H551" s="65"/>
      <c r="I551" s="65"/>
      <c r="J551" s="66"/>
      <c r="K551" s="67"/>
      <c r="L551" s="67"/>
      <c r="M551" s="67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IF(W551&lt;&gt;"",IF((W551-V551)-almoco&gt;=Cadastros!Q557,(W551-V551)-almoco,(W551-V551)),"")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 t="str">
        <f t="shared" si="5"/>
        <v/>
      </c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 t="s">
        <v>415</v>
      </c>
      <c r="E552" s="62"/>
      <c r="F552" s="63"/>
      <c r="G552" s="62"/>
      <c r="H552" s="65"/>
      <c r="I552" s="65"/>
      <c r="J552" s="66"/>
      <c r="K552" s="67"/>
      <c r="L552" s="67"/>
      <c r="M552" s="67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IF(W552&lt;&gt;"",IF((W552-V552)-almoco&gt;=Cadastros!Q558,(W552-V552)-almoco,(W552-V552)),"")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 t="str">
        <f t="shared" si="5"/>
        <v/>
      </c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 t="s">
        <v>415</v>
      </c>
      <c r="E553" s="62"/>
      <c r="F553" s="63"/>
      <c r="G553" s="62"/>
      <c r="H553" s="65"/>
      <c r="I553" s="65"/>
      <c r="J553" s="66"/>
      <c r="K553" s="67"/>
      <c r="L553" s="67"/>
      <c r="M553" s="67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IF(W553&lt;&gt;"",IF((W553-V553)-almoco&gt;=Cadastros!Q559,(W553-V553)-almoco,(W553-V553)),"")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 t="str">
        <f t="shared" si="5"/>
        <v/>
      </c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 t="s">
        <v>415</v>
      </c>
      <c r="E554" s="62"/>
      <c r="F554" s="63"/>
      <c r="G554" s="62"/>
      <c r="H554" s="65"/>
      <c r="I554" s="65"/>
      <c r="J554" s="66"/>
      <c r="K554" s="67"/>
      <c r="L554" s="67"/>
      <c r="M554" s="67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IF(W554&lt;&gt;"",IF((W554-V554)-almoco&gt;=Cadastros!Q560,(W554-V554)-almoco,(W554-V554)),"")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 t="str">
        <f t="shared" si="5"/>
        <v/>
      </c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 t="s">
        <v>415</v>
      </c>
      <c r="E555" s="62"/>
      <c r="F555" s="63"/>
      <c r="G555" s="62"/>
      <c r="H555" s="65"/>
      <c r="I555" s="65"/>
      <c r="J555" s="66"/>
      <c r="K555" s="67"/>
      <c r="L555" s="67"/>
      <c r="M555" s="67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IF(W555&lt;&gt;"",IF((W555-V555)-almoco&gt;=Cadastros!Q561,(W555-V555)-almoco,(W555-V555)),"")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 t="str">
        <f t="shared" si="5"/>
        <v/>
      </c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 t="s">
        <v>415</v>
      </c>
      <c r="E556" s="62"/>
      <c r="F556" s="63"/>
      <c r="G556" s="62"/>
      <c r="H556" s="65"/>
      <c r="I556" s="65"/>
      <c r="J556" s="66"/>
      <c r="K556" s="67"/>
      <c r="L556" s="67"/>
      <c r="M556" s="67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IF(W556&lt;&gt;"",IF((W556-V556)-almoco&gt;=Cadastros!Q562,(W556-V556)-almoco,(W556-V556)),"")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 t="str">
        <f t="shared" si="5"/>
        <v/>
      </c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 t="s">
        <v>415</v>
      </c>
      <c r="E557" s="62"/>
      <c r="F557" s="63"/>
      <c r="G557" s="62"/>
      <c r="H557" s="65"/>
      <c r="I557" s="65"/>
      <c r="J557" s="66"/>
      <c r="K557" s="67"/>
      <c r="L557" s="67"/>
      <c r="M557" s="67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IF(W557&lt;&gt;"",IF((W557-V557)-almoco&gt;=Cadastros!Q563,(W557-V557)-almoco,(W557-V557)),"")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 t="str">
        <f t="shared" si="5"/>
        <v/>
      </c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 t="s">
        <v>415</v>
      </c>
      <c r="E558" s="62"/>
      <c r="F558" s="63"/>
      <c r="G558" s="62"/>
      <c r="H558" s="65"/>
      <c r="I558" s="65"/>
      <c r="J558" s="66"/>
      <c r="K558" s="67"/>
      <c r="L558" s="67"/>
      <c r="M558" s="67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IF(W558&lt;&gt;"",IF((W558-V558)-almoco&gt;=Cadastros!Q564,(W558-V558)-almoco,(W558-V558)),"")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 t="str">
        <f t="shared" si="5"/>
        <v/>
      </c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 t="s">
        <v>415</v>
      </c>
      <c r="E559" s="62"/>
      <c r="F559" s="63"/>
      <c r="G559" s="62"/>
      <c r="H559" s="65"/>
      <c r="I559" s="65"/>
      <c r="J559" s="66"/>
      <c r="K559" s="67"/>
      <c r="L559" s="67"/>
      <c r="M559" s="67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IF(W559&lt;&gt;"",IF((W559-V559)-almoco&gt;=Cadastros!Q565,(W559-V559)-almoco,(W559-V559)),"")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 t="str">
        <f t="shared" si="5"/>
        <v/>
      </c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 t="s">
        <v>415</v>
      </c>
      <c r="E560" s="62"/>
      <c r="F560" s="63"/>
      <c r="G560" s="62"/>
      <c r="H560" s="65"/>
      <c r="I560" s="65"/>
      <c r="J560" s="66"/>
      <c r="K560" s="67"/>
      <c r="L560" s="67"/>
      <c r="M560" s="67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IF(W560&lt;&gt;"",IF((W560-V560)-almoco&gt;=Cadastros!Q566,(W560-V560)-almoco,(W560-V560)),"")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 t="str">
        <f t="shared" si="5"/>
        <v/>
      </c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 t="s">
        <v>415</v>
      </c>
      <c r="E561" s="62"/>
      <c r="F561" s="63"/>
      <c r="G561" s="62"/>
      <c r="H561" s="65"/>
      <c r="I561" s="65"/>
      <c r="J561" s="66"/>
      <c r="K561" s="67"/>
      <c r="L561" s="67"/>
      <c r="M561" s="67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IF(W561&lt;&gt;"",IF((W561-V561)-almoco&gt;=Cadastros!Q567,(W561-V561)-almoco,(W561-V561)),"")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 t="str">
        <f t="shared" si="5"/>
        <v/>
      </c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 t="s">
        <v>415</v>
      </c>
      <c r="E562" s="62"/>
      <c r="F562" s="63"/>
      <c r="G562" s="62"/>
      <c r="H562" s="65"/>
      <c r="I562" s="65"/>
      <c r="J562" s="66"/>
      <c r="K562" s="67"/>
      <c r="L562" s="67"/>
      <c r="M562" s="67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IF(W562&lt;&gt;"",IF((W562-V562)-almoco&gt;=Cadastros!Q568,(W562-V562)-almoco,(W562-V562)),"")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 t="str">
        <f t="shared" si="5"/>
        <v/>
      </c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 t="s">
        <v>415</v>
      </c>
      <c r="E563" s="62"/>
      <c r="F563" s="63"/>
      <c r="G563" s="62"/>
      <c r="H563" s="65"/>
      <c r="I563" s="65"/>
      <c r="J563" s="66"/>
      <c r="K563" s="67"/>
      <c r="L563" s="67"/>
      <c r="M563" s="67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IF(W563&lt;&gt;"",IF((W563-V563)-almoco&gt;=Cadastros!Q569,(W563-V563)-almoco,(W563-V563)),"")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 t="str">
        <f t="shared" si="5"/>
        <v/>
      </c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 t="s">
        <v>415</v>
      </c>
      <c r="E564" s="62"/>
      <c r="F564" s="63"/>
      <c r="G564" s="62"/>
      <c r="H564" s="65"/>
      <c r="I564" s="65"/>
      <c r="J564" s="66"/>
      <c r="K564" s="67"/>
      <c r="L564" s="67"/>
      <c r="M564" s="67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IF(W564&lt;&gt;"",IF((W564-V564)-almoco&gt;=Cadastros!Q570,(W564-V564)-almoco,(W564-V564)),"")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 t="str">
        <f t="shared" si="5"/>
        <v/>
      </c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 t="s">
        <v>415</v>
      </c>
      <c r="E565" s="62"/>
      <c r="F565" s="63"/>
      <c r="G565" s="62"/>
      <c r="H565" s="65"/>
      <c r="I565" s="65"/>
      <c r="J565" s="66"/>
      <c r="K565" s="67"/>
      <c r="L565" s="67"/>
      <c r="M565" s="67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IF(W565&lt;&gt;"",IF((W565-V565)-almoco&gt;=Cadastros!Q571,(W565-V565)-almoco,(W565-V565)),"")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 t="str">
        <f t="shared" si="5"/>
        <v/>
      </c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 t="s">
        <v>415</v>
      </c>
      <c r="E566" s="62"/>
      <c r="F566" s="63"/>
      <c r="G566" s="62"/>
      <c r="H566" s="65"/>
      <c r="I566" s="65"/>
      <c r="J566" s="66"/>
      <c r="K566" s="67"/>
      <c r="L566" s="67"/>
      <c r="M566" s="67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IF(W566&lt;&gt;"",IF((W566-V566)-almoco&gt;=Cadastros!Q572,(W566-V566)-almoco,(W566-V566)),"")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 t="str">
        <f t="shared" si="5"/>
        <v/>
      </c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 t="s">
        <v>415</v>
      </c>
      <c r="E567" s="62"/>
      <c r="F567" s="63"/>
      <c r="G567" s="62"/>
      <c r="H567" s="65"/>
      <c r="I567" s="65"/>
      <c r="J567" s="66"/>
      <c r="K567" s="67"/>
      <c r="L567" s="67"/>
      <c r="M567" s="67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IF(W567&lt;&gt;"",IF((W567-V567)-almoco&gt;=Cadastros!Q573,(W567-V567)-almoco,(W567-V567)),"")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 t="str">
        <f t="shared" si="5"/>
        <v/>
      </c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 t="s">
        <v>415</v>
      </c>
      <c r="E568" s="62"/>
      <c r="F568" s="63"/>
      <c r="G568" s="62"/>
      <c r="H568" s="65"/>
      <c r="I568" s="65"/>
      <c r="J568" s="66"/>
      <c r="K568" s="67"/>
      <c r="L568" s="67"/>
      <c r="M568" s="67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IF(W568&lt;&gt;"",IF((W568-V568)-almoco&gt;=Cadastros!Q574,(W568-V568)-almoco,(W568-V568)),"")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 t="str">
        <f t="shared" si="5"/>
        <v/>
      </c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 t="s">
        <v>415</v>
      </c>
      <c r="E569" s="62"/>
      <c r="F569" s="63"/>
      <c r="G569" s="62"/>
      <c r="H569" s="65"/>
      <c r="I569" s="65"/>
      <c r="J569" s="66"/>
      <c r="K569" s="67"/>
      <c r="L569" s="67"/>
      <c r="M569" s="67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IF(W569&lt;&gt;"",IF((W569-V569)-almoco&gt;=Cadastros!Q575,(W569-V569)-almoco,(W569-V569)),"")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 t="str">
        <f t="shared" si="5"/>
        <v/>
      </c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 t="s">
        <v>415</v>
      </c>
      <c r="E570" s="62"/>
      <c r="F570" s="63"/>
      <c r="G570" s="62"/>
      <c r="H570" s="65"/>
      <c r="I570" s="65"/>
      <c r="J570" s="66"/>
      <c r="K570" s="67"/>
      <c r="L570" s="67"/>
      <c r="M570" s="67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IF(W570&lt;&gt;"",IF((W570-V570)-almoco&gt;=Cadastros!Q576,(W570-V570)-almoco,(W570-V570)),"")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 t="str">
        <f t="shared" si="5"/>
        <v/>
      </c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 t="s">
        <v>415</v>
      </c>
      <c r="E571" s="62"/>
      <c r="F571" s="63"/>
      <c r="G571" s="62"/>
      <c r="H571" s="65"/>
      <c r="I571" s="65"/>
      <c r="J571" s="66"/>
      <c r="K571" s="67"/>
      <c r="L571" s="67"/>
      <c r="M571" s="67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IF(W571&lt;&gt;"",IF((W571-V571)-almoco&gt;=Cadastros!Q577,(W571-V571)-almoco,(W571-V571)),"")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 t="str">
        <f t="shared" si="5"/>
        <v/>
      </c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 t="s">
        <v>415</v>
      </c>
      <c r="E572" s="62"/>
      <c r="F572" s="63"/>
      <c r="G572" s="62"/>
      <c r="H572" s="65"/>
      <c r="I572" s="65"/>
      <c r="J572" s="66"/>
      <c r="K572" s="67"/>
      <c r="L572" s="67"/>
      <c r="M572" s="67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IF(W572&lt;&gt;"",IF((W572-V572)-almoco&gt;=Cadastros!Q578,(W572-V572)-almoco,(W572-V572)),"")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 t="str">
        <f t="shared" si="5"/>
        <v/>
      </c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 t="s">
        <v>415</v>
      </c>
      <c r="E573" s="62"/>
      <c r="F573" s="63"/>
      <c r="G573" s="62"/>
      <c r="H573" s="65"/>
      <c r="I573" s="65"/>
      <c r="J573" s="66"/>
      <c r="K573" s="67"/>
      <c r="L573" s="67"/>
      <c r="M573" s="67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IF(W573&lt;&gt;"",IF((W573-V573)-almoco&gt;=Cadastros!Q579,(W573-V573)-almoco,(W573-V573)),"")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 t="str">
        <f t="shared" si="5"/>
        <v/>
      </c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 t="s">
        <v>415</v>
      </c>
      <c r="E574" s="62"/>
      <c r="F574" s="63"/>
      <c r="G574" s="62"/>
      <c r="H574" s="65"/>
      <c r="I574" s="65"/>
      <c r="J574" s="66"/>
      <c r="K574" s="67"/>
      <c r="L574" s="67"/>
      <c r="M574" s="67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IF(W574&lt;&gt;"",IF((W574-V574)-almoco&gt;=Cadastros!Q580,(W574-V574)-almoco,(W574-V574)),"")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 t="str">
        <f t="shared" si="5"/>
        <v/>
      </c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 t="s">
        <v>415</v>
      </c>
      <c r="E575" s="62"/>
      <c r="F575" s="63"/>
      <c r="G575" s="62"/>
      <c r="H575" s="65"/>
      <c r="I575" s="65"/>
      <c r="J575" s="66"/>
      <c r="K575" s="67"/>
      <c r="L575" s="67"/>
      <c r="M575" s="67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IF(W575&lt;&gt;"",IF((W575-V575)-almoco&gt;=Cadastros!Q581,(W575-V575)-almoco,(W575-V575)),"")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 t="str">
        <f t="shared" si="5"/>
        <v/>
      </c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 t="s">
        <v>415</v>
      </c>
      <c r="E576" s="62"/>
      <c r="F576" s="63"/>
      <c r="G576" s="62"/>
      <c r="H576" s="65"/>
      <c r="I576" s="65"/>
      <c r="J576" s="66"/>
      <c r="K576" s="67"/>
      <c r="L576" s="67"/>
      <c r="M576" s="67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IF(W576&lt;&gt;"",IF((W576-V576)-almoco&gt;=Cadastros!Q582,(W576-V576)-almoco,(W576-V576)),"")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 t="str">
        <f t="shared" si="5"/>
        <v/>
      </c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 t="s">
        <v>415</v>
      </c>
      <c r="E577" s="62"/>
      <c r="F577" s="63"/>
      <c r="G577" s="62"/>
      <c r="H577" s="65"/>
      <c r="I577" s="65"/>
      <c r="J577" s="66"/>
      <c r="K577" s="67"/>
      <c r="L577" s="67"/>
      <c r="M577" s="67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IF(W577&lt;&gt;"",IF((W577-V577)-almoco&gt;=Cadastros!Q583,(W577-V577)-almoco,(W577-V577)),"")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 t="str">
        <f t="shared" si="5"/>
        <v/>
      </c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 t="s">
        <v>415</v>
      </c>
      <c r="E578" s="62"/>
      <c r="F578" s="63"/>
      <c r="G578" s="62"/>
      <c r="H578" s="65"/>
      <c r="I578" s="65"/>
      <c r="J578" s="66"/>
      <c r="K578" s="67"/>
      <c r="L578" s="67"/>
      <c r="M578" s="67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IF(W578&lt;&gt;"",IF((W578-V578)-almoco&gt;=Cadastros!Q584,(W578-V578)-almoco,(W578-V578)),"")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 t="str">
        <f t="shared" si="5"/>
        <v/>
      </c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 t="s">
        <v>415</v>
      </c>
      <c r="E579" s="62"/>
      <c r="F579" s="63"/>
      <c r="G579" s="62"/>
      <c r="H579" s="65"/>
      <c r="I579" s="65"/>
      <c r="J579" s="66"/>
      <c r="K579" s="67"/>
      <c r="L579" s="67"/>
      <c r="M579" s="67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IF(W579&lt;&gt;"",IF((W579-V579)-almoco&gt;=Cadastros!Q585,(W579-V579)-almoco,(W579-V579)),"")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 t="str">
        <f t="shared" si="5"/>
        <v/>
      </c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 t="s">
        <v>415</v>
      </c>
      <c r="E580" s="62"/>
      <c r="F580" s="63"/>
      <c r="G580" s="62"/>
      <c r="H580" s="65"/>
      <c r="I580" s="65"/>
      <c r="J580" s="66"/>
      <c r="K580" s="67"/>
      <c r="L580" s="67"/>
      <c r="M580" s="67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IF(W580&lt;&gt;"",IF((W580-V580)-almoco&gt;=Cadastros!Q586,(W580-V580)-almoco,(W580-V580)),"")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 t="str">
        <f t="shared" si="5"/>
        <v/>
      </c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 t="s">
        <v>415</v>
      </c>
      <c r="E581" s="62"/>
      <c r="F581" s="63"/>
      <c r="G581" s="62"/>
      <c r="H581" s="65"/>
      <c r="I581" s="65"/>
      <c r="J581" s="66"/>
      <c r="K581" s="67"/>
      <c r="L581" s="67"/>
      <c r="M581" s="67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IF(W581&lt;&gt;"",IF((W581-V581)-almoco&gt;=Cadastros!Q587,(W581-V581)-almoco,(W581-V581)),"")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 t="str">
        <f t="shared" si="5"/>
        <v/>
      </c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 t="s">
        <v>415</v>
      </c>
      <c r="E582" s="62"/>
      <c r="F582" s="63"/>
      <c r="G582" s="62"/>
      <c r="H582" s="65"/>
      <c r="I582" s="65"/>
      <c r="J582" s="66"/>
      <c r="K582" s="67"/>
      <c r="L582" s="67"/>
      <c r="M582" s="67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IF(W582&lt;&gt;"",IF((W582-V582)-almoco&gt;=Cadastros!Q588,(W582-V582)-almoco,(W582-V582)),"")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 t="str">
        <f t="shared" si="5"/>
        <v/>
      </c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 t="s">
        <v>415</v>
      </c>
      <c r="E583" s="62"/>
      <c r="F583" s="63"/>
      <c r="G583" s="62"/>
      <c r="H583" s="65"/>
      <c r="I583" s="65"/>
      <c r="J583" s="66"/>
      <c r="K583" s="67"/>
      <c r="L583" s="67"/>
      <c r="M583" s="67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IF(W583&lt;&gt;"",IF((W583-V583)-almoco&gt;=Cadastros!Q589,(W583-V583)-almoco,(W583-V583)),"")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 t="str">
        <f t="shared" si="5"/>
        <v/>
      </c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 t="s">
        <v>415</v>
      </c>
      <c r="E584" s="62"/>
      <c r="F584" s="63"/>
      <c r="G584" s="62"/>
      <c r="H584" s="65"/>
      <c r="I584" s="65"/>
      <c r="J584" s="66"/>
      <c r="K584" s="67"/>
      <c r="L584" s="67"/>
      <c r="M584" s="67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IF(W584&lt;&gt;"",IF((W584-V584)-almoco&gt;=Cadastros!Q590,(W584-V584)-almoco,(W584-V584)),"")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 t="str">
        <f t="shared" si="5"/>
        <v/>
      </c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 t="s">
        <v>415</v>
      </c>
      <c r="E585" s="62"/>
      <c r="F585" s="63"/>
      <c r="G585" s="62"/>
      <c r="H585" s="65"/>
      <c r="I585" s="65"/>
      <c r="J585" s="66"/>
      <c r="K585" s="67"/>
      <c r="L585" s="67"/>
      <c r="M585" s="67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IF(W585&lt;&gt;"",IF((W585-V585)-almoco&gt;=Cadastros!Q591,(W585-V585)-almoco,(W585-V585)),"")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 t="str">
        <f t="shared" si="5"/>
        <v/>
      </c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 t="s">
        <v>415</v>
      </c>
      <c r="E586" s="62"/>
      <c r="F586" s="63"/>
      <c r="G586" s="62"/>
      <c r="H586" s="65"/>
      <c r="I586" s="65"/>
      <c r="J586" s="66"/>
      <c r="K586" s="67"/>
      <c r="L586" s="67"/>
      <c r="M586" s="67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IF(W586&lt;&gt;"",IF((W586-V586)-almoco&gt;=Cadastros!Q592,(W586-V586)-almoco,(W586-V586)),"")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 t="str">
        <f t="shared" si="5"/>
        <v/>
      </c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 t="s">
        <v>415</v>
      </c>
      <c r="E587" s="62"/>
      <c r="F587" s="63"/>
      <c r="G587" s="62"/>
      <c r="H587" s="65"/>
      <c r="I587" s="65"/>
      <c r="J587" s="66"/>
      <c r="K587" s="67"/>
      <c r="L587" s="67"/>
      <c r="M587" s="67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IF(W587&lt;&gt;"",IF((W587-V587)-almoco&gt;=Cadastros!Q593,(W587-V587)-almoco,(W587-V587)),"")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 t="str">
        <f t="shared" si="5"/>
        <v/>
      </c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 t="s">
        <v>415</v>
      </c>
      <c r="E588" s="62"/>
      <c r="F588" s="63"/>
      <c r="G588" s="62"/>
      <c r="H588" s="65"/>
      <c r="I588" s="65"/>
      <c r="J588" s="66"/>
      <c r="K588" s="67"/>
      <c r="L588" s="67"/>
      <c r="M588" s="67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IF(W588&lt;&gt;"",IF((W588-V588)-almoco&gt;=Cadastros!Q594,(W588-V588)-almoco,(W588-V588)),"")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 t="str">
        <f t="shared" si="5"/>
        <v/>
      </c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 t="s">
        <v>415</v>
      </c>
      <c r="E589" s="62"/>
      <c r="F589" s="63"/>
      <c r="G589" s="62"/>
      <c r="H589" s="65"/>
      <c r="I589" s="65"/>
      <c r="J589" s="66"/>
      <c r="K589" s="67"/>
      <c r="L589" s="67"/>
      <c r="M589" s="67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IF(W589&lt;&gt;"",IF((W589-V589)-almoco&gt;=Cadastros!Q595,(W589-V589)-almoco,(W589-V589)),"")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 t="str">
        <f t="shared" si="5"/>
        <v/>
      </c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 t="s">
        <v>415</v>
      </c>
      <c r="E590" s="62"/>
      <c r="F590" s="63"/>
      <c r="G590" s="62"/>
      <c r="H590" s="65"/>
      <c r="I590" s="65"/>
      <c r="J590" s="66"/>
      <c r="K590" s="67"/>
      <c r="L590" s="67"/>
      <c r="M590" s="67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IF(W590&lt;&gt;"",IF((W590-V590)-almoco&gt;=Cadastros!Q596,(W590-V590)-almoco,(W590-V590)),"")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 t="str">
        <f t="shared" si="5"/>
        <v/>
      </c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 t="s">
        <v>415</v>
      </c>
      <c r="E591" s="62"/>
      <c r="F591" s="63"/>
      <c r="G591" s="62"/>
      <c r="H591" s="65"/>
      <c r="I591" s="65"/>
      <c r="J591" s="66"/>
      <c r="K591" s="67"/>
      <c r="L591" s="67"/>
      <c r="M591" s="67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IF(W591&lt;&gt;"",IF((W591-V591)-almoco&gt;=Cadastros!Q597,(W591-V591)-almoco,(W591-V591)),"")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 t="str">
        <f t="shared" si="5"/>
        <v/>
      </c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 t="s">
        <v>415</v>
      </c>
      <c r="E592" s="62"/>
      <c r="F592" s="63"/>
      <c r="G592" s="62"/>
      <c r="H592" s="65"/>
      <c r="I592" s="65"/>
      <c r="J592" s="66"/>
      <c r="K592" s="67"/>
      <c r="L592" s="67"/>
      <c r="M592" s="67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IF(W592&lt;&gt;"",IF((W592-V592)-almoco&gt;=Cadastros!Q598,(W592-V592)-almoco,(W592-V592)),"")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 t="str">
        <f t="shared" si="5"/>
        <v/>
      </c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 t="s">
        <v>415</v>
      </c>
      <c r="E593" s="62"/>
      <c r="F593" s="63"/>
      <c r="G593" s="62"/>
      <c r="H593" s="65"/>
      <c r="I593" s="65"/>
      <c r="J593" s="66"/>
      <c r="K593" s="67"/>
      <c r="L593" s="67"/>
      <c r="M593" s="67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IF(W593&lt;&gt;"",IF((W593-V593)-almoco&gt;=Cadastros!Q599,(W593-V593)-almoco,(W593-V593)),"")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 t="str">
        <f t="shared" si="5"/>
        <v/>
      </c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 t="s">
        <v>415</v>
      </c>
      <c r="E594" s="62"/>
      <c r="F594" s="63"/>
      <c r="G594" s="62"/>
      <c r="H594" s="65"/>
      <c r="I594" s="65"/>
      <c r="J594" s="66"/>
      <c r="K594" s="67"/>
      <c r="L594" s="67"/>
      <c r="M594" s="67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IF(W594&lt;&gt;"",IF((W594-V594)-almoco&gt;=Cadastros!Q600,(W594-V594)-almoco,(W594-V594)),"")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 t="str">
        <f t="shared" si="5"/>
        <v/>
      </c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 t="s">
        <v>415</v>
      </c>
      <c r="E595" s="62"/>
      <c r="F595" s="63"/>
      <c r="G595" s="62"/>
      <c r="H595" s="65"/>
      <c r="I595" s="65"/>
      <c r="J595" s="66"/>
      <c r="K595" s="67"/>
      <c r="L595" s="67"/>
      <c r="M595" s="67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IF(W595&lt;&gt;"",IF((W595-V595)-almoco&gt;=Cadastros!Q601,(W595-V595)-almoco,(W595-V595)),"")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 t="str">
        <f t="shared" si="5"/>
        <v/>
      </c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 t="s">
        <v>415</v>
      </c>
      <c r="E596" s="62"/>
      <c r="F596" s="63"/>
      <c r="G596" s="62"/>
      <c r="H596" s="65"/>
      <c r="I596" s="65"/>
      <c r="J596" s="66"/>
      <c r="K596" s="67"/>
      <c r="L596" s="67"/>
      <c r="M596" s="67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IF(W596&lt;&gt;"",IF((W596-V596)-almoco&gt;=Cadastros!Q602,(W596-V596)-almoco,(W596-V596)),"")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 t="str">
        <f t="shared" si="5"/>
        <v/>
      </c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 t="s">
        <v>415</v>
      </c>
      <c r="E597" s="62"/>
      <c r="F597" s="63"/>
      <c r="G597" s="62"/>
      <c r="H597" s="65"/>
      <c r="I597" s="65"/>
      <c r="J597" s="66"/>
      <c r="K597" s="67"/>
      <c r="L597" s="67"/>
      <c r="M597" s="67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IF(W597&lt;&gt;"",IF((W597-V597)-almoco&gt;=Cadastros!Q603,(W597-V597)-almoco,(W597-V597)),"")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 t="str">
        <f t="shared" si="5"/>
        <v/>
      </c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 t="s">
        <v>415</v>
      </c>
      <c r="E598" s="62"/>
      <c r="F598" s="63"/>
      <c r="G598" s="62"/>
      <c r="H598" s="65"/>
      <c r="I598" s="65"/>
      <c r="J598" s="66"/>
      <c r="K598" s="67"/>
      <c r="L598" s="67"/>
      <c r="M598" s="67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IF(W598&lt;&gt;"",IF((W598-V598)-almoco&gt;=Cadastros!Q604,(W598-V598)-almoco,(W598-V598)),"")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 t="str">
        <f t="shared" si="5"/>
        <v/>
      </c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 t="s">
        <v>415</v>
      </c>
      <c r="E599" s="62"/>
      <c r="F599" s="63"/>
      <c r="G599" s="62"/>
      <c r="H599" s="65"/>
      <c r="I599" s="65"/>
      <c r="J599" s="66"/>
      <c r="K599" s="67"/>
      <c r="L599" s="67"/>
      <c r="M599" s="67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IF(W599&lt;&gt;"",IF((W599-V599)-almoco&gt;=Cadastros!Q605,(W599-V599)-almoco,(W599-V599)),"")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 t="str">
        <f t="shared" si="5"/>
        <v/>
      </c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 t="s">
        <v>415</v>
      </c>
      <c r="E600" s="62"/>
      <c r="F600" s="63"/>
      <c r="G600" s="62"/>
      <c r="H600" s="65"/>
      <c r="I600" s="65"/>
      <c r="J600" s="66"/>
      <c r="K600" s="67"/>
      <c r="L600" s="67"/>
      <c r="M600" s="67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IF(W600&lt;&gt;"",IF((W600-V600)-almoco&gt;=Cadastros!Q606,(W600-V600)-almoco,(W600-V600)),"")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 t="str">
        <f t="shared" si="5"/>
        <v/>
      </c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 t="s">
        <v>415</v>
      </c>
      <c r="E601" s="62"/>
      <c r="F601" s="63"/>
      <c r="G601" s="62"/>
      <c r="H601" s="65"/>
      <c r="I601" s="65"/>
      <c r="J601" s="66"/>
      <c r="K601" s="67"/>
      <c r="L601" s="67"/>
      <c r="M601" s="67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IF(W601&lt;&gt;"",IF((W601-V601)-almoco&gt;=Cadastros!Q607,(W601-V601)-almoco,(W601-V601)),"")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 t="str">
        <f t="shared" si="5"/>
        <v/>
      </c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 t="s">
        <v>415</v>
      </c>
      <c r="E602" s="62"/>
      <c r="F602" s="63"/>
      <c r="G602" s="62"/>
      <c r="H602" s="65"/>
      <c r="I602" s="65"/>
      <c r="J602" s="66"/>
      <c r="K602" s="67"/>
      <c r="L602" s="67"/>
      <c r="M602" s="67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IF(W602&lt;&gt;"",IF((W602-V602)-almoco&gt;=Cadastros!Q608,(W602-V602)-almoco,(W602-V602)),"")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 t="str">
        <f t="shared" si="5"/>
        <v/>
      </c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 t="s">
        <v>415</v>
      </c>
      <c r="E603" s="62"/>
      <c r="F603" s="63"/>
      <c r="G603" s="62"/>
      <c r="H603" s="65"/>
      <c r="I603" s="65"/>
      <c r="J603" s="66"/>
      <c r="K603" s="67"/>
      <c r="L603" s="67"/>
      <c r="M603" s="67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IF(W603&lt;&gt;"",IF((W603-V603)-almoco&gt;=Cadastros!Q609,(W603-V603)-almoco,(W603-V603)),"")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 t="str">
        <f t="shared" si="5"/>
        <v/>
      </c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 t="s">
        <v>415</v>
      </c>
      <c r="E604" s="62"/>
      <c r="F604" s="63"/>
      <c r="G604" s="62"/>
      <c r="H604" s="65"/>
      <c r="I604" s="65"/>
      <c r="J604" s="66"/>
      <c r="K604" s="67"/>
      <c r="L604" s="67"/>
      <c r="M604" s="67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IF(W604&lt;&gt;"",IF((W604-V604)-almoco&gt;=Cadastros!Q610,(W604-V604)-almoco,(W604-V604)),"")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 t="str">
        <f t="shared" si="5"/>
        <v/>
      </c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 t="s">
        <v>415</v>
      </c>
      <c r="E605" s="62"/>
      <c r="F605" s="63"/>
      <c r="G605" s="62"/>
      <c r="H605" s="65"/>
      <c r="I605" s="65"/>
      <c r="J605" s="66"/>
      <c r="K605" s="67"/>
      <c r="L605" s="67"/>
      <c r="M605" s="67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IF(W605&lt;&gt;"",IF((W605-V605)-almoco&gt;=Cadastros!Q611,(W605-V605)-almoco,(W605-V605)),"")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 t="str">
        <f t="shared" si="5"/>
        <v/>
      </c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 t="s">
        <v>415</v>
      </c>
      <c r="E606" s="62"/>
      <c r="F606" s="63"/>
      <c r="G606" s="62"/>
      <c r="H606" s="65"/>
      <c r="I606" s="65"/>
      <c r="J606" s="66"/>
      <c r="K606" s="67"/>
      <c r="L606" s="67"/>
      <c r="M606" s="67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IF(W606&lt;&gt;"",IF((W606-V606)-almoco&gt;=Cadastros!Q612,(W606-V606)-almoco,(W606-V606)),"")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 t="str">
        <f t="shared" si="5"/>
        <v/>
      </c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 t="s">
        <v>415</v>
      </c>
      <c r="E607" s="62"/>
      <c r="F607" s="63"/>
      <c r="G607" s="62"/>
      <c r="H607" s="65"/>
      <c r="I607" s="65"/>
      <c r="J607" s="66"/>
      <c r="K607" s="67"/>
      <c r="L607" s="67"/>
      <c r="M607" s="67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IF(W607&lt;&gt;"",IF((W607-V607)-almoco&gt;=Cadastros!Q613,(W607-V607)-almoco,(W607-V607)),"")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 t="str">
        <f t="shared" si="5"/>
        <v/>
      </c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 t="s">
        <v>415</v>
      </c>
      <c r="E608" s="62"/>
      <c r="F608" s="63"/>
      <c r="G608" s="62"/>
      <c r="H608" s="65"/>
      <c r="I608" s="65"/>
      <c r="J608" s="66"/>
      <c r="K608" s="67"/>
      <c r="L608" s="67"/>
      <c r="M608" s="67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IF(W608&lt;&gt;"",IF((W608-V608)-almoco&gt;=Cadastros!Q614,(W608-V608)-almoco,(W608-V608)),"")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 t="str">
        <f t="shared" si="5"/>
        <v/>
      </c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 t="s">
        <v>415</v>
      </c>
      <c r="E609" s="62"/>
      <c r="F609" s="63"/>
      <c r="G609" s="62"/>
      <c r="H609" s="65"/>
      <c r="I609" s="65"/>
      <c r="J609" s="66"/>
      <c r="K609" s="67"/>
      <c r="L609" s="67"/>
      <c r="M609" s="67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IF(W609&lt;&gt;"",IF((W609-V609)-almoco&gt;=Cadastros!Q615,(W609-V609)-almoco,(W609-V609)),"")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 t="str">
        <f t="shared" si="5"/>
        <v/>
      </c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 t="s">
        <v>415</v>
      </c>
      <c r="E610" s="62"/>
      <c r="F610" s="63"/>
      <c r="G610" s="62"/>
      <c r="H610" s="65"/>
      <c r="I610" s="65"/>
      <c r="J610" s="66"/>
      <c r="K610" s="67"/>
      <c r="L610" s="67"/>
      <c r="M610" s="67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IF(W610&lt;&gt;"",IF((W610-V610)-almoco&gt;=Cadastros!Q616,(W610-V610)-almoco,(W610-V610)),"")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 t="str">
        <f t="shared" si="5"/>
        <v/>
      </c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 t="s">
        <v>415</v>
      </c>
      <c r="E611" s="62"/>
      <c r="F611" s="63"/>
      <c r="G611" s="62"/>
      <c r="H611" s="65"/>
      <c r="I611" s="65"/>
      <c r="J611" s="66"/>
      <c r="K611" s="67"/>
      <c r="L611" s="67"/>
      <c r="M611" s="67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IF(W611&lt;&gt;"",IF((W611-V611)-almoco&gt;=Cadastros!Q617,(W611-V611)-almoco,(W611-V611)),"")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 t="str">
        <f t="shared" si="5"/>
        <v/>
      </c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 t="s">
        <v>415</v>
      </c>
      <c r="E612" s="62"/>
      <c r="F612" s="63"/>
      <c r="G612" s="62"/>
      <c r="H612" s="65"/>
      <c r="I612" s="65"/>
      <c r="J612" s="66"/>
      <c r="K612" s="67"/>
      <c r="L612" s="67"/>
      <c r="M612" s="67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IF(W612&lt;&gt;"",IF((W612-V612)-almoco&gt;=Cadastros!Q618,(W612-V612)-almoco,(W612-V612)),"")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 t="str">
        <f t="shared" si="5"/>
        <v/>
      </c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 t="s">
        <v>415</v>
      </c>
      <c r="E613" s="62"/>
      <c r="F613" s="63"/>
      <c r="G613" s="62"/>
      <c r="H613" s="65"/>
      <c r="I613" s="65"/>
      <c r="J613" s="66"/>
      <c r="K613" s="67"/>
      <c r="L613" s="67"/>
      <c r="M613" s="67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IF(W613&lt;&gt;"",IF((W613-V613)-almoco&gt;=Cadastros!Q619,(W613-V613)-almoco,(W613-V613)),"")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 t="str">
        <f t="shared" si="5"/>
        <v/>
      </c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 t="s">
        <v>415</v>
      </c>
      <c r="E614" s="62"/>
      <c r="F614" s="63"/>
      <c r="G614" s="62"/>
      <c r="H614" s="65"/>
      <c r="I614" s="65"/>
      <c r="J614" s="66"/>
      <c r="K614" s="67"/>
      <c r="L614" s="67"/>
      <c r="M614" s="67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IF(W614&lt;&gt;"",IF((W614-V614)-almoco&gt;=Cadastros!Q620,(W614-V614)-almoco,(W614-V614)),"")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 t="str">
        <f t="shared" si="5"/>
        <v/>
      </c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 t="s">
        <v>415</v>
      </c>
      <c r="E615" s="62"/>
      <c r="F615" s="63"/>
      <c r="G615" s="62"/>
      <c r="H615" s="65"/>
      <c r="I615" s="65"/>
      <c r="J615" s="66"/>
      <c r="K615" s="67"/>
      <c r="L615" s="67"/>
      <c r="M615" s="67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IF(W615&lt;&gt;"",IF((W615-V615)-almoco&gt;=Cadastros!Q621,(W615-V615)-almoco,(W615-V615)),"")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 t="str">
        <f t="shared" si="5"/>
        <v/>
      </c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 t="s">
        <v>415</v>
      </c>
      <c r="E616" s="62"/>
      <c r="F616" s="63"/>
      <c r="G616" s="62"/>
      <c r="H616" s="65"/>
      <c r="I616" s="65"/>
      <c r="J616" s="66"/>
      <c r="K616" s="67"/>
      <c r="L616" s="67"/>
      <c r="M616" s="67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IF(W616&lt;&gt;"",IF((W616-V616)-almoco&gt;=Cadastros!Q622,(W616-V616)-almoco,(W616-V616)),"")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 t="str">
        <f t="shared" si="5"/>
        <v/>
      </c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 t="s">
        <v>415</v>
      </c>
      <c r="E617" s="62"/>
      <c r="F617" s="63"/>
      <c r="G617" s="62"/>
      <c r="H617" s="65"/>
      <c r="I617" s="65"/>
      <c r="J617" s="66"/>
      <c r="K617" s="67"/>
      <c r="L617" s="67"/>
      <c r="M617" s="67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IF(W617&lt;&gt;"",IF((W617-V617)-almoco&gt;=Cadastros!Q623,(W617-V617)-almoco,(W617-V617)),"")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 t="str">
        <f t="shared" si="5"/>
        <v/>
      </c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 t="s">
        <v>415</v>
      </c>
      <c r="E618" s="62"/>
      <c r="F618" s="63"/>
      <c r="G618" s="62"/>
      <c r="H618" s="65"/>
      <c r="I618" s="65"/>
      <c r="J618" s="66"/>
      <c r="K618" s="67"/>
      <c r="L618" s="67"/>
      <c r="M618" s="67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IF(W618&lt;&gt;"",IF((W618-V618)-almoco&gt;=Cadastros!Q624,(W618-V618)-almoco,(W618-V618)),"")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 t="str">
        <f t="shared" si="5"/>
        <v/>
      </c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 t="s">
        <v>415</v>
      </c>
      <c r="E619" s="62"/>
      <c r="F619" s="63"/>
      <c r="G619" s="62"/>
      <c r="H619" s="65"/>
      <c r="I619" s="65"/>
      <c r="J619" s="66"/>
      <c r="K619" s="67"/>
      <c r="L619" s="67"/>
      <c r="M619" s="67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IF(W619&lt;&gt;"",IF((W619-V619)-almoco&gt;=Cadastros!Q625,(W619-V619)-almoco,(W619-V619)),"")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 t="str">
        <f t="shared" si="5"/>
        <v/>
      </c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 t="s">
        <v>415</v>
      </c>
      <c r="E620" s="62"/>
      <c r="F620" s="63"/>
      <c r="G620" s="62"/>
      <c r="H620" s="65"/>
      <c r="I620" s="65"/>
      <c r="J620" s="66"/>
      <c r="K620" s="67"/>
      <c r="L620" s="67"/>
      <c r="M620" s="67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IF(W620&lt;&gt;"",IF((W620-V620)-almoco&gt;=Cadastros!Q626,(W620-V620)-almoco,(W620-V620)),"")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 t="str">
        <f t="shared" si="5"/>
        <v/>
      </c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 t="s">
        <v>415</v>
      </c>
      <c r="E621" s="62"/>
      <c r="F621" s="63"/>
      <c r="G621" s="62"/>
      <c r="H621" s="65"/>
      <c r="I621" s="65"/>
      <c r="J621" s="66"/>
      <c r="K621" s="67"/>
      <c r="L621" s="67"/>
      <c r="M621" s="67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IF(W621&lt;&gt;"",IF((W621-V621)-almoco&gt;=Cadastros!Q627,(W621-V621)-almoco,(W621-V621)),"")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 t="str">
        <f t="shared" si="5"/>
        <v/>
      </c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 t="s">
        <v>415</v>
      </c>
      <c r="E622" s="62"/>
      <c r="F622" s="63"/>
      <c r="G622" s="62"/>
      <c r="H622" s="65"/>
      <c r="I622" s="65"/>
      <c r="J622" s="66"/>
      <c r="K622" s="67"/>
      <c r="L622" s="67"/>
      <c r="M622" s="67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IF(W622&lt;&gt;"",IF((W622-V622)-almoco&gt;=Cadastros!Q628,(W622-V622)-almoco,(W622-V622)),"")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 t="str">
        <f t="shared" si="5"/>
        <v/>
      </c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 t="s">
        <v>415</v>
      </c>
      <c r="E623" s="62"/>
      <c r="F623" s="63"/>
      <c r="G623" s="62"/>
      <c r="H623" s="65"/>
      <c r="I623" s="65"/>
      <c r="J623" s="66"/>
      <c r="K623" s="67"/>
      <c r="L623" s="67"/>
      <c r="M623" s="67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IF(W623&lt;&gt;"",IF((W623-V623)-almoco&gt;=Cadastros!Q629,(W623-V623)-almoco,(W623-V623)),"")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 t="str">
        <f t="shared" si="5"/>
        <v/>
      </c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 t="s">
        <v>415</v>
      </c>
      <c r="E624" s="62"/>
      <c r="F624" s="63"/>
      <c r="G624" s="62"/>
      <c r="H624" s="65"/>
      <c r="I624" s="65"/>
      <c r="J624" s="66"/>
      <c r="K624" s="67"/>
      <c r="L624" s="67"/>
      <c r="M624" s="67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IF(W624&lt;&gt;"",IF((W624-V624)-almoco&gt;=Cadastros!Q630,(W624-V624)-almoco,(W624-V624)),"")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 t="str">
        <f t="shared" si="5"/>
        <v/>
      </c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 t="s">
        <v>415</v>
      </c>
      <c r="E625" s="62"/>
      <c r="F625" s="63"/>
      <c r="G625" s="62"/>
      <c r="H625" s="65"/>
      <c r="I625" s="65"/>
      <c r="J625" s="66"/>
      <c r="K625" s="67"/>
      <c r="L625" s="67"/>
      <c r="M625" s="67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IF(W625&lt;&gt;"",IF((W625-V625)-almoco&gt;=Cadastros!Q631,(W625-V625)-almoco,(W625-V625)),"")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 t="str">
        <f t="shared" si="5"/>
        <v/>
      </c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 t="s">
        <v>415</v>
      </c>
      <c r="E626" s="62"/>
      <c r="F626" s="63"/>
      <c r="G626" s="62"/>
      <c r="H626" s="65"/>
      <c r="I626" s="65"/>
      <c r="J626" s="66"/>
      <c r="K626" s="67"/>
      <c r="L626" s="67"/>
      <c r="M626" s="67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IF(W626&lt;&gt;"",IF((W626-V626)-almoco&gt;=Cadastros!Q632,(W626-V626)-almoco,(W626-V626)),"")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 t="str">
        <f t="shared" si="5"/>
        <v/>
      </c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 t="s">
        <v>415</v>
      </c>
      <c r="E627" s="62"/>
      <c r="F627" s="63"/>
      <c r="G627" s="62"/>
      <c r="H627" s="65"/>
      <c r="I627" s="65"/>
      <c r="J627" s="66"/>
      <c r="K627" s="67"/>
      <c r="L627" s="67"/>
      <c r="M627" s="67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IF(W627&lt;&gt;"",IF((W627-V627)-almoco&gt;=Cadastros!Q633,(W627-V627)-almoco,(W627-V627)),"")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 t="str">
        <f t="shared" si="5"/>
        <v/>
      </c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 t="s">
        <v>415</v>
      </c>
      <c r="E628" s="62"/>
      <c r="F628" s="63"/>
      <c r="G628" s="62"/>
      <c r="H628" s="65"/>
      <c r="I628" s="65"/>
      <c r="J628" s="66"/>
      <c r="K628" s="67"/>
      <c r="L628" s="67"/>
      <c r="M628" s="67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IF(W628&lt;&gt;"",IF((W628-V628)-almoco&gt;=Cadastros!Q634,(W628-V628)-almoco,(W628-V628)),"")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 t="str">
        <f t="shared" si="5"/>
        <v/>
      </c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 t="s">
        <v>415</v>
      </c>
      <c r="E629" s="62"/>
      <c r="F629" s="63"/>
      <c r="G629" s="62"/>
      <c r="H629" s="65"/>
      <c r="I629" s="65"/>
      <c r="J629" s="66"/>
      <c r="K629" s="67"/>
      <c r="L629" s="67"/>
      <c r="M629" s="67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IF(W629&lt;&gt;"",IF((W629-V629)-almoco&gt;=Cadastros!Q635,(W629-V629)-almoco,(W629-V629)),"")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 t="str">
        <f t="shared" si="5"/>
        <v/>
      </c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 t="s">
        <v>415</v>
      </c>
      <c r="E630" s="62"/>
      <c r="F630" s="63"/>
      <c r="G630" s="62"/>
      <c r="H630" s="65"/>
      <c r="I630" s="65"/>
      <c r="J630" s="66"/>
      <c r="K630" s="67"/>
      <c r="L630" s="67"/>
      <c r="M630" s="67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IF(W630&lt;&gt;"",IF((W630-V630)-almoco&gt;=Cadastros!Q636,(W630-V630)-almoco,(W630-V630)),"")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 t="str">
        <f t="shared" si="5"/>
        <v/>
      </c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 t="s">
        <v>415</v>
      </c>
      <c r="E631" s="62"/>
      <c r="F631" s="63"/>
      <c r="G631" s="62"/>
      <c r="H631" s="65"/>
      <c r="I631" s="65"/>
      <c r="J631" s="66"/>
      <c r="K631" s="67"/>
      <c r="L631" s="67"/>
      <c r="M631" s="67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IF(W631&lt;&gt;"",IF((W631-V631)-almoco&gt;=Cadastros!Q637,(W631-V631)-almoco,(W631-V631)),"")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 t="str">
        <f t="shared" si="5"/>
        <v/>
      </c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 t="s">
        <v>415</v>
      </c>
      <c r="E632" s="62"/>
      <c r="F632" s="63"/>
      <c r="G632" s="62"/>
      <c r="H632" s="65"/>
      <c r="I632" s="65"/>
      <c r="J632" s="66"/>
      <c r="K632" s="67"/>
      <c r="L632" s="67"/>
      <c r="M632" s="67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IF(W632&lt;&gt;"",IF((W632-V632)-almoco&gt;=Cadastros!Q638,(W632-V632)-almoco,(W632-V632)),"")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 t="str">
        <f t="shared" si="5"/>
        <v/>
      </c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 t="s">
        <v>415</v>
      </c>
      <c r="E633" s="62"/>
      <c r="F633" s="63"/>
      <c r="G633" s="62"/>
      <c r="H633" s="65"/>
      <c r="I633" s="65"/>
      <c r="J633" s="66"/>
      <c r="K633" s="67"/>
      <c r="L633" s="67"/>
      <c r="M633" s="67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IF(W633&lt;&gt;"",IF((W633-V633)-almoco&gt;=Cadastros!Q639,(W633-V633)-almoco,(W633-V633)),"")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 t="str">
        <f t="shared" si="5"/>
        <v/>
      </c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 t="s">
        <v>415</v>
      </c>
      <c r="E634" s="62"/>
      <c r="F634" s="63"/>
      <c r="G634" s="62"/>
      <c r="H634" s="65"/>
      <c r="I634" s="65"/>
      <c r="J634" s="66"/>
      <c r="K634" s="67"/>
      <c r="L634" s="67"/>
      <c r="M634" s="67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IF(W634&lt;&gt;"",IF((W634-V634)-almoco&gt;=Cadastros!Q640,(W634-V634)-almoco,(W634-V634)),"")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 t="str">
        <f t="shared" si="5"/>
        <v/>
      </c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 t="s">
        <v>415</v>
      </c>
      <c r="E635" s="62"/>
      <c r="F635" s="63"/>
      <c r="G635" s="62"/>
      <c r="H635" s="65"/>
      <c r="I635" s="65"/>
      <c r="J635" s="66"/>
      <c r="K635" s="67"/>
      <c r="L635" s="67"/>
      <c r="M635" s="67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IF(W635&lt;&gt;"",IF((W635-V635)-almoco&gt;=Cadastros!Q641,(W635-V635)-almoco,(W635-V635)),"")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 t="str">
        <f t="shared" si="5"/>
        <v/>
      </c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 t="s">
        <v>415</v>
      </c>
      <c r="E636" s="62"/>
      <c r="F636" s="63"/>
      <c r="G636" s="62"/>
      <c r="H636" s="65"/>
      <c r="I636" s="65"/>
      <c r="J636" s="66"/>
      <c r="K636" s="67"/>
      <c r="L636" s="67"/>
      <c r="M636" s="67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IF(W636&lt;&gt;"",IF((W636-V636)-almoco&gt;=Cadastros!Q642,(W636-V636)-almoco,(W636-V636)),"")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 t="str">
        <f t="shared" si="5"/>
        <v/>
      </c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 t="s">
        <v>415</v>
      </c>
      <c r="E637" s="62"/>
      <c r="F637" s="63"/>
      <c r="G637" s="62"/>
      <c r="H637" s="65"/>
      <c r="I637" s="65"/>
      <c r="J637" s="66"/>
      <c r="K637" s="67"/>
      <c r="L637" s="67"/>
      <c r="M637" s="67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IF(W637&lt;&gt;"",IF((W637-V637)-almoco&gt;=Cadastros!Q643,(W637-V637)-almoco,(W637-V637)),"")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 t="str">
        <f t="shared" si="5"/>
        <v/>
      </c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 t="s">
        <v>415</v>
      </c>
      <c r="E638" s="62"/>
      <c r="F638" s="63"/>
      <c r="G638" s="62"/>
      <c r="H638" s="65"/>
      <c r="I638" s="65"/>
      <c r="J638" s="66"/>
      <c r="K638" s="67"/>
      <c r="L638" s="67"/>
      <c r="M638" s="67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IF(W638&lt;&gt;"",IF((W638-V638)-almoco&gt;=Cadastros!Q644,(W638-V638)-almoco,(W638-V638)),"")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 t="str">
        <f t="shared" si="5"/>
        <v/>
      </c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 t="s">
        <v>415</v>
      </c>
      <c r="E639" s="62"/>
      <c r="F639" s="63"/>
      <c r="G639" s="62"/>
      <c r="H639" s="65"/>
      <c r="I639" s="65"/>
      <c r="J639" s="66"/>
      <c r="K639" s="67"/>
      <c r="L639" s="67"/>
      <c r="M639" s="67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IF(W639&lt;&gt;"",IF((W639-V639)-almoco&gt;=Cadastros!Q645,(W639-V639)-almoco,(W639-V639)),"")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 t="str">
        <f t="shared" si="5"/>
        <v/>
      </c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 t="s">
        <v>415</v>
      </c>
      <c r="E640" s="62"/>
      <c r="F640" s="63"/>
      <c r="G640" s="62"/>
      <c r="H640" s="65"/>
      <c r="I640" s="65"/>
      <c r="J640" s="66"/>
      <c r="K640" s="67"/>
      <c r="L640" s="67"/>
      <c r="M640" s="67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IF(W640&lt;&gt;"",IF((W640-V640)-almoco&gt;=Cadastros!Q646,(W640-V640)-almoco,(W640-V640)),"")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 t="str">
        <f t="shared" si="5"/>
        <v/>
      </c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 t="s">
        <v>415</v>
      </c>
      <c r="E641" s="62"/>
      <c r="F641" s="63"/>
      <c r="G641" s="62"/>
      <c r="H641" s="65"/>
      <c r="I641" s="65"/>
      <c r="J641" s="66"/>
      <c r="K641" s="67"/>
      <c r="L641" s="67"/>
      <c r="M641" s="67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IF(W641&lt;&gt;"",IF((W641-V641)-almoco&gt;=Cadastros!Q647,(W641-V641)-almoco,(W641-V641)),"")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 t="str">
        <f t="shared" si="5"/>
        <v/>
      </c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 t="s">
        <v>415</v>
      </c>
      <c r="E642" s="62"/>
      <c r="F642" s="63"/>
      <c r="G642" s="62"/>
      <c r="H642" s="65"/>
      <c r="I642" s="65"/>
      <c r="J642" s="66"/>
      <c r="K642" s="67"/>
      <c r="L642" s="67"/>
      <c r="M642" s="67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IF(W642&lt;&gt;"",IF((W642-V642)-almoco&gt;=Cadastros!Q648,(W642-V642)-almoco,(W642-V642)),"")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 t="str">
        <f t="shared" si="5"/>
        <v/>
      </c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 t="s">
        <v>415</v>
      </c>
      <c r="E643" s="62"/>
      <c r="F643" s="63"/>
      <c r="G643" s="62"/>
      <c r="H643" s="65"/>
      <c r="I643" s="65"/>
      <c r="J643" s="66"/>
      <c r="K643" s="67"/>
      <c r="L643" s="67"/>
      <c r="M643" s="67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IF(W643&lt;&gt;"",IF((W643-V643)-almoco&gt;=Cadastros!Q649,(W643-V643)-almoco,(W643-V643)),"")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 t="str">
        <f t="shared" si="5"/>
        <v/>
      </c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 t="s">
        <v>415</v>
      </c>
      <c r="E644" s="62"/>
      <c r="F644" s="63"/>
      <c r="G644" s="62"/>
      <c r="H644" s="65"/>
      <c r="I644" s="65"/>
      <c r="J644" s="66"/>
      <c r="K644" s="67"/>
      <c r="L644" s="67"/>
      <c r="M644" s="67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IF(W644&lt;&gt;"",IF((W644-V644)-almoco&gt;=Cadastros!Q650,(W644-V644)-almoco,(W644-V644)),"")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 t="str">
        <f t="shared" si="5"/>
        <v/>
      </c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 t="s">
        <v>415</v>
      </c>
      <c r="E645" s="62"/>
      <c r="F645" s="63"/>
      <c r="G645" s="62"/>
      <c r="H645" s="65"/>
      <c r="I645" s="65"/>
      <c r="J645" s="66"/>
      <c r="K645" s="67"/>
      <c r="L645" s="67"/>
      <c r="M645" s="67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IF(W645&lt;&gt;"",IF((W645-V645)-almoco&gt;=Cadastros!Q651,(W645-V645)-almoco,(W645-V645)),"")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 t="str">
        <f t="shared" si="5"/>
        <v/>
      </c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 t="s">
        <v>415</v>
      </c>
      <c r="E646" s="62"/>
      <c r="F646" s="63"/>
      <c r="G646" s="62"/>
      <c r="H646" s="65"/>
      <c r="I646" s="65"/>
      <c r="J646" s="66"/>
      <c r="K646" s="67"/>
      <c r="L646" s="67"/>
      <c r="M646" s="67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IF(W646&lt;&gt;"",IF((W646-V646)-almoco&gt;=Cadastros!Q652,(W646-V646)-almoco,(W646-V646)),"")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 t="str">
        <f t="shared" si="5"/>
        <v/>
      </c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 t="s">
        <v>415</v>
      </c>
      <c r="E647" s="62"/>
      <c r="F647" s="63"/>
      <c r="G647" s="62"/>
      <c r="H647" s="65"/>
      <c r="I647" s="65"/>
      <c r="J647" s="66"/>
      <c r="K647" s="67"/>
      <c r="L647" s="67"/>
      <c r="M647" s="67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IF(W647&lt;&gt;"",IF((W647-V647)-almoco&gt;=Cadastros!Q653,(W647-V647)-almoco,(W647-V647)),"")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 t="str">
        <f t="shared" si="5"/>
        <v/>
      </c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 t="s">
        <v>415</v>
      </c>
      <c r="E648" s="62"/>
      <c r="F648" s="63"/>
      <c r="G648" s="62"/>
      <c r="H648" s="65"/>
      <c r="I648" s="65"/>
      <c r="J648" s="66"/>
      <c r="K648" s="67"/>
      <c r="L648" s="67"/>
      <c r="M648" s="67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IF(W648&lt;&gt;"",IF((W648-V648)-almoco&gt;=Cadastros!Q654,(W648-V648)-almoco,(W648-V648)),"")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 t="str">
        <f t="shared" si="5"/>
        <v/>
      </c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 t="s">
        <v>415</v>
      </c>
      <c r="E649" s="62"/>
      <c r="F649" s="63"/>
      <c r="G649" s="62"/>
      <c r="H649" s="65"/>
      <c r="I649" s="65"/>
      <c r="J649" s="66"/>
      <c r="K649" s="67"/>
      <c r="L649" s="67"/>
      <c r="M649" s="67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IF(W649&lt;&gt;"",IF((W649-V649)-almoco&gt;=Cadastros!Q655,(W649-V649)-almoco,(W649-V649)),"")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 t="str">
        <f t="shared" si="5"/>
        <v/>
      </c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 t="s">
        <v>415</v>
      </c>
      <c r="E650" s="62"/>
      <c r="F650" s="63"/>
      <c r="G650" s="62"/>
      <c r="H650" s="65"/>
      <c r="I650" s="65"/>
      <c r="J650" s="66"/>
      <c r="K650" s="67"/>
      <c r="L650" s="67"/>
      <c r="M650" s="67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IF(W650&lt;&gt;"",IF((W650-V650)-almoco&gt;=Cadastros!Q656,(W650-V650)-almoco,(W650-V650)),"")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 t="str">
        <f t="shared" si="5"/>
        <v/>
      </c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 t="s">
        <v>415</v>
      </c>
      <c r="E651" s="62"/>
      <c r="F651" s="63"/>
      <c r="G651" s="62"/>
      <c r="H651" s="65"/>
      <c r="I651" s="65"/>
      <c r="J651" s="66"/>
      <c r="K651" s="67"/>
      <c r="L651" s="67"/>
      <c r="M651" s="67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IF(W651&lt;&gt;"",IF((W651-V651)-almoco&gt;=Cadastros!Q657,(W651-V651)-almoco,(W651-V651)),"")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 t="str">
        <f t="shared" si="5"/>
        <v/>
      </c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 t="s">
        <v>415</v>
      </c>
      <c r="E652" s="62"/>
      <c r="F652" s="63"/>
      <c r="G652" s="62"/>
      <c r="H652" s="65"/>
      <c r="I652" s="65"/>
      <c r="J652" s="66"/>
      <c r="K652" s="67"/>
      <c r="L652" s="67"/>
      <c r="M652" s="67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IF(W652&lt;&gt;"",IF((W652-V652)-almoco&gt;=Cadastros!Q658,(W652-V652)-almoco,(W652-V652)),"")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 t="str">
        <f t="shared" si="5"/>
        <v/>
      </c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 t="s">
        <v>415</v>
      </c>
      <c r="E653" s="62"/>
      <c r="F653" s="63"/>
      <c r="G653" s="62"/>
      <c r="H653" s="65"/>
      <c r="I653" s="65"/>
      <c r="J653" s="66"/>
      <c r="K653" s="67"/>
      <c r="L653" s="67"/>
      <c r="M653" s="67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IF(W653&lt;&gt;"",IF((W653-V653)-almoco&gt;=Cadastros!Q659,(W653-V653)-almoco,(W653-V653)),"")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 t="str">
        <f t="shared" si="5"/>
        <v/>
      </c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 t="s">
        <v>415</v>
      </c>
      <c r="E654" s="62"/>
      <c r="F654" s="63"/>
      <c r="G654" s="62"/>
      <c r="H654" s="65"/>
      <c r="I654" s="65"/>
      <c r="J654" s="66"/>
      <c r="K654" s="67"/>
      <c r="L654" s="67"/>
      <c r="M654" s="67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IF(W654&lt;&gt;"",IF((W654-V654)-almoco&gt;=Cadastros!Q660,(W654-V654)-almoco,(W654-V654)),"")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 t="str">
        <f t="shared" si="5"/>
        <v/>
      </c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 t="s">
        <v>415</v>
      </c>
      <c r="E655" s="62"/>
      <c r="F655" s="63"/>
      <c r="G655" s="62"/>
      <c r="H655" s="65"/>
      <c r="I655" s="65"/>
      <c r="J655" s="66"/>
      <c r="K655" s="67"/>
      <c r="L655" s="67"/>
      <c r="M655" s="67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IF(W655&lt;&gt;"",IF((W655-V655)-almoco&gt;=Cadastros!Q661,(W655-V655)-almoco,(W655-V655)),"")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 t="str">
        <f t="shared" si="5"/>
        <v/>
      </c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 t="s">
        <v>415</v>
      </c>
      <c r="E656" s="62"/>
      <c r="F656" s="63"/>
      <c r="G656" s="62"/>
      <c r="H656" s="65"/>
      <c r="I656" s="65"/>
      <c r="J656" s="66"/>
      <c r="K656" s="67"/>
      <c r="L656" s="67"/>
      <c r="M656" s="67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IF(W656&lt;&gt;"",IF((W656-V656)-almoco&gt;=Cadastros!Q662,(W656-V656)-almoco,(W656-V656)),"")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 t="str">
        <f t="shared" si="5"/>
        <v/>
      </c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 t="s">
        <v>415</v>
      </c>
      <c r="E657" s="62"/>
      <c r="F657" s="63"/>
      <c r="G657" s="62"/>
      <c r="H657" s="65"/>
      <c r="I657" s="65"/>
      <c r="J657" s="66"/>
      <c r="K657" s="67"/>
      <c r="L657" s="67"/>
      <c r="M657" s="67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IF(W657&lt;&gt;"",IF((W657-V657)-almoco&gt;=Cadastros!Q663,(W657-V657)-almoco,(W657-V657)),"")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 t="str">
        <f t="shared" si="5"/>
        <v/>
      </c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 t="s">
        <v>415</v>
      </c>
      <c r="E658" s="62"/>
      <c r="F658" s="63"/>
      <c r="G658" s="62"/>
      <c r="H658" s="65"/>
      <c r="I658" s="65"/>
      <c r="J658" s="66"/>
      <c r="K658" s="67"/>
      <c r="L658" s="67"/>
      <c r="M658" s="67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IF(W658&lt;&gt;"",IF((W658-V658)-almoco&gt;=Cadastros!Q664,(W658-V658)-almoco,(W658-V658)),"")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 t="str">
        <f t="shared" si="5"/>
        <v/>
      </c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 t="s">
        <v>415</v>
      </c>
      <c r="E659" s="62"/>
      <c r="F659" s="63"/>
      <c r="G659" s="62"/>
      <c r="H659" s="65"/>
      <c r="I659" s="65"/>
      <c r="J659" s="66"/>
      <c r="K659" s="67"/>
      <c r="L659" s="67"/>
      <c r="M659" s="67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IF(W659&lt;&gt;"",IF((W659-V659)-almoco&gt;=Cadastros!Q665,(W659-V659)-almoco,(W659-V659)),"")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 t="str">
        <f t="shared" si="5"/>
        <v/>
      </c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 t="s">
        <v>415</v>
      </c>
      <c r="E660" s="62"/>
      <c r="F660" s="63"/>
      <c r="G660" s="62"/>
      <c r="H660" s="65"/>
      <c r="I660" s="65"/>
      <c r="J660" s="66"/>
      <c r="K660" s="67"/>
      <c r="L660" s="67"/>
      <c r="M660" s="67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IF(W660&lt;&gt;"",IF((W660-V660)-almoco&gt;=Cadastros!Q666,(W660-V660)-almoco,(W660-V660)),"")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 t="str">
        <f t="shared" si="5"/>
        <v/>
      </c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 t="s">
        <v>415</v>
      </c>
      <c r="E661" s="62"/>
      <c r="F661" s="63"/>
      <c r="G661" s="62"/>
      <c r="H661" s="65"/>
      <c r="I661" s="65"/>
      <c r="J661" s="66"/>
      <c r="K661" s="67"/>
      <c r="L661" s="67"/>
      <c r="M661" s="67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IF(W661&lt;&gt;"",IF((W661-V661)-almoco&gt;=Cadastros!Q667,(W661-V661)-almoco,(W661-V661)),"")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 t="str">
        <f t="shared" si="5"/>
        <v/>
      </c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 t="s">
        <v>415</v>
      </c>
      <c r="E662" s="62"/>
      <c r="F662" s="63"/>
      <c r="G662" s="62"/>
      <c r="H662" s="65"/>
      <c r="I662" s="65"/>
      <c r="J662" s="66"/>
      <c r="K662" s="67"/>
      <c r="L662" s="67"/>
      <c r="M662" s="67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IF(W662&lt;&gt;"",IF((W662-V662)-almoco&gt;=Cadastros!Q668,(W662-V662)-almoco,(W662-V662)),"")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 t="str">
        <f t="shared" si="5"/>
        <v/>
      </c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 t="s">
        <v>415</v>
      </c>
      <c r="E663" s="62"/>
      <c r="F663" s="63"/>
      <c r="G663" s="62"/>
      <c r="H663" s="65"/>
      <c r="I663" s="65"/>
      <c r="J663" s="66"/>
      <c r="K663" s="67"/>
      <c r="L663" s="67"/>
      <c r="M663" s="67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IF(W663&lt;&gt;"",IF((W663-V663)-almoco&gt;=Cadastros!Q669,(W663-V663)-almoco,(W663-V663)),"")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 t="str">
        <f t="shared" si="5"/>
        <v/>
      </c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 t="s">
        <v>415</v>
      </c>
      <c r="E664" s="62"/>
      <c r="F664" s="63"/>
      <c r="G664" s="62"/>
      <c r="H664" s="65"/>
      <c r="I664" s="65"/>
      <c r="J664" s="66"/>
      <c r="K664" s="67"/>
      <c r="L664" s="67"/>
      <c r="M664" s="67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IF(W664&lt;&gt;"",IF((W664-V664)-almoco&gt;=Cadastros!Q670,(W664-V664)-almoco,(W664-V664)),"")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 t="str">
        <f t="shared" si="5"/>
        <v/>
      </c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 t="s">
        <v>415</v>
      </c>
      <c r="E665" s="62"/>
      <c r="F665" s="63"/>
      <c r="G665" s="62"/>
      <c r="H665" s="65"/>
      <c r="I665" s="65"/>
      <c r="J665" s="66"/>
      <c r="K665" s="67"/>
      <c r="L665" s="67"/>
      <c r="M665" s="67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IF(W665&lt;&gt;"",IF((W665-V665)-almoco&gt;=Cadastros!Q671,(W665-V665)-almoco,(W665-V665)),"")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 t="str">
        <f t="shared" si="5"/>
        <v/>
      </c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 t="s">
        <v>415</v>
      </c>
      <c r="E666" s="62"/>
      <c r="F666" s="63"/>
      <c r="G666" s="62"/>
      <c r="H666" s="65"/>
      <c r="I666" s="65"/>
      <c r="J666" s="66"/>
      <c r="K666" s="67"/>
      <c r="L666" s="67"/>
      <c r="M666" s="67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IF(W666&lt;&gt;"",IF((W666-V666)-almoco&gt;=Cadastros!Q672,(W666-V666)-almoco,(W666-V666)),"")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 t="str">
        <f t="shared" si="5"/>
        <v/>
      </c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 t="s">
        <v>415</v>
      </c>
      <c r="E667" s="62"/>
      <c r="F667" s="63"/>
      <c r="G667" s="62"/>
      <c r="H667" s="65"/>
      <c r="I667" s="65"/>
      <c r="J667" s="66"/>
      <c r="K667" s="67"/>
      <c r="L667" s="67"/>
      <c r="M667" s="67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IF(W667&lt;&gt;"",IF((W667-V667)-almoco&gt;=Cadastros!Q673,(W667-V667)-almoco,(W667-V667)),"")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 t="str">
        <f t="shared" si="5"/>
        <v/>
      </c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 t="s">
        <v>415</v>
      </c>
      <c r="E668" s="62"/>
      <c r="F668" s="63"/>
      <c r="G668" s="62"/>
      <c r="H668" s="65"/>
      <c r="I668" s="65"/>
      <c r="J668" s="66"/>
      <c r="K668" s="67"/>
      <c r="L668" s="67"/>
      <c r="M668" s="67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IF(W668&lt;&gt;"",IF((W668-V668)-almoco&gt;=Cadastros!Q674,(W668-V668)-almoco,(W668-V668)),"")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 t="str">
        <f t="shared" si="5"/>
        <v/>
      </c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 t="s">
        <v>415</v>
      </c>
      <c r="E669" s="62"/>
      <c r="F669" s="63"/>
      <c r="G669" s="62"/>
      <c r="H669" s="65"/>
      <c r="I669" s="65"/>
      <c r="J669" s="66"/>
      <c r="K669" s="67"/>
      <c r="L669" s="67"/>
      <c r="M669" s="67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IF(W669&lt;&gt;"",IF((W669-V669)-almoco&gt;=Cadastros!Q675,(W669-V669)-almoco,(W669-V669)),"")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 t="str">
        <f t="shared" si="5"/>
        <v/>
      </c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 t="s">
        <v>415</v>
      </c>
      <c r="E670" s="62"/>
      <c r="F670" s="63"/>
      <c r="G670" s="62"/>
      <c r="H670" s="65"/>
      <c r="I670" s="65"/>
      <c r="J670" s="66"/>
      <c r="K670" s="67"/>
      <c r="L670" s="67"/>
      <c r="M670" s="67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IF(W670&lt;&gt;"",IF((W670-V670)-almoco&gt;=Cadastros!Q676,(W670-V670)-almoco,(W670-V670)),"")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 t="str">
        <f t="shared" si="5"/>
        <v/>
      </c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 t="s">
        <v>415</v>
      </c>
      <c r="E671" s="62"/>
      <c r="F671" s="63"/>
      <c r="G671" s="62"/>
      <c r="H671" s="65"/>
      <c r="I671" s="65"/>
      <c r="J671" s="66"/>
      <c r="K671" s="67"/>
      <c r="L671" s="67"/>
      <c r="M671" s="67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IF(W671&lt;&gt;"",IF((W671-V671)-almoco&gt;=Cadastros!Q677,(W671-V671)-almoco,(W671-V671)),"")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 t="str">
        <f t="shared" si="5"/>
        <v/>
      </c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 t="s">
        <v>415</v>
      </c>
      <c r="E672" s="62"/>
      <c r="F672" s="63"/>
      <c r="G672" s="62"/>
      <c r="H672" s="65"/>
      <c r="I672" s="65"/>
      <c r="J672" s="66"/>
      <c r="K672" s="67"/>
      <c r="L672" s="67"/>
      <c r="M672" s="67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IF(W672&lt;&gt;"",IF((W672-V672)-almoco&gt;=Cadastros!Q678,(W672-V672)-almoco,(W672-V672)),"")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 t="str">
        <f t="shared" si="5"/>
        <v/>
      </c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 t="s">
        <v>415</v>
      </c>
      <c r="E673" s="62"/>
      <c r="F673" s="63"/>
      <c r="G673" s="62"/>
      <c r="H673" s="65"/>
      <c r="I673" s="65"/>
      <c r="J673" s="66"/>
      <c r="K673" s="67"/>
      <c r="L673" s="67"/>
      <c r="M673" s="67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IF(W673&lt;&gt;"",IF((W673-V673)-almoco&gt;=Cadastros!Q679,(W673-V673)-almoco,(W673-V673)),"")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 t="str">
        <f t="shared" si="5"/>
        <v/>
      </c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 t="s">
        <v>415</v>
      </c>
      <c r="E674" s="62"/>
      <c r="F674" s="63"/>
      <c r="G674" s="62"/>
      <c r="H674" s="65"/>
      <c r="I674" s="65"/>
      <c r="J674" s="66"/>
      <c r="K674" s="67"/>
      <c r="L674" s="67"/>
      <c r="M674" s="67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IF(W674&lt;&gt;"",IF((W674-V674)-almoco&gt;=Cadastros!Q680,(W674-V674)-almoco,(W674-V674)),"")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 t="str">
        <f t="shared" si="5"/>
        <v/>
      </c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 t="s">
        <v>415</v>
      </c>
      <c r="E675" s="62"/>
      <c r="F675" s="63"/>
      <c r="G675" s="62"/>
      <c r="H675" s="65"/>
      <c r="I675" s="65"/>
      <c r="J675" s="66"/>
      <c r="K675" s="67"/>
      <c r="L675" s="67"/>
      <c r="M675" s="67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IF(W675&lt;&gt;"",IF((W675-V675)-almoco&gt;=Cadastros!Q681,(W675-V675)-almoco,(W675-V675)),"")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 t="str">
        <f t="shared" si="5"/>
        <v/>
      </c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 t="s">
        <v>415</v>
      </c>
      <c r="E676" s="62"/>
      <c r="F676" s="63"/>
      <c r="G676" s="62"/>
      <c r="H676" s="65"/>
      <c r="I676" s="65"/>
      <c r="J676" s="66"/>
      <c r="K676" s="67"/>
      <c r="L676" s="67"/>
      <c r="M676" s="67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IF(W676&lt;&gt;"",IF((W676-V676)-almoco&gt;=Cadastros!Q682,(W676-V676)-almoco,(W676-V676)),"")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 t="str">
        <f t="shared" si="5"/>
        <v/>
      </c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 t="s">
        <v>415</v>
      </c>
      <c r="E677" s="62"/>
      <c r="F677" s="63"/>
      <c r="G677" s="62"/>
      <c r="H677" s="65"/>
      <c r="I677" s="65"/>
      <c r="J677" s="66"/>
      <c r="K677" s="67"/>
      <c r="L677" s="67"/>
      <c r="M677" s="67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IF(W677&lt;&gt;"",IF((W677-V677)-almoco&gt;=Cadastros!Q683,(W677-V677)-almoco,(W677-V677)),"")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 t="str">
        <f t="shared" si="5"/>
        <v/>
      </c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 t="s">
        <v>415</v>
      </c>
      <c r="E678" s="62"/>
      <c r="F678" s="63"/>
      <c r="G678" s="62"/>
      <c r="H678" s="65"/>
      <c r="I678" s="65"/>
      <c r="J678" s="66"/>
      <c r="K678" s="67"/>
      <c r="L678" s="67"/>
      <c r="M678" s="67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IF(W678&lt;&gt;"",IF((W678-V678)-almoco&gt;=Cadastros!Q684,(W678-V678)-almoco,(W678-V678)),"")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 t="str">
        <f t="shared" si="5"/>
        <v/>
      </c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 t="s">
        <v>415</v>
      </c>
      <c r="E679" s="62"/>
      <c r="F679" s="63"/>
      <c r="G679" s="62"/>
      <c r="H679" s="65"/>
      <c r="I679" s="65"/>
      <c r="J679" s="66"/>
      <c r="K679" s="67"/>
      <c r="L679" s="67"/>
      <c r="M679" s="67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IF(W679&lt;&gt;"",IF((W679-V679)-almoco&gt;=Cadastros!Q685,(W679-V679)-almoco,(W679-V679)),"")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 t="str">
        <f t="shared" si="5"/>
        <v/>
      </c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 t="s">
        <v>415</v>
      </c>
      <c r="E680" s="62"/>
      <c r="F680" s="63"/>
      <c r="G680" s="62"/>
      <c r="H680" s="65"/>
      <c r="I680" s="65"/>
      <c r="J680" s="66"/>
      <c r="K680" s="67"/>
      <c r="L680" s="67"/>
      <c r="M680" s="67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IF(W680&lt;&gt;"",IF((W680-V680)-almoco&gt;=Cadastros!Q686,(W680-V680)-almoco,(W680-V680)),"")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 t="str">
        <f t="shared" si="5"/>
        <v/>
      </c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 t="s">
        <v>415</v>
      </c>
      <c r="E681" s="62"/>
      <c r="F681" s="63"/>
      <c r="G681" s="62"/>
      <c r="H681" s="65"/>
      <c r="I681" s="65"/>
      <c r="J681" s="66"/>
      <c r="K681" s="67"/>
      <c r="L681" s="67"/>
      <c r="M681" s="67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IF(W681&lt;&gt;"",IF((W681-V681)-almoco&gt;=Cadastros!Q687,(W681-V681)-almoco,(W681-V681)),"")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 t="str">
        <f t="shared" si="5"/>
        <v/>
      </c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 t="s">
        <v>415</v>
      </c>
      <c r="E682" s="62"/>
      <c r="F682" s="63"/>
      <c r="G682" s="62"/>
      <c r="H682" s="65"/>
      <c r="I682" s="65"/>
      <c r="J682" s="66"/>
      <c r="K682" s="67"/>
      <c r="L682" s="67"/>
      <c r="M682" s="67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IF(W682&lt;&gt;"",IF((W682-V682)-almoco&gt;=Cadastros!Q688,(W682-V682)-almoco,(W682-V682)),"")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 t="str">
        <f t="shared" si="5"/>
        <v/>
      </c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 t="s">
        <v>415</v>
      </c>
      <c r="E683" s="62"/>
      <c r="F683" s="63"/>
      <c r="G683" s="62"/>
      <c r="H683" s="65"/>
      <c r="I683" s="65"/>
      <c r="J683" s="66"/>
      <c r="K683" s="67"/>
      <c r="L683" s="67"/>
      <c r="M683" s="67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IF(W683&lt;&gt;"",IF((W683-V683)-almoco&gt;=Cadastros!Q689,(W683-V683)-almoco,(W683-V683)),"")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 t="str">
        <f t="shared" si="5"/>
        <v/>
      </c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 t="s">
        <v>415</v>
      </c>
      <c r="E684" s="62"/>
      <c r="F684" s="63"/>
      <c r="G684" s="62"/>
      <c r="H684" s="65"/>
      <c r="I684" s="65"/>
      <c r="J684" s="66"/>
      <c r="K684" s="67"/>
      <c r="L684" s="67"/>
      <c r="M684" s="67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IF(W684&lt;&gt;"",IF((W684-V684)-almoco&gt;=Cadastros!Q690,(W684-V684)-almoco,(W684-V684)),"")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 t="str">
        <f t="shared" si="5"/>
        <v/>
      </c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 t="s">
        <v>415</v>
      </c>
      <c r="E685" s="62"/>
      <c r="F685" s="63"/>
      <c r="G685" s="62"/>
      <c r="H685" s="65"/>
      <c r="I685" s="65"/>
      <c r="J685" s="66"/>
      <c r="K685" s="67"/>
      <c r="L685" s="67"/>
      <c r="M685" s="67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IF(W685&lt;&gt;"",IF((W685-V685)-almoco&gt;=Cadastros!Q691,(W685-V685)-almoco,(W685-V685)),"")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 t="str">
        <f t="shared" si="5"/>
        <v/>
      </c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 t="s">
        <v>415</v>
      </c>
      <c r="E686" s="62"/>
      <c r="F686" s="63"/>
      <c r="G686" s="62"/>
      <c r="H686" s="65"/>
      <c r="I686" s="65"/>
      <c r="J686" s="66"/>
      <c r="K686" s="67"/>
      <c r="L686" s="67"/>
      <c r="M686" s="67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IF(W686&lt;&gt;"",IF((W686-V686)-almoco&gt;=Cadastros!Q692,(W686-V686)-almoco,(W686-V686)),"")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 t="str">
        <f t="shared" si="5"/>
        <v/>
      </c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 t="s">
        <v>415</v>
      </c>
      <c r="E687" s="62"/>
      <c r="F687" s="63"/>
      <c r="G687" s="62"/>
      <c r="H687" s="65"/>
      <c r="I687" s="65"/>
      <c r="J687" s="66"/>
      <c r="K687" s="67"/>
      <c r="L687" s="67"/>
      <c r="M687" s="67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IF(W687&lt;&gt;"",IF((W687-V687)-almoco&gt;=Cadastros!Q693,(W687-V687)-almoco,(W687-V687)),"")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 t="str">
        <f t="shared" si="5"/>
        <v/>
      </c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 t="s">
        <v>415</v>
      </c>
      <c r="E688" s="62"/>
      <c r="F688" s="63"/>
      <c r="G688" s="62"/>
      <c r="H688" s="65"/>
      <c r="I688" s="65"/>
      <c r="J688" s="66"/>
      <c r="K688" s="67"/>
      <c r="L688" s="67"/>
      <c r="M688" s="67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IF(W688&lt;&gt;"",IF((W688-V688)-almoco&gt;=Cadastros!Q694,(W688-V688)-almoco,(W688-V688)),"")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 t="str">
        <f t="shared" si="5"/>
        <v/>
      </c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 t="s">
        <v>415</v>
      </c>
      <c r="E689" s="62"/>
      <c r="F689" s="63"/>
      <c r="G689" s="62"/>
      <c r="H689" s="65"/>
      <c r="I689" s="65"/>
      <c r="J689" s="66"/>
      <c r="K689" s="67"/>
      <c r="L689" s="67"/>
      <c r="M689" s="67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IF(W689&lt;&gt;"",IF((W689-V689)-almoco&gt;=Cadastros!Q695,(W689-V689)-almoco,(W689-V689)),"")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 t="str">
        <f t="shared" si="5"/>
        <v/>
      </c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 t="s">
        <v>415</v>
      </c>
      <c r="E690" s="62"/>
      <c r="F690" s="63"/>
      <c r="G690" s="62"/>
      <c r="H690" s="65"/>
      <c r="I690" s="65"/>
      <c r="J690" s="66"/>
      <c r="K690" s="67"/>
      <c r="L690" s="67"/>
      <c r="M690" s="67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IF(W690&lt;&gt;"",IF((W690-V690)-almoco&gt;=Cadastros!Q696,(W690-V690)-almoco,(W690-V690)),"")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 t="str">
        <f t="shared" si="5"/>
        <v/>
      </c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 t="s">
        <v>415</v>
      </c>
      <c r="E691" s="62"/>
      <c r="F691" s="63"/>
      <c r="G691" s="62"/>
      <c r="H691" s="65"/>
      <c r="I691" s="65"/>
      <c r="J691" s="66"/>
      <c r="K691" s="67"/>
      <c r="L691" s="67"/>
      <c r="M691" s="67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IF(W691&lt;&gt;"",IF((W691-V691)-almoco&gt;=Cadastros!Q697,(W691-V691)-almoco,(W691-V691)),"")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 t="str">
        <f t="shared" si="5"/>
        <v/>
      </c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 t="s">
        <v>415</v>
      </c>
      <c r="E692" s="62"/>
      <c r="F692" s="63"/>
      <c r="G692" s="62"/>
      <c r="H692" s="65"/>
      <c r="I692" s="65"/>
      <c r="J692" s="66"/>
      <c r="K692" s="67"/>
      <c r="L692" s="67"/>
      <c r="M692" s="67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IF(W692&lt;&gt;"",IF((W692-V692)-almoco&gt;=Cadastros!Q698,(W692-V692)-almoco,(W692-V692)),"")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 t="str">
        <f t="shared" si="5"/>
        <v/>
      </c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 t="s">
        <v>415</v>
      </c>
      <c r="E693" s="62"/>
      <c r="F693" s="63"/>
      <c r="G693" s="62"/>
      <c r="H693" s="65"/>
      <c r="I693" s="65"/>
      <c r="J693" s="66"/>
      <c r="K693" s="67"/>
      <c r="L693" s="67"/>
      <c r="M693" s="67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IF(W693&lt;&gt;"",IF((W693-V693)-almoco&gt;=Cadastros!Q699,(W693-V693)-almoco,(W693-V693)),"")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 t="str">
        <f t="shared" si="5"/>
        <v/>
      </c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 t="s">
        <v>415</v>
      </c>
      <c r="E694" s="62"/>
      <c r="F694" s="63"/>
      <c r="G694" s="62"/>
      <c r="H694" s="65"/>
      <c r="I694" s="65"/>
      <c r="J694" s="66"/>
      <c r="K694" s="67"/>
      <c r="L694" s="67"/>
      <c r="M694" s="67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IF(W694&lt;&gt;"",IF((W694-V694)-almoco&gt;=Cadastros!Q700,(W694-V694)-almoco,(W694-V694)),"")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 t="str">
        <f t="shared" si="5"/>
        <v/>
      </c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 t="s">
        <v>415</v>
      </c>
      <c r="E695" s="62"/>
      <c r="F695" s="63"/>
      <c r="G695" s="62"/>
      <c r="H695" s="65"/>
      <c r="I695" s="65"/>
      <c r="J695" s="66"/>
      <c r="K695" s="67"/>
      <c r="L695" s="67"/>
      <c r="M695" s="67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IF(W695&lt;&gt;"",IF((W695-V695)-almoco&gt;=Cadastros!Q701,(W695-V695)-almoco,(W695-V695)),"")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 t="str">
        <f t="shared" si="5"/>
        <v/>
      </c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 t="s">
        <v>415</v>
      </c>
      <c r="E696" s="62"/>
      <c r="F696" s="63"/>
      <c r="G696" s="62"/>
      <c r="H696" s="65"/>
      <c r="I696" s="65"/>
      <c r="J696" s="66"/>
      <c r="K696" s="67"/>
      <c r="L696" s="67"/>
      <c r="M696" s="67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IF(W696&lt;&gt;"",IF((W696-V696)-almoco&gt;=Cadastros!Q702,(W696-V696)-almoco,(W696-V696)),"")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 t="str">
        <f t="shared" si="5"/>
        <v/>
      </c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 t="s">
        <v>415</v>
      </c>
      <c r="E697" s="62"/>
      <c r="F697" s="63"/>
      <c r="G697" s="62"/>
      <c r="H697" s="65"/>
      <c r="I697" s="65"/>
      <c r="J697" s="66"/>
      <c r="K697" s="67"/>
      <c r="L697" s="67"/>
      <c r="M697" s="67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IF(W697&lt;&gt;"",IF((W697-V697)-almoco&gt;=Cadastros!Q703,(W697-V697)-almoco,(W697-V697)),"")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 t="str">
        <f t="shared" si="5"/>
        <v/>
      </c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 t="s">
        <v>415</v>
      </c>
      <c r="E698" s="62"/>
      <c r="F698" s="63"/>
      <c r="G698" s="62"/>
      <c r="H698" s="65"/>
      <c r="I698" s="65"/>
      <c r="J698" s="66"/>
      <c r="K698" s="67"/>
      <c r="L698" s="67"/>
      <c r="M698" s="67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IF(W698&lt;&gt;"",IF((W698-V698)-almoco&gt;=Cadastros!Q704,(W698-V698)-almoco,(W698-V698)),"")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 t="str">
        <f t="shared" si="5"/>
        <v/>
      </c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 t="s">
        <v>415</v>
      </c>
      <c r="E699" s="62"/>
      <c r="F699" s="63"/>
      <c r="G699" s="62"/>
      <c r="H699" s="65"/>
      <c r="I699" s="65"/>
      <c r="J699" s="66"/>
      <c r="K699" s="67"/>
      <c r="L699" s="67"/>
      <c r="M699" s="67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IF(W699&lt;&gt;"",IF((W699-V699)-almoco&gt;=Cadastros!Q705,(W699-V699)-almoco,(W699-V699)),"")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 t="str">
        <f t="shared" si="5"/>
        <v/>
      </c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 t="s">
        <v>415</v>
      </c>
      <c r="E700" s="62"/>
      <c r="F700" s="63"/>
      <c r="G700" s="62"/>
      <c r="H700" s="65"/>
      <c r="I700" s="65"/>
      <c r="J700" s="66"/>
      <c r="K700" s="67"/>
      <c r="L700" s="67"/>
      <c r="M700" s="67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IF(W700&lt;&gt;"",IF((W700-V700)-almoco&gt;=Cadastros!Q706,(W700-V700)-almoco,(W700-V700)),"")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 t="str">
        <f t="shared" si="5"/>
        <v/>
      </c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 t="s">
        <v>415</v>
      </c>
      <c r="E701" s="62"/>
      <c r="F701" s="63"/>
      <c r="G701" s="62"/>
      <c r="H701" s="65"/>
      <c r="I701" s="65"/>
      <c r="J701" s="66"/>
      <c r="K701" s="67"/>
      <c r="L701" s="67"/>
      <c r="M701" s="67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IF(W701&lt;&gt;"",IF((W701-V701)-almoco&gt;=Cadastros!Q707,(W701-V701)-almoco,(W701-V701)),"")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 t="str">
        <f t="shared" si="5"/>
        <v/>
      </c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 t="s">
        <v>415</v>
      </c>
      <c r="E702" s="62"/>
      <c r="F702" s="63"/>
      <c r="G702" s="62"/>
      <c r="H702" s="65"/>
      <c r="I702" s="65"/>
      <c r="J702" s="66"/>
      <c r="K702" s="67"/>
      <c r="L702" s="67"/>
      <c r="M702" s="67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IF(W702&lt;&gt;"",IF((W702-V702)-almoco&gt;=Cadastros!Q708,(W702-V702)-almoco,(W702-V702)),"")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 t="str">
        <f t="shared" si="5"/>
        <v/>
      </c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 t="s">
        <v>415</v>
      </c>
      <c r="E703" s="62"/>
      <c r="F703" s="63"/>
      <c r="G703" s="62"/>
      <c r="H703" s="65"/>
      <c r="I703" s="65"/>
      <c r="J703" s="66"/>
      <c r="K703" s="67"/>
      <c r="L703" s="67"/>
      <c r="M703" s="67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IF(W703&lt;&gt;"",IF((W703-V703)-almoco&gt;=Cadastros!Q709,(W703-V703)-almoco,(W703-V703)),"")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 t="str">
        <f t="shared" si="5"/>
        <v/>
      </c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 t="s">
        <v>415</v>
      </c>
      <c r="E704" s="62"/>
      <c r="F704" s="63"/>
      <c r="G704" s="62"/>
      <c r="H704" s="65"/>
      <c r="I704" s="65"/>
      <c r="J704" s="66"/>
      <c r="K704" s="67"/>
      <c r="L704" s="67"/>
      <c r="M704" s="67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IF(W704&lt;&gt;"",IF((W704-V704)-almoco&gt;=Cadastros!Q710,(W704-V704)-almoco,(W704-V704)),"")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 t="str">
        <f t="shared" si="5"/>
        <v/>
      </c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 t="s">
        <v>415</v>
      </c>
      <c r="E705" s="62"/>
      <c r="F705" s="63"/>
      <c r="G705" s="62"/>
      <c r="H705" s="65"/>
      <c r="I705" s="65"/>
      <c r="J705" s="66"/>
      <c r="K705" s="67"/>
      <c r="L705" s="67"/>
      <c r="M705" s="67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IF(W705&lt;&gt;"",IF((W705-V705)-almoco&gt;=Cadastros!Q711,(W705-V705)-almoco,(W705-V705)),"")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 t="str">
        <f t="shared" si="5"/>
        <v/>
      </c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 t="s">
        <v>415</v>
      </c>
      <c r="E706" s="62"/>
      <c r="F706" s="63"/>
      <c r="G706" s="62"/>
      <c r="H706" s="65"/>
      <c r="I706" s="65"/>
      <c r="J706" s="66"/>
      <c r="K706" s="67"/>
      <c r="L706" s="67"/>
      <c r="M706" s="67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IF(W706&lt;&gt;"",IF((W706-V706)-almoco&gt;=Cadastros!Q712,(W706-V706)-almoco,(W706-V706)),"")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 t="str">
        <f t="shared" si="5"/>
        <v/>
      </c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 t="s">
        <v>415</v>
      </c>
      <c r="E707" s="62"/>
      <c r="F707" s="63"/>
      <c r="G707" s="62"/>
      <c r="H707" s="65"/>
      <c r="I707" s="65"/>
      <c r="J707" s="66"/>
      <c r="K707" s="67"/>
      <c r="L707" s="67"/>
      <c r="M707" s="67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IF(W707&lt;&gt;"",IF((W707-V707)-almoco&gt;=Cadastros!Q713,(W707-V707)-almoco,(W707-V707)),"")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 t="str">
        <f t="shared" si="5"/>
        <v/>
      </c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 t="s">
        <v>415</v>
      </c>
      <c r="E708" s="62"/>
      <c r="F708" s="63"/>
      <c r="G708" s="62"/>
      <c r="H708" s="65"/>
      <c r="I708" s="65"/>
      <c r="J708" s="66"/>
      <c r="K708" s="67"/>
      <c r="L708" s="67"/>
      <c r="M708" s="67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IF(W708&lt;&gt;"",IF((W708-V708)-almoco&gt;=Cadastros!Q714,(W708-V708)-almoco,(W708-V708)),"")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 t="str">
        <f t="shared" si="5"/>
        <v/>
      </c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 t="s">
        <v>415</v>
      </c>
      <c r="E709" s="62"/>
      <c r="F709" s="63"/>
      <c r="G709" s="62"/>
      <c r="H709" s="65"/>
      <c r="I709" s="65"/>
      <c r="J709" s="66"/>
      <c r="K709" s="67"/>
      <c r="L709" s="67"/>
      <c r="M709" s="67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IF(W709&lt;&gt;"",IF((W709-V709)-almoco&gt;=Cadastros!Q715,(W709-V709)-almoco,(W709-V709)),"")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 t="str">
        <f t="shared" si="5"/>
        <v/>
      </c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 t="s">
        <v>415</v>
      </c>
      <c r="E710" s="62"/>
      <c r="F710" s="63"/>
      <c r="G710" s="62"/>
      <c r="H710" s="65"/>
      <c r="I710" s="65"/>
      <c r="J710" s="66"/>
      <c r="K710" s="67"/>
      <c r="L710" s="67"/>
      <c r="M710" s="67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IF(W710&lt;&gt;"",IF((W710-V710)-almoco&gt;=Cadastros!Q716,(W710-V710)-almoco,(W710-V710)),"")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 t="str">
        <f t="shared" si="5"/>
        <v/>
      </c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 t="s">
        <v>415</v>
      </c>
      <c r="E711" s="62"/>
      <c r="F711" s="63"/>
      <c r="G711" s="62"/>
      <c r="H711" s="65"/>
      <c r="I711" s="65"/>
      <c r="J711" s="66"/>
      <c r="K711" s="67"/>
      <c r="L711" s="67"/>
      <c r="M711" s="67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IF(W711&lt;&gt;"",IF((W711-V711)-almoco&gt;=Cadastros!Q717,(W711-V711)-almoco,(W711-V711)),"")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 t="str">
        <f t="shared" si="5"/>
        <v/>
      </c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 t="s">
        <v>415</v>
      </c>
      <c r="E712" s="62"/>
      <c r="F712" s="63"/>
      <c r="G712" s="62"/>
      <c r="H712" s="65"/>
      <c r="I712" s="65"/>
      <c r="J712" s="66"/>
      <c r="K712" s="67"/>
      <c r="L712" s="67"/>
      <c r="M712" s="67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IF(W712&lt;&gt;"",IF((W712-V712)-almoco&gt;=Cadastros!Q718,(W712-V712)-almoco,(W712-V712)),"")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 t="str">
        <f t="shared" si="5"/>
        <v/>
      </c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 t="s">
        <v>415</v>
      </c>
      <c r="E713" s="62"/>
      <c r="F713" s="63"/>
      <c r="G713" s="62"/>
      <c r="H713" s="65"/>
      <c r="I713" s="65"/>
      <c r="J713" s="66"/>
      <c r="K713" s="67"/>
      <c r="L713" s="67"/>
      <c r="M713" s="67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IF(W713&lt;&gt;"",IF((W713-V713)-almoco&gt;=Cadastros!Q719,(W713-V713)-almoco,(W713-V713)),"")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 t="str">
        <f t="shared" si="5"/>
        <v/>
      </c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 t="s">
        <v>415</v>
      </c>
      <c r="E714" s="62"/>
      <c r="F714" s="63"/>
      <c r="G714" s="62"/>
      <c r="H714" s="65"/>
      <c r="I714" s="65"/>
      <c r="J714" s="66"/>
      <c r="K714" s="67"/>
      <c r="L714" s="67"/>
      <c r="M714" s="67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IF(W714&lt;&gt;"",IF((W714-V714)-almoco&gt;=Cadastros!Q720,(W714-V714)-almoco,(W714-V714)),"")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 t="str">
        <f t="shared" si="5"/>
        <v/>
      </c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 t="s">
        <v>415</v>
      </c>
      <c r="E715" s="62"/>
      <c r="F715" s="63"/>
      <c r="G715" s="62"/>
      <c r="H715" s="65"/>
      <c r="I715" s="65"/>
      <c r="J715" s="66"/>
      <c r="K715" s="67"/>
      <c r="L715" s="67"/>
      <c r="M715" s="67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IF(W715&lt;&gt;"",IF((W715-V715)-almoco&gt;=Cadastros!Q721,(W715-V715)-almoco,(W715-V715)),"")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 t="str">
        <f t="shared" si="5"/>
        <v/>
      </c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 t="s">
        <v>415</v>
      </c>
      <c r="E716" s="62"/>
      <c r="F716" s="63"/>
      <c r="G716" s="62"/>
      <c r="H716" s="65"/>
      <c r="I716" s="65"/>
      <c r="J716" s="66"/>
      <c r="K716" s="67"/>
      <c r="L716" s="67"/>
      <c r="M716" s="67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IF(W716&lt;&gt;"",IF((W716-V716)-almoco&gt;=Cadastros!Q722,(W716-V716)-almoco,(W716-V716)),"")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 t="str">
        <f t="shared" si="5"/>
        <v/>
      </c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 t="s">
        <v>415</v>
      </c>
      <c r="E717" s="62"/>
      <c r="F717" s="63"/>
      <c r="G717" s="62"/>
      <c r="H717" s="65"/>
      <c r="I717" s="65"/>
      <c r="J717" s="66"/>
      <c r="K717" s="67"/>
      <c r="L717" s="67"/>
      <c r="M717" s="67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IF(W717&lt;&gt;"",IF((W717-V717)-almoco&gt;=Cadastros!Q723,(W717-V717)-almoco,(W717-V717)),"")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 t="str">
        <f t="shared" si="5"/>
        <v/>
      </c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 t="s">
        <v>415</v>
      </c>
      <c r="E718" s="62"/>
      <c r="F718" s="63"/>
      <c r="G718" s="62"/>
      <c r="H718" s="65"/>
      <c r="I718" s="65"/>
      <c r="J718" s="66"/>
      <c r="K718" s="67"/>
      <c r="L718" s="67"/>
      <c r="M718" s="67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IF(W718&lt;&gt;"",IF((W718-V718)-almoco&gt;=Cadastros!Q724,(W718-V718)-almoco,(W718-V718)),"")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 t="str">
        <f t="shared" si="5"/>
        <v/>
      </c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 t="s">
        <v>415</v>
      </c>
      <c r="E719" s="62"/>
      <c r="F719" s="63"/>
      <c r="G719" s="62"/>
      <c r="H719" s="65"/>
      <c r="I719" s="65"/>
      <c r="J719" s="66"/>
      <c r="K719" s="67"/>
      <c r="L719" s="67"/>
      <c r="M719" s="67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IF(W719&lt;&gt;"",IF((W719-V719)-almoco&gt;=Cadastros!Q725,(W719-V719)-almoco,(W719-V719)),"")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 t="str">
        <f t="shared" si="5"/>
        <v/>
      </c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 t="s">
        <v>415</v>
      </c>
      <c r="E720" s="62"/>
      <c r="F720" s="63"/>
      <c r="G720" s="62"/>
      <c r="H720" s="65"/>
      <c r="I720" s="65"/>
      <c r="J720" s="66"/>
      <c r="K720" s="67"/>
      <c r="L720" s="67"/>
      <c r="M720" s="67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IF(W720&lt;&gt;"",IF((W720-V720)-almoco&gt;=Cadastros!Q726,(W720-V720)-almoco,(W720-V720)),"")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 t="str">
        <f t="shared" si="5"/>
        <v/>
      </c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 t="s">
        <v>415</v>
      </c>
      <c r="E721" s="62"/>
      <c r="F721" s="63"/>
      <c r="G721" s="62"/>
      <c r="H721" s="65"/>
      <c r="I721" s="65"/>
      <c r="J721" s="66"/>
      <c r="K721" s="67"/>
      <c r="L721" s="67"/>
      <c r="M721" s="67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IF(W721&lt;&gt;"",IF((W721-V721)-almoco&gt;=Cadastros!Q727,(W721-V721)-almoco,(W721-V721)),"")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 t="str">
        <f t="shared" si="5"/>
        <v/>
      </c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 t="s">
        <v>415</v>
      </c>
      <c r="E722" s="62"/>
      <c r="F722" s="63"/>
      <c r="G722" s="62"/>
      <c r="H722" s="65"/>
      <c r="I722" s="65"/>
      <c r="J722" s="66"/>
      <c r="K722" s="67"/>
      <c r="L722" s="67"/>
      <c r="M722" s="67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IF(W722&lt;&gt;"",IF((W722-V722)-almoco&gt;=Cadastros!Q728,(W722-V722)-almoco,(W722-V722)),"")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 t="str">
        <f t="shared" si="5"/>
        <v/>
      </c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 t="s">
        <v>415</v>
      </c>
      <c r="E723" s="62"/>
      <c r="F723" s="63"/>
      <c r="G723" s="62"/>
      <c r="H723" s="65"/>
      <c r="I723" s="65"/>
      <c r="J723" s="66"/>
      <c r="K723" s="67"/>
      <c r="L723" s="67"/>
      <c r="M723" s="67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IF(W723&lt;&gt;"",IF((W723-V723)-almoco&gt;=Cadastros!Q729,(W723-V723)-almoco,(W723-V723)),"")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 t="str">
        <f t="shared" si="5"/>
        <v/>
      </c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 t="s">
        <v>415</v>
      </c>
      <c r="E724" s="62"/>
      <c r="F724" s="63"/>
      <c r="G724" s="62"/>
      <c r="H724" s="65"/>
      <c r="I724" s="65"/>
      <c r="J724" s="66"/>
      <c r="K724" s="67"/>
      <c r="L724" s="67"/>
      <c r="M724" s="67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IF(W724&lt;&gt;"",IF((W724-V724)-almoco&gt;=Cadastros!Q730,(W724-V724)-almoco,(W724-V724)),"")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 t="str">
        <f t="shared" si="5"/>
        <v/>
      </c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 t="s">
        <v>415</v>
      </c>
      <c r="E725" s="62"/>
      <c r="F725" s="63"/>
      <c r="G725" s="62"/>
      <c r="H725" s="65"/>
      <c r="I725" s="65"/>
      <c r="J725" s="66"/>
      <c r="K725" s="67"/>
      <c r="L725" s="67"/>
      <c r="M725" s="67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IF(W725&lt;&gt;"",IF((W725-V725)-almoco&gt;=Cadastros!Q731,(W725-V725)-almoco,(W725-V725)),"")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 t="str">
        <f t="shared" si="5"/>
        <v/>
      </c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 t="s">
        <v>415</v>
      </c>
      <c r="E726" s="62"/>
      <c r="F726" s="63"/>
      <c r="G726" s="62"/>
      <c r="H726" s="65"/>
      <c r="I726" s="65"/>
      <c r="J726" s="66"/>
      <c r="K726" s="67"/>
      <c r="L726" s="67"/>
      <c r="M726" s="67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IF(W726&lt;&gt;"",IF((W726-V726)-almoco&gt;=Cadastros!Q732,(W726-V726)-almoco,(W726-V726)),"")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 t="str">
        <f t="shared" si="5"/>
        <v/>
      </c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 t="s">
        <v>415</v>
      </c>
      <c r="E727" s="62"/>
      <c r="F727" s="63"/>
      <c r="G727" s="62"/>
      <c r="H727" s="65"/>
      <c r="I727" s="65"/>
      <c r="J727" s="66"/>
      <c r="K727" s="67"/>
      <c r="L727" s="67"/>
      <c r="M727" s="67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IF(W727&lt;&gt;"",IF((W727-V727)-almoco&gt;=Cadastros!Q733,(W727-V727)-almoco,(W727-V727)),"")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 t="str">
        <f t="shared" si="5"/>
        <v/>
      </c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 t="s">
        <v>415</v>
      </c>
      <c r="E728" s="62"/>
      <c r="F728" s="63"/>
      <c r="G728" s="62"/>
      <c r="H728" s="65"/>
      <c r="I728" s="65"/>
      <c r="J728" s="66"/>
      <c r="K728" s="67"/>
      <c r="L728" s="67"/>
      <c r="M728" s="67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IF(W728&lt;&gt;"",IF((W728-V728)-almoco&gt;=Cadastros!Q734,(W728-V728)-almoco,(W728-V728)),"")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 t="str">
        <f t="shared" si="5"/>
        <v/>
      </c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 t="s">
        <v>415</v>
      </c>
      <c r="E729" s="62"/>
      <c r="F729" s="63"/>
      <c r="G729" s="62"/>
      <c r="H729" s="65"/>
      <c r="I729" s="65"/>
      <c r="J729" s="66"/>
      <c r="K729" s="67"/>
      <c r="L729" s="67"/>
      <c r="M729" s="67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IF(W729&lt;&gt;"",IF((W729-V729)-almoco&gt;=Cadastros!Q735,(W729-V729)-almoco,(W729-V729)),"")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 t="str">
        <f t="shared" si="5"/>
        <v/>
      </c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 t="s">
        <v>415</v>
      </c>
      <c r="E730" s="62"/>
      <c r="F730" s="63"/>
      <c r="G730" s="62"/>
      <c r="H730" s="65"/>
      <c r="I730" s="65"/>
      <c r="J730" s="66"/>
      <c r="K730" s="67"/>
      <c r="L730" s="67"/>
      <c r="M730" s="67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IF(W730&lt;&gt;"",IF((W730-V730)-almoco&gt;=Cadastros!Q736,(W730-V730)-almoco,(W730-V730)),"")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 t="str">
        <f t="shared" si="5"/>
        <v/>
      </c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 t="s">
        <v>415</v>
      </c>
      <c r="E731" s="62"/>
      <c r="F731" s="63"/>
      <c r="G731" s="62"/>
      <c r="H731" s="65"/>
      <c r="I731" s="65"/>
      <c r="J731" s="66"/>
      <c r="K731" s="67"/>
      <c r="L731" s="67"/>
      <c r="M731" s="67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IF(W731&lt;&gt;"",IF((W731-V731)-almoco&gt;=Cadastros!Q737,(W731-V731)-almoco,(W731-V731)),"")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 t="str">
        <f t="shared" si="5"/>
        <v/>
      </c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 t="s">
        <v>415</v>
      </c>
      <c r="E732" s="62"/>
      <c r="F732" s="63"/>
      <c r="G732" s="62"/>
      <c r="H732" s="65"/>
      <c r="I732" s="65"/>
      <c r="J732" s="66"/>
      <c r="K732" s="67"/>
      <c r="L732" s="67"/>
      <c r="M732" s="67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IF(W732&lt;&gt;"",IF((W732-V732)-almoco&gt;=Cadastros!Q738,(W732-V732)-almoco,(W732-V732)),"")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 t="str">
        <f t="shared" si="5"/>
        <v/>
      </c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 t="s">
        <v>415</v>
      </c>
      <c r="E733" s="62"/>
      <c r="F733" s="63"/>
      <c r="G733" s="62"/>
      <c r="H733" s="65"/>
      <c r="I733" s="65"/>
      <c r="J733" s="66"/>
      <c r="K733" s="67"/>
      <c r="L733" s="67"/>
      <c r="M733" s="67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IF(W733&lt;&gt;"",IF((W733-V733)-almoco&gt;=Cadastros!Q739,(W733-V733)-almoco,(W733-V733)),"")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 t="str">
        <f t="shared" si="5"/>
        <v/>
      </c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 t="s">
        <v>415</v>
      </c>
      <c r="E734" s="62"/>
      <c r="F734" s="63"/>
      <c r="G734" s="62"/>
      <c r="H734" s="65"/>
      <c r="I734" s="65"/>
      <c r="J734" s="66"/>
      <c r="K734" s="67"/>
      <c r="L734" s="67"/>
      <c r="M734" s="67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IF(W734&lt;&gt;"",IF((W734-V734)-almoco&gt;=Cadastros!Q740,(W734-V734)-almoco,(W734-V734)),"")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 t="str">
        <f t="shared" si="5"/>
        <v/>
      </c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 t="s">
        <v>415</v>
      </c>
      <c r="E735" s="62"/>
      <c r="F735" s="63"/>
      <c r="G735" s="62"/>
      <c r="H735" s="65"/>
      <c r="I735" s="65"/>
      <c r="J735" s="66"/>
      <c r="K735" s="67"/>
      <c r="L735" s="67"/>
      <c r="M735" s="67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IF(W735&lt;&gt;"",IF((W735-V735)-almoco&gt;=Cadastros!Q741,(W735-V735)-almoco,(W735-V735)),"")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 t="str">
        <f t="shared" si="5"/>
        <v/>
      </c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 t="s">
        <v>415</v>
      </c>
      <c r="E736" s="62"/>
      <c r="F736" s="63"/>
      <c r="G736" s="62"/>
      <c r="H736" s="65"/>
      <c r="I736" s="65"/>
      <c r="J736" s="66"/>
      <c r="K736" s="67"/>
      <c r="L736" s="67"/>
      <c r="M736" s="67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IF(W736&lt;&gt;"",IF((W736-V736)-almoco&gt;=Cadastros!Q742,(W736-V736)-almoco,(W736-V736)),"")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 t="str">
        <f t="shared" si="5"/>
        <v/>
      </c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 t="s">
        <v>415</v>
      </c>
      <c r="E737" s="62"/>
      <c r="F737" s="63"/>
      <c r="G737" s="62"/>
      <c r="H737" s="65"/>
      <c r="I737" s="65"/>
      <c r="J737" s="66"/>
      <c r="K737" s="67"/>
      <c r="L737" s="67"/>
      <c r="M737" s="67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IF(W737&lt;&gt;"",IF((W737-V737)-almoco&gt;=Cadastros!Q743,(W737-V737)-almoco,(W737-V737)),"")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 t="str">
        <f t="shared" si="5"/>
        <v/>
      </c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 t="s">
        <v>415</v>
      </c>
      <c r="E738" s="62"/>
      <c r="F738" s="63"/>
      <c r="G738" s="62"/>
      <c r="H738" s="65"/>
      <c r="I738" s="65"/>
      <c r="J738" s="66"/>
      <c r="K738" s="67"/>
      <c r="L738" s="67"/>
      <c r="M738" s="67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IF(W738&lt;&gt;"",IF((W738-V738)-almoco&gt;=Cadastros!Q744,(W738-V738)-almoco,(W738-V738)),"")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 t="str">
        <f t="shared" si="5"/>
        <v/>
      </c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 t="s">
        <v>415</v>
      </c>
      <c r="E739" s="62"/>
      <c r="F739" s="63"/>
      <c r="G739" s="62"/>
      <c r="H739" s="65"/>
      <c r="I739" s="65"/>
      <c r="J739" s="66"/>
      <c r="K739" s="67"/>
      <c r="L739" s="67"/>
      <c r="M739" s="67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IF(W739&lt;&gt;"",IF((W739-V739)-almoco&gt;=Cadastros!Q745,(W739-V739)-almoco,(W739-V739)),"")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 t="str">
        <f t="shared" si="5"/>
        <v/>
      </c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 t="s">
        <v>415</v>
      </c>
      <c r="E740" s="62"/>
      <c r="F740" s="63"/>
      <c r="G740" s="62"/>
      <c r="H740" s="65"/>
      <c r="I740" s="65"/>
      <c r="J740" s="66"/>
      <c r="K740" s="67"/>
      <c r="L740" s="67"/>
      <c r="M740" s="67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IF(W740&lt;&gt;"",IF((W740-V740)-almoco&gt;=Cadastros!Q746,(W740-V740)-almoco,(W740-V740)),"")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 t="str">
        <f t="shared" si="5"/>
        <v/>
      </c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 t="s">
        <v>415</v>
      </c>
      <c r="E741" s="62"/>
      <c r="F741" s="63"/>
      <c r="G741" s="62"/>
      <c r="H741" s="65"/>
      <c r="I741" s="65"/>
      <c r="J741" s="66"/>
      <c r="K741" s="67"/>
      <c r="L741" s="67"/>
      <c r="M741" s="67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IF(W741&lt;&gt;"",IF((W741-V741)-almoco&gt;=Cadastros!Q747,(W741-V741)-almoco,(W741-V741)),"")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 t="str">
        <f t="shared" si="5"/>
        <v/>
      </c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 t="s">
        <v>415</v>
      </c>
      <c r="E742" s="62"/>
      <c r="F742" s="63"/>
      <c r="G742" s="62"/>
      <c r="H742" s="65"/>
      <c r="I742" s="65"/>
      <c r="J742" s="66"/>
      <c r="K742" s="67"/>
      <c r="L742" s="67"/>
      <c r="M742" s="67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IF(W742&lt;&gt;"",IF((W742-V742)-almoco&gt;=Cadastros!Q748,(W742-V742)-almoco,(W742-V742)),"")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 t="str">
        <f t="shared" si="5"/>
        <v/>
      </c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 t="s">
        <v>415</v>
      </c>
      <c r="E743" s="62"/>
      <c r="F743" s="63"/>
      <c r="G743" s="62"/>
      <c r="H743" s="65"/>
      <c r="I743" s="65"/>
      <c r="J743" s="66"/>
      <c r="K743" s="67"/>
      <c r="L743" s="67"/>
      <c r="M743" s="67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IF(W743&lt;&gt;"",IF((W743-V743)-almoco&gt;=Cadastros!Q749,(W743-V743)-almoco,(W743-V743)),"")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 t="str">
        <f t="shared" si="5"/>
        <v/>
      </c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 t="s">
        <v>415</v>
      </c>
      <c r="E744" s="62"/>
      <c r="F744" s="63"/>
      <c r="G744" s="62"/>
      <c r="H744" s="65"/>
      <c r="I744" s="65"/>
      <c r="J744" s="66"/>
      <c r="K744" s="67"/>
      <c r="L744" s="67"/>
      <c r="M744" s="67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IF(W744&lt;&gt;"",IF((W744-V744)-almoco&gt;=Cadastros!Q750,(W744-V744)-almoco,(W744-V744)),"")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 t="str">
        <f t="shared" si="5"/>
        <v/>
      </c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 t="s">
        <v>415</v>
      </c>
      <c r="E745" s="62"/>
      <c r="F745" s="63"/>
      <c r="G745" s="62"/>
      <c r="H745" s="65"/>
      <c r="I745" s="65"/>
      <c r="J745" s="66"/>
      <c r="K745" s="67"/>
      <c r="L745" s="67"/>
      <c r="M745" s="67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IF(W745&lt;&gt;"",IF((W745-V745)-almoco&gt;=Cadastros!Q751,(W745-V745)-almoco,(W745-V745)),"")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 t="str">
        <f t="shared" si="5"/>
        <v/>
      </c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 t="s">
        <v>415</v>
      </c>
      <c r="E746" s="62"/>
      <c r="F746" s="63"/>
      <c r="G746" s="62"/>
      <c r="H746" s="65"/>
      <c r="I746" s="65"/>
      <c r="J746" s="66"/>
      <c r="K746" s="67"/>
      <c r="L746" s="67"/>
      <c r="M746" s="67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IF(W746&lt;&gt;"",IF((W746-V746)-almoco&gt;=Cadastros!Q752,(W746-V746)-almoco,(W746-V746)),"")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 t="str">
        <f t="shared" si="5"/>
        <v/>
      </c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 t="s">
        <v>415</v>
      </c>
      <c r="E747" s="62"/>
      <c r="F747" s="63"/>
      <c r="G747" s="62"/>
      <c r="H747" s="65"/>
      <c r="I747" s="65"/>
      <c r="J747" s="66"/>
      <c r="K747" s="67"/>
      <c r="L747" s="67"/>
      <c r="M747" s="67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IF(W747&lt;&gt;"",IF((W747-V747)-almoco&gt;=Cadastros!Q753,(W747-V747)-almoco,(W747-V747)),"")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 t="str">
        <f t="shared" si="5"/>
        <v/>
      </c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 t="s">
        <v>415</v>
      </c>
      <c r="E748" s="62"/>
      <c r="F748" s="63"/>
      <c r="G748" s="62"/>
      <c r="H748" s="65"/>
      <c r="I748" s="65"/>
      <c r="J748" s="66"/>
      <c r="K748" s="67"/>
      <c r="L748" s="67"/>
      <c r="M748" s="67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IF(W748&lt;&gt;"",IF((W748-V748)-almoco&gt;=Cadastros!Q754,(W748-V748)-almoco,(W748-V748)),"")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 t="str">
        <f t="shared" si="5"/>
        <v/>
      </c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 t="s">
        <v>415</v>
      </c>
      <c r="E749" s="62"/>
      <c r="F749" s="63"/>
      <c r="G749" s="62"/>
      <c r="H749" s="65"/>
      <c r="I749" s="65"/>
      <c r="J749" s="66"/>
      <c r="K749" s="67"/>
      <c r="L749" s="67"/>
      <c r="M749" s="67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IF(W749&lt;&gt;"",IF((W749-V749)-almoco&gt;=Cadastros!Q755,(W749-V749)-almoco,(W749-V749)),"")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 t="str">
        <f t="shared" si="5"/>
        <v/>
      </c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 t="s">
        <v>415</v>
      </c>
      <c r="E750" s="62"/>
      <c r="F750" s="63"/>
      <c r="G750" s="62"/>
      <c r="H750" s="65"/>
      <c r="I750" s="65"/>
      <c r="J750" s="66"/>
      <c r="K750" s="67"/>
      <c r="L750" s="67"/>
      <c r="M750" s="67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IF(W750&lt;&gt;"",IF((W750-V750)-almoco&gt;=Cadastros!Q756,(W750-V750)-almoco,(W750-V750)),"")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 t="str">
        <f t="shared" si="5"/>
        <v/>
      </c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 t="s">
        <v>415</v>
      </c>
      <c r="E751" s="62"/>
      <c r="F751" s="63"/>
      <c r="G751" s="62"/>
      <c r="H751" s="65"/>
      <c r="I751" s="65"/>
      <c r="J751" s="66"/>
      <c r="K751" s="67"/>
      <c r="L751" s="67"/>
      <c r="M751" s="67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IF(W751&lt;&gt;"",IF((W751-V751)-almoco&gt;=Cadastros!Q757,(W751-V751)-almoco,(W751-V751)),"")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 t="str">
        <f t="shared" si="5"/>
        <v/>
      </c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 t="s">
        <v>415</v>
      </c>
      <c r="E752" s="62"/>
      <c r="F752" s="63"/>
      <c r="G752" s="62"/>
      <c r="H752" s="65"/>
      <c r="I752" s="65"/>
      <c r="J752" s="66"/>
      <c r="K752" s="67"/>
      <c r="L752" s="67"/>
      <c r="M752" s="67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IF(W752&lt;&gt;"",IF((W752-V752)-almoco&gt;=Cadastros!Q758,(W752-V752)-almoco,(W752-V752)),"")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 t="str">
        <f t="shared" si="5"/>
        <v/>
      </c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 t="s">
        <v>415</v>
      </c>
      <c r="E753" s="62"/>
      <c r="F753" s="63"/>
      <c r="G753" s="62"/>
      <c r="H753" s="65"/>
      <c r="I753" s="65"/>
      <c r="J753" s="66"/>
      <c r="K753" s="67"/>
      <c r="L753" s="67"/>
      <c r="M753" s="67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IF(W753&lt;&gt;"",IF((W753-V753)-almoco&gt;=Cadastros!Q759,(W753-V753)-almoco,(W753-V753)),"")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 t="str">
        <f t="shared" si="5"/>
        <v/>
      </c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 t="s">
        <v>415</v>
      </c>
      <c r="E754" s="62"/>
      <c r="F754" s="63"/>
      <c r="G754" s="62"/>
      <c r="H754" s="65"/>
      <c r="I754" s="65"/>
      <c r="J754" s="66"/>
      <c r="K754" s="67"/>
      <c r="L754" s="67"/>
      <c r="M754" s="67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IF(W754&lt;&gt;"",IF((W754-V754)-almoco&gt;=Cadastros!Q760,(W754-V754)-almoco,(W754-V754)),"")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 t="str">
        <f t="shared" si="5"/>
        <v/>
      </c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 t="s">
        <v>415</v>
      </c>
      <c r="E755" s="62"/>
      <c r="F755" s="63"/>
      <c r="G755" s="62"/>
      <c r="H755" s="65"/>
      <c r="I755" s="65"/>
      <c r="J755" s="66"/>
      <c r="K755" s="67"/>
      <c r="L755" s="67"/>
      <c r="M755" s="67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IF(W755&lt;&gt;"",IF((W755-V755)-almoco&gt;=Cadastros!Q761,(W755-V755)-almoco,(W755-V755)),"")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 t="str">
        <f t="shared" si="5"/>
        <v/>
      </c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 t="s">
        <v>415</v>
      </c>
      <c r="E756" s="62"/>
      <c r="F756" s="63"/>
      <c r="G756" s="62"/>
      <c r="H756" s="65"/>
      <c r="I756" s="65"/>
      <c r="J756" s="66"/>
      <c r="K756" s="67"/>
      <c r="L756" s="67"/>
      <c r="M756" s="67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IF(W756&lt;&gt;"",IF((W756-V756)-almoco&gt;=Cadastros!Q762,(W756-V756)-almoco,(W756-V756)),"")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 t="str">
        <f t="shared" si="5"/>
        <v/>
      </c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 t="s">
        <v>415</v>
      </c>
      <c r="E757" s="62"/>
      <c r="F757" s="63"/>
      <c r="G757" s="62"/>
      <c r="H757" s="65"/>
      <c r="I757" s="65"/>
      <c r="J757" s="66"/>
      <c r="K757" s="67"/>
      <c r="L757" s="67"/>
      <c r="M757" s="67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IF(W757&lt;&gt;"",IF((W757-V757)-almoco&gt;=Cadastros!Q763,(W757-V757)-almoco,(W757-V757)),"")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 t="str">
        <f t="shared" si="5"/>
        <v/>
      </c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 t="s">
        <v>415</v>
      </c>
      <c r="E758" s="62"/>
      <c r="F758" s="63"/>
      <c r="G758" s="62"/>
      <c r="H758" s="65"/>
      <c r="I758" s="65"/>
      <c r="J758" s="66"/>
      <c r="K758" s="67"/>
      <c r="L758" s="67"/>
      <c r="M758" s="67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IF(W758&lt;&gt;"",IF((W758-V758)-almoco&gt;=Cadastros!Q764,(W758-V758)-almoco,(W758-V758)),"")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 t="str">
        <f t="shared" si="5"/>
        <v/>
      </c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 t="s">
        <v>415</v>
      </c>
      <c r="E759" s="62"/>
      <c r="F759" s="63"/>
      <c r="G759" s="62"/>
      <c r="H759" s="65"/>
      <c r="I759" s="65"/>
      <c r="J759" s="66"/>
      <c r="K759" s="67"/>
      <c r="L759" s="67"/>
      <c r="M759" s="67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IF(W759&lt;&gt;"",IF((W759-V759)-almoco&gt;=Cadastros!Q765,(W759-V759)-almoco,(W759-V759)),"")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 t="str">
        <f t="shared" si="5"/>
        <v/>
      </c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 t="s">
        <v>415</v>
      </c>
      <c r="E760" s="62"/>
      <c r="F760" s="63"/>
      <c r="G760" s="62"/>
      <c r="H760" s="65"/>
      <c r="I760" s="65"/>
      <c r="J760" s="66"/>
      <c r="K760" s="67"/>
      <c r="L760" s="67"/>
      <c r="M760" s="67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IF(W760&lt;&gt;"",IF((W760-V760)-almoco&gt;=Cadastros!Q766,(W760-V760)-almoco,(W760-V760)),"")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 t="str">
        <f t="shared" si="5"/>
        <v/>
      </c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 t="s">
        <v>415</v>
      </c>
      <c r="E761" s="62"/>
      <c r="F761" s="63"/>
      <c r="G761" s="62"/>
      <c r="H761" s="65"/>
      <c r="I761" s="65"/>
      <c r="J761" s="66"/>
      <c r="K761" s="67"/>
      <c r="L761" s="67"/>
      <c r="M761" s="67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IF(W761&lt;&gt;"",IF((W761-V761)-almoco&gt;=Cadastros!Q767,(W761-V761)-almoco,(W761-V761)),"")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 t="str">
        <f t="shared" si="5"/>
        <v/>
      </c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 t="s">
        <v>415</v>
      </c>
      <c r="E762" s="62"/>
      <c r="F762" s="63"/>
      <c r="G762" s="62"/>
      <c r="H762" s="65"/>
      <c r="I762" s="65"/>
      <c r="J762" s="66"/>
      <c r="K762" s="67"/>
      <c r="L762" s="67"/>
      <c r="M762" s="67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IF(W762&lt;&gt;"",IF((W762-V762)-almoco&gt;=Cadastros!Q768,(W762-V762)-almoco,(W762-V762)),"")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 t="str">
        <f t="shared" si="5"/>
        <v/>
      </c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 t="s">
        <v>415</v>
      </c>
      <c r="E763" s="62"/>
      <c r="F763" s="63"/>
      <c r="G763" s="62"/>
      <c r="H763" s="65"/>
      <c r="I763" s="65"/>
      <c r="J763" s="66"/>
      <c r="K763" s="67"/>
      <c r="L763" s="67"/>
      <c r="M763" s="67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IF(W763&lt;&gt;"",IF((W763-V763)-almoco&gt;=Cadastros!Q769,(W763-V763)-almoco,(W763-V763)),"")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 t="str">
        <f t="shared" si="5"/>
        <v/>
      </c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 t="s">
        <v>415</v>
      </c>
      <c r="E764" s="62"/>
      <c r="F764" s="63"/>
      <c r="G764" s="62"/>
      <c r="H764" s="65"/>
      <c r="I764" s="65"/>
      <c r="J764" s="66"/>
      <c r="K764" s="67"/>
      <c r="L764" s="67"/>
      <c r="M764" s="67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IF(W764&lt;&gt;"",IF((W764-V764)-almoco&gt;=Cadastros!Q770,(W764-V764)-almoco,(W764-V764)),"")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 t="str">
        <f t="shared" si="5"/>
        <v/>
      </c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 t="s">
        <v>415</v>
      </c>
      <c r="E765" s="62"/>
      <c r="F765" s="63"/>
      <c r="G765" s="62"/>
      <c r="H765" s="65"/>
      <c r="I765" s="65"/>
      <c r="J765" s="66"/>
      <c r="K765" s="67"/>
      <c r="L765" s="67"/>
      <c r="M765" s="67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IF(W765&lt;&gt;"",IF((W765-V765)-almoco&gt;=Cadastros!Q771,(W765-V765)-almoco,(W765-V765)),"")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 t="str">
        <f t="shared" si="5"/>
        <v/>
      </c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 t="s">
        <v>415</v>
      </c>
      <c r="E766" s="62"/>
      <c r="F766" s="63"/>
      <c r="G766" s="62"/>
      <c r="H766" s="65"/>
      <c r="I766" s="65"/>
      <c r="J766" s="66"/>
      <c r="K766" s="67"/>
      <c r="L766" s="67"/>
      <c r="M766" s="67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IF(W766&lt;&gt;"",IF((W766-V766)-almoco&gt;=Cadastros!Q772,(W766-V766)-almoco,(W766-V766)),"")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 t="str">
        <f t="shared" si="5"/>
        <v/>
      </c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 t="s">
        <v>415</v>
      </c>
      <c r="E767" s="62"/>
      <c r="F767" s="63"/>
      <c r="G767" s="62"/>
      <c r="H767" s="65"/>
      <c r="I767" s="65"/>
      <c r="J767" s="66"/>
      <c r="K767" s="67"/>
      <c r="L767" s="67"/>
      <c r="M767" s="67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IF(W767&lt;&gt;"",IF((W767-V767)-almoco&gt;=Cadastros!Q773,(W767-V767)-almoco,(W767-V767)),"")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 t="str">
        <f t="shared" si="5"/>
        <v/>
      </c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 t="s">
        <v>415</v>
      </c>
      <c r="E768" s="62"/>
      <c r="F768" s="63"/>
      <c r="G768" s="62"/>
      <c r="H768" s="65"/>
      <c r="I768" s="65"/>
      <c r="J768" s="66"/>
      <c r="K768" s="67"/>
      <c r="L768" s="67"/>
      <c r="M768" s="67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IF(W768&lt;&gt;"",IF((W768-V768)-almoco&gt;=Cadastros!Q774,(W768-V768)-almoco,(W768-V768)),"")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 t="str">
        <f t="shared" si="5"/>
        <v/>
      </c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 t="s">
        <v>415</v>
      </c>
      <c r="E769" s="62"/>
      <c r="F769" s="63"/>
      <c r="G769" s="62"/>
      <c r="H769" s="65"/>
      <c r="I769" s="65"/>
      <c r="J769" s="66"/>
      <c r="K769" s="67"/>
      <c r="L769" s="67"/>
      <c r="M769" s="67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IF(W769&lt;&gt;"",IF((W769-V769)-almoco&gt;=Cadastros!Q775,(W769-V769)-almoco,(W769-V769)),"")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 t="str">
        <f t="shared" si="5"/>
        <v/>
      </c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 t="s">
        <v>415</v>
      </c>
      <c r="E770" s="62"/>
      <c r="F770" s="63"/>
      <c r="G770" s="62"/>
      <c r="H770" s="65"/>
      <c r="I770" s="65"/>
      <c r="J770" s="66"/>
      <c r="K770" s="67"/>
      <c r="L770" s="67"/>
      <c r="M770" s="67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IF(W770&lt;&gt;"",IF((W770-V770)-almoco&gt;=Cadastros!Q776,(W770-V770)-almoco,(W770-V770)),"")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 t="str">
        <f t="shared" si="5"/>
        <v/>
      </c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 t="s">
        <v>415</v>
      </c>
      <c r="E771" s="62"/>
      <c r="F771" s="63"/>
      <c r="G771" s="62"/>
      <c r="H771" s="65"/>
      <c r="I771" s="65"/>
      <c r="J771" s="66"/>
      <c r="K771" s="67"/>
      <c r="L771" s="67"/>
      <c r="M771" s="67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IF(W771&lt;&gt;"",IF((W771-V771)-almoco&gt;=Cadastros!Q777,(W771-V771)-almoco,(W771-V771)),"")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 t="str">
        <f t="shared" si="5"/>
        <v/>
      </c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 t="s">
        <v>415</v>
      </c>
      <c r="E772" s="62"/>
      <c r="F772" s="63"/>
      <c r="G772" s="62"/>
      <c r="H772" s="65"/>
      <c r="I772" s="65"/>
      <c r="J772" s="66"/>
      <c r="K772" s="67"/>
      <c r="L772" s="67"/>
      <c r="M772" s="67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IF(W772&lt;&gt;"",IF((W772-V772)-almoco&gt;=Cadastros!Q778,(W772-V772)-almoco,(W772-V772)),"")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 t="str">
        <f t="shared" si="5"/>
        <v/>
      </c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 t="s">
        <v>415</v>
      </c>
      <c r="E773" s="62"/>
      <c r="F773" s="63"/>
      <c r="G773" s="62"/>
      <c r="H773" s="65"/>
      <c r="I773" s="65"/>
      <c r="J773" s="66"/>
      <c r="K773" s="67"/>
      <c r="L773" s="67"/>
      <c r="M773" s="67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IF(W773&lt;&gt;"",IF((W773-V773)-almoco&gt;=Cadastros!Q779,(W773-V773)-almoco,(W773-V773)),"")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 t="str">
        <f t="shared" si="5"/>
        <v/>
      </c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 t="s">
        <v>415</v>
      </c>
      <c r="E774" s="62"/>
      <c r="F774" s="63"/>
      <c r="G774" s="62"/>
      <c r="H774" s="65"/>
      <c r="I774" s="65"/>
      <c r="J774" s="66"/>
      <c r="K774" s="67"/>
      <c r="L774" s="67"/>
      <c r="M774" s="67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IF(W774&lt;&gt;"",IF((W774-V774)-almoco&gt;=Cadastros!Q780,(W774-V774)-almoco,(W774-V774)),"")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 t="str">
        <f t="shared" si="5"/>
        <v/>
      </c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 t="s">
        <v>415</v>
      </c>
      <c r="E775" s="62"/>
      <c r="F775" s="63"/>
      <c r="G775" s="62"/>
      <c r="H775" s="65"/>
      <c r="I775" s="65"/>
      <c r="J775" s="66"/>
      <c r="K775" s="67"/>
      <c r="L775" s="67"/>
      <c r="M775" s="67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IF(W775&lt;&gt;"",IF((W775-V775)-almoco&gt;=Cadastros!Q781,(W775-V775)-almoco,(W775-V775)),"")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 t="str">
        <f t="shared" si="5"/>
        <v/>
      </c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 t="s">
        <v>415</v>
      </c>
      <c r="E776" s="62"/>
      <c r="F776" s="63"/>
      <c r="G776" s="62"/>
      <c r="H776" s="65"/>
      <c r="I776" s="65"/>
      <c r="J776" s="66"/>
      <c r="K776" s="67"/>
      <c r="L776" s="67"/>
      <c r="M776" s="67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IF(W776&lt;&gt;"",IF((W776-V776)-almoco&gt;=Cadastros!Q782,(W776-V776)-almoco,(W776-V776)),"")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 t="str">
        <f t="shared" si="5"/>
        <v/>
      </c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 t="s">
        <v>415</v>
      </c>
      <c r="E777" s="62"/>
      <c r="F777" s="63"/>
      <c r="G777" s="62"/>
      <c r="H777" s="65"/>
      <c r="I777" s="65"/>
      <c r="J777" s="66"/>
      <c r="K777" s="67"/>
      <c r="L777" s="67"/>
      <c r="M777" s="67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IF(W777&lt;&gt;"",IF((W777-V777)-almoco&gt;=Cadastros!Q783,(W777-V777)-almoco,(W777-V777)),"")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 t="str">
        <f t="shared" si="5"/>
        <v/>
      </c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 t="s">
        <v>415</v>
      </c>
      <c r="E778" s="62"/>
      <c r="F778" s="63"/>
      <c r="G778" s="62"/>
      <c r="H778" s="65"/>
      <c r="I778" s="65"/>
      <c r="J778" s="66"/>
      <c r="K778" s="67"/>
      <c r="L778" s="67"/>
      <c r="M778" s="67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IF(W778&lt;&gt;"",IF((W778-V778)-almoco&gt;=Cadastros!Q784,(W778-V778)-almoco,(W778-V778)),"")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 t="str">
        <f t="shared" si="5"/>
        <v/>
      </c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 t="s">
        <v>415</v>
      </c>
      <c r="E779" s="62"/>
      <c r="F779" s="63"/>
      <c r="G779" s="62"/>
      <c r="H779" s="65"/>
      <c r="I779" s="65"/>
      <c r="J779" s="66"/>
      <c r="K779" s="67"/>
      <c r="L779" s="67"/>
      <c r="M779" s="67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IF(W779&lt;&gt;"",IF((W779-V779)-almoco&gt;=Cadastros!Q785,(W779-V779)-almoco,(W779-V779)),"")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 t="str">
        <f t="shared" si="5"/>
        <v/>
      </c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 t="s">
        <v>415</v>
      </c>
      <c r="E780" s="62"/>
      <c r="F780" s="63"/>
      <c r="G780" s="62"/>
      <c r="H780" s="65"/>
      <c r="I780" s="65"/>
      <c r="J780" s="66"/>
      <c r="K780" s="67"/>
      <c r="L780" s="67"/>
      <c r="M780" s="67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IF(W780&lt;&gt;"",IF((W780-V780)-almoco&gt;=Cadastros!Q786,(W780-V780)-almoco,(W780-V780)),"")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 t="str">
        <f t="shared" si="5"/>
        <v/>
      </c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 t="s">
        <v>415</v>
      </c>
      <c r="E781" s="62"/>
      <c r="F781" s="63"/>
      <c r="G781" s="62"/>
      <c r="H781" s="65"/>
      <c r="I781" s="65"/>
      <c r="J781" s="66"/>
      <c r="K781" s="67"/>
      <c r="L781" s="67"/>
      <c r="M781" s="67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IF(W781&lt;&gt;"",IF((W781-V781)-almoco&gt;=Cadastros!Q787,(W781-V781)-almoco,(W781-V781)),"")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 t="str">
        <f t="shared" si="5"/>
        <v/>
      </c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 t="s">
        <v>415</v>
      </c>
      <c r="E782" s="62"/>
      <c r="F782" s="63"/>
      <c r="G782" s="62"/>
      <c r="H782" s="65"/>
      <c r="I782" s="65"/>
      <c r="J782" s="66"/>
      <c r="K782" s="67"/>
      <c r="L782" s="67"/>
      <c r="M782" s="67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IF(W782&lt;&gt;"",IF((W782-V782)-almoco&gt;=Cadastros!Q788,(W782-V782)-almoco,(W782-V782)),"")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 t="str">
        <f t="shared" si="5"/>
        <v/>
      </c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 t="s">
        <v>415</v>
      </c>
      <c r="E783" s="62"/>
      <c r="F783" s="63"/>
      <c r="G783" s="62"/>
      <c r="H783" s="65"/>
      <c r="I783" s="65"/>
      <c r="J783" s="66"/>
      <c r="K783" s="67"/>
      <c r="L783" s="67"/>
      <c r="M783" s="67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IF(W783&lt;&gt;"",IF((W783-V783)-almoco&gt;=Cadastros!Q789,(W783-V783)-almoco,(W783-V783)),"")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 t="str">
        <f t="shared" si="5"/>
        <v/>
      </c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 t="s">
        <v>415</v>
      </c>
      <c r="E784" s="62"/>
      <c r="F784" s="63"/>
      <c r="G784" s="62"/>
      <c r="H784" s="65"/>
      <c r="I784" s="65"/>
      <c r="J784" s="66"/>
      <c r="K784" s="67"/>
      <c r="L784" s="67"/>
      <c r="M784" s="67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IF(W784&lt;&gt;"",IF((W784-V784)-almoco&gt;=Cadastros!Q790,(W784-V784)-almoco,(W784-V784)),"")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 t="str">
        <f t="shared" si="5"/>
        <v/>
      </c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 t="s">
        <v>415</v>
      </c>
      <c r="E785" s="62"/>
      <c r="F785" s="63"/>
      <c r="G785" s="62"/>
      <c r="H785" s="65"/>
      <c r="I785" s="65"/>
      <c r="J785" s="66"/>
      <c r="K785" s="67"/>
      <c r="L785" s="67"/>
      <c r="M785" s="67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IF(W785&lt;&gt;"",IF((W785-V785)-almoco&gt;=Cadastros!Q791,(W785-V785)-almoco,(W785-V785)),"")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 t="str">
        <f t="shared" si="5"/>
        <v/>
      </c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 t="s">
        <v>415</v>
      </c>
      <c r="E786" s="62"/>
      <c r="F786" s="63"/>
      <c r="G786" s="62"/>
      <c r="H786" s="65"/>
      <c r="I786" s="65"/>
      <c r="J786" s="66"/>
      <c r="K786" s="67"/>
      <c r="L786" s="67"/>
      <c r="M786" s="67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IF(W786&lt;&gt;"",IF((W786-V786)-almoco&gt;=Cadastros!Q792,(W786-V786)-almoco,(W786-V786)),"")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 t="str">
        <f t="shared" si="5"/>
        <v/>
      </c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 t="s">
        <v>415</v>
      </c>
      <c r="E787" s="62"/>
      <c r="F787" s="63"/>
      <c r="G787" s="62"/>
      <c r="H787" s="65"/>
      <c r="I787" s="65"/>
      <c r="J787" s="66"/>
      <c r="K787" s="67"/>
      <c r="L787" s="67"/>
      <c r="M787" s="67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IF(W787&lt;&gt;"",IF((W787-V787)-almoco&gt;=Cadastros!Q793,(W787-V787)-almoco,(W787-V787)),"")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 t="str">
        <f t="shared" si="5"/>
        <v/>
      </c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 t="s">
        <v>415</v>
      </c>
      <c r="E788" s="62"/>
      <c r="F788" s="63"/>
      <c r="G788" s="62"/>
      <c r="H788" s="65"/>
      <c r="I788" s="65"/>
      <c r="J788" s="66"/>
      <c r="K788" s="67"/>
      <c r="L788" s="67"/>
      <c r="M788" s="67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IF(W788&lt;&gt;"",IF((W788-V788)-almoco&gt;=Cadastros!Q794,(W788-V788)-almoco,(W788-V788)),"")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 t="str">
        <f t="shared" si="5"/>
        <v/>
      </c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 t="s">
        <v>415</v>
      </c>
      <c r="E789" s="62"/>
      <c r="F789" s="63"/>
      <c r="G789" s="62"/>
      <c r="H789" s="65"/>
      <c r="I789" s="65"/>
      <c r="J789" s="66"/>
      <c r="K789" s="67"/>
      <c r="L789" s="67"/>
      <c r="M789" s="67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IF(W789&lt;&gt;"",IF((W789-V789)-almoco&gt;=Cadastros!Q795,(W789-V789)-almoco,(W789-V789)),"")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 t="str">
        <f t="shared" si="5"/>
        <v/>
      </c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 t="s">
        <v>415</v>
      </c>
      <c r="E790" s="62"/>
      <c r="F790" s="63"/>
      <c r="G790" s="62"/>
      <c r="H790" s="65"/>
      <c r="I790" s="65"/>
      <c r="J790" s="66"/>
      <c r="K790" s="67"/>
      <c r="L790" s="67"/>
      <c r="M790" s="67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IF(W790&lt;&gt;"",IF((W790-V790)-almoco&gt;=Cadastros!Q796,(W790-V790)-almoco,(W790-V790)),"")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 t="str">
        <f t="shared" si="5"/>
        <v/>
      </c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 t="s">
        <v>415</v>
      </c>
      <c r="E791" s="62"/>
      <c r="F791" s="63"/>
      <c r="G791" s="62"/>
      <c r="H791" s="65"/>
      <c r="I791" s="65"/>
      <c r="J791" s="66"/>
      <c r="K791" s="67"/>
      <c r="L791" s="67"/>
      <c r="M791" s="67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IF(W791&lt;&gt;"",IF((W791-V791)-almoco&gt;=Cadastros!Q797,(W791-V791)-almoco,(W791-V791)),"")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 t="str">
        <f t="shared" si="5"/>
        <v/>
      </c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 t="s">
        <v>415</v>
      </c>
      <c r="E792" s="62"/>
      <c r="F792" s="63"/>
      <c r="G792" s="62"/>
      <c r="H792" s="65"/>
      <c r="I792" s="65"/>
      <c r="J792" s="66"/>
      <c r="K792" s="67"/>
      <c r="L792" s="67"/>
      <c r="M792" s="67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IF(W792&lt;&gt;"",IF((W792-V792)-almoco&gt;=Cadastros!Q798,(W792-V792)-almoco,(W792-V792)),"")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 t="str">
        <f t="shared" si="5"/>
        <v/>
      </c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 t="s">
        <v>415</v>
      </c>
      <c r="E793" s="62"/>
      <c r="F793" s="63"/>
      <c r="G793" s="62"/>
      <c r="H793" s="65"/>
      <c r="I793" s="65"/>
      <c r="J793" s="66"/>
      <c r="K793" s="67"/>
      <c r="L793" s="67"/>
      <c r="M793" s="67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IF(W793&lt;&gt;"",IF((W793-V793)-almoco&gt;=Cadastros!Q799,(W793-V793)-almoco,(W793-V793)),"")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 t="str">
        <f t="shared" si="5"/>
        <v/>
      </c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 t="s">
        <v>415</v>
      </c>
      <c r="E794" s="62"/>
      <c r="F794" s="63"/>
      <c r="G794" s="62"/>
      <c r="H794" s="65"/>
      <c r="I794" s="65"/>
      <c r="J794" s="66"/>
      <c r="K794" s="67"/>
      <c r="L794" s="67"/>
      <c r="M794" s="67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IF(W794&lt;&gt;"",IF((W794-V794)-almoco&gt;=Cadastros!Q800,(W794-V794)-almoco,(W794-V794)),"")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 t="str">
        <f t="shared" si="5"/>
        <v/>
      </c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 t="s">
        <v>415</v>
      </c>
      <c r="E795" s="62"/>
      <c r="F795" s="63"/>
      <c r="G795" s="62"/>
      <c r="H795" s="65"/>
      <c r="I795" s="65"/>
      <c r="J795" s="66"/>
      <c r="K795" s="67"/>
      <c r="L795" s="67"/>
      <c r="M795" s="67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IF(W795&lt;&gt;"",IF((W795-V795)-almoco&gt;=Cadastros!Q801,(W795-V795)-almoco,(W795-V795)),"")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 t="str">
        <f t="shared" si="5"/>
        <v/>
      </c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 t="s">
        <v>415</v>
      </c>
      <c r="E796" s="62"/>
      <c r="F796" s="63"/>
      <c r="G796" s="62"/>
      <c r="H796" s="65"/>
      <c r="I796" s="65"/>
      <c r="J796" s="66"/>
      <c r="K796" s="67"/>
      <c r="L796" s="67"/>
      <c r="M796" s="67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IF(W796&lt;&gt;"",IF((W796-V796)-almoco&gt;=Cadastros!Q802,(W796-V796)-almoco,(W796-V796)),"")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 t="str">
        <f t="shared" si="5"/>
        <v/>
      </c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 t="s">
        <v>415</v>
      </c>
      <c r="E797" s="62"/>
      <c r="F797" s="63"/>
      <c r="G797" s="62"/>
      <c r="H797" s="65"/>
      <c r="I797" s="65"/>
      <c r="J797" s="66"/>
      <c r="K797" s="67"/>
      <c r="L797" s="67"/>
      <c r="M797" s="67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IF(W797&lt;&gt;"",IF((W797-V797)-almoco&gt;=Cadastros!Q803,(W797-V797)-almoco,(W797-V797)),"")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 t="str">
        <f t="shared" si="5"/>
        <v/>
      </c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 t="s">
        <v>415</v>
      </c>
      <c r="E798" s="62"/>
      <c r="F798" s="63"/>
      <c r="G798" s="62"/>
      <c r="H798" s="65"/>
      <c r="I798" s="65"/>
      <c r="J798" s="66"/>
      <c r="K798" s="67"/>
      <c r="L798" s="67"/>
      <c r="M798" s="67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IF(W798&lt;&gt;"",IF((W798-V798)-almoco&gt;=Cadastros!Q804,(W798-V798)-almoco,(W798-V798)),"")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 t="str">
        <f t="shared" si="5"/>
        <v/>
      </c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 t="s">
        <v>415</v>
      </c>
      <c r="E799" s="62"/>
      <c r="F799" s="63"/>
      <c r="G799" s="62"/>
      <c r="H799" s="65"/>
      <c r="I799" s="65"/>
      <c r="J799" s="66"/>
      <c r="K799" s="67"/>
      <c r="L799" s="67"/>
      <c r="M799" s="67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IF(W799&lt;&gt;"",IF((W799-V799)-almoco&gt;=Cadastros!Q805,(W799-V799)-almoco,(W799-V799)),"")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 t="str">
        <f t="shared" si="5"/>
        <v/>
      </c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 t="s">
        <v>415</v>
      </c>
      <c r="E800" s="62"/>
      <c r="F800" s="63"/>
      <c r="G800" s="62"/>
      <c r="H800" s="65"/>
      <c r="I800" s="65"/>
      <c r="J800" s="66"/>
      <c r="K800" s="67"/>
      <c r="L800" s="67"/>
      <c r="M800" s="67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IF(W800&lt;&gt;"",IF((W800-V800)-almoco&gt;=Cadastros!Q806,(W800-V800)-almoco,(W800-V800)),"")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 t="str">
        <f t="shared" si="5"/>
        <v/>
      </c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 t="s">
        <v>415</v>
      </c>
      <c r="E801" s="62"/>
      <c r="F801" s="63"/>
      <c r="G801" s="62"/>
      <c r="H801" s="65"/>
      <c r="I801" s="65"/>
      <c r="J801" s="66"/>
      <c r="K801" s="67"/>
      <c r="L801" s="67"/>
      <c r="M801" s="67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IF(W801&lt;&gt;"",IF((W801-V801)-almoco&gt;=Cadastros!Q807,(W801-V801)-almoco,(W801-V801)),"")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 t="str">
        <f t="shared" si="5"/>
        <v/>
      </c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 t="s">
        <v>415</v>
      </c>
      <c r="E802" s="62"/>
      <c r="F802" s="63"/>
      <c r="G802" s="62"/>
      <c r="H802" s="65"/>
      <c r="I802" s="65"/>
      <c r="J802" s="66"/>
      <c r="K802" s="67"/>
      <c r="L802" s="67"/>
      <c r="M802" s="67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IF(W802&lt;&gt;"",IF((W802-V802)-almoco&gt;=Cadastros!Q808,(W802-V802)-almoco,(W802-V802)),"")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 t="str">
        <f t="shared" si="5"/>
        <v/>
      </c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 t="s">
        <v>415</v>
      </c>
      <c r="E803" s="62"/>
      <c r="F803" s="63"/>
      <c r="G803" s="62"/>
      <c r="H803" s="65"/>
      <c r="I803" s="65"/>
      <c r="J803" s="66"/>
      <c r="K803" s="67"/>
      <c r="L803" s="67"/>
      <c r="M803" s="67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IF(W803&lt;&gt;"",IF((W803-V803)-almoco&gt;=Cadastros!Q809,(W803-V803)-almoco,(W803-V803)),"")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 t="str">
        <f t="shared" si="5"/>
        <v/>
      </c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 t="s">
        <v>415</v>
      </c>
      <c r="E804" s="62"/>
      <c r="F804" s="63"/>
      <c r="G804" s="62"/>
      <c r="H804" s="65"/>
      <c r="I804" s="65"/>
      <c r="J804" s="66"/>
      <c r="K804" s="67"/>
      <c r="L804" s="67"/>
      <c r="M804" s="67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IF(W804&lt;&gt;"",IF((W804-V804)-almoco&gt;=Cadastros!Q810,(W804-V804)-almoco,(W804-V804)),"")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 t="str">
        <f t="shared" si="5"/>
        <v/>
      </c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 t="s">
        <v>415</v>
      </c>
      <c r="E805" s="62"/>
      <c r="F805" s="63"/>
      <c r="G805" s="62"/>
      <c r="H805" s="65"/>
      <c r="I805" s="65"/>
      <c r="J805" s="66"/>
      <c r="K805" s="67"/>
      <c r="L805" s="67"/>
      <c r="M805" s="67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IF(W805&lt;&gt;"",IF((W805-V805)-almoco&gt;=Cadastros!Q811,(W805-V805)-almoco,(W805-V805)),"")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 t="str">
        <f t="shared" si="5"/>
        <v/>
      </c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 t="s">
        <v>415</v>
      </c>
      <c r="E806" s="62"/>
      <c r="F806" s="63"/>
      <c r="G806" s="62"/>
      <c r="H806" s="65"/>
      <c r="I806" s="65"/>
      <c r="J806" s="66"/>
      <c r="K806" s="67"/>
      <c r="L806" s="67"/>
      <c r="M806" s="67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IF(W806&lt;&gt;"",IF((W806-V806)-almoco&gt;=Cadastros!Q812,(W806-V806)-almoco,(W806-V806)),"")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 t="str">
        <f t="shared" si="5"/>
        <v/>
      </c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 t="s">
        <v>415</v>
      </c>
      <c r="E807" s="62"/>
      <c r="F807" s="63"/>
      <c r="G807" s="62"/>
      <c r="H807" s="65"/>
      <c r="I807" s="65"/>
      <c r="J807" s="66"/>
      <c r="K807" s="67"/>
      <c r="L807" s="67"/>
      <c r="M807" s="67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IF(W807&lt;&gt;"",IF((W807-V807)-almoco&gt;=Cadastros!Q813,(W807-V807)-almoco,(W807-V807)),"")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 t="str">
        <f t="shared" si="5"/>
        <v/>
      </c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 t="s">
        <v>415</v>
      </c>
      <c r="E808" s="62"/>
      <c r="F808" s="63"/>
      <c r="G808" s="62"/>
      <c r="H808" s="65"/>
      <c r="I808" s="65"/>
      <c r="J808" s="66"/>
      <c r="K808" s="67"/>
      <c r="L808" s="67"/>
      <c r="M808" s="67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IF(W808&lt;&gt;"",IF((W808-V808)-almoco&gt;=Cadastros!Q814,(W808-V808)-almoco,(W808-V808)),"")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 t="str">
        <f t="shared" si="5"/>
        <v/>
      </c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 t="s">
        <v>415</v>
      </c>
      <c r="E809" s="62"/>
      <c r="F809" s="63"/>
      <c r="G809" s="62"/>
      <c r="H809" s="65"/>
      <c r="I809" s="65"/>
      <c r="J809" s="66"/>
      <c r="K809" s="67"/>
      <c r="L809" s="67"/>
      <c r="M809" s="67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IF(W809&lt;&gt;"",IF((W809-V809)-almoco&gt;=Cadastros!Q815,(W809-V809)-almoco,(W809-V809)),"")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 t="str">
        <f t="shared" si="5"/>
        <v/>
      </c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 t="s">
        <v>415</v>
      </c>
      <c r="E810" s="62"/>
      <c r="F810" s="63"/>
      <c r="G810" s="62"/>
      <c r="H810" s="65"/>
      <c r="I810" s="65"/>
      <c r="J810" s="66"/>
      <c r="K810" s="67"/>
      <c r="L810" s="67"/>
      <c r="M810" s="67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IF(W810&lt;&gt;"",IF((W810-V810)-almoco&gt;=Cadastros!Q816,(W810-V810)-almoco,(W810-V810)),"")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 t="str">
        <f t="shared" si="5"/>
        <v/>
      </c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 t="s">
        <v>415</v>
      </c>
      <c r="E811" s="62"/>
      <c r="F811" s="63"/>
      <c r="G811" s="62"/>
      <c r="H811" s="65"/>
      <c r="I811" s="65"/>
      <c r="J811" s="66"/>
      <c r="K811" s="67"/>
      <c r="L811" s="67"/>
      <c r="M811" s="67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IF(W811&lt;&gt;"",IF((W811-V811)-almoco&gt;=Cadastros!Q817,(W811-V811)-almoco,(W811-V811)),"")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 t="str">
        <f t="shared" si="5"/>
        <v/>
      </c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 t="s">
        <v>415</v>
      </c>
      <c r="E812" s="62"/>
      <c r="F812" s="63"/>
      <c r="G812" s="62"/>
      <c r="H812" s="65"/>
      <c r="I812" s="65"/>
      <c r="J812" s="66"/>
      <c r="K812" s="67"/>
      <c r="L812" s="67"/>
      <c r="M812" s="67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IF(W812&lt;&gt;"",IF((W812-V812)-almoco&gt;=Cadastros!Q818,(W812-V812)-almoco,(W812-V812)),"")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 t="str">
        <f t="shared" si="5"/>
        <v/>
      </c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 t="s">
        <v>415</v>
      </c>
      <c r="E813" s="62"/>
      <c r="F813" s="63"/>
      <c r="G813" s="62"/>
      <c r="H813" s="65"/>
      <c r="I813" s="65"/>
      <c r="J813" s="66"/>
      <c r="K813" s="67"/>
      <c r="L813" s="67"/>
      <c r="M813" s="67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IF(W813&lt;&gt;"",IF((W813-V813)-almoco&gt;=Cadastros!Q819,(W813-V813)-almoco,(W813-V813)),"")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 t="str">
        <f t="shared" si="5"/>
        <v/>
      </c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 t="s">
        <v>415</v>
      </c>
      <c r="E814" s="62"/>
      <c r="F814" s="63"/>
      <c r="G814" s="62"/>
      <c r="H814" s="65"/>
      <c r="I814" s="65"/>
      <c r="J814" s="66"/>
      <c r="K814" s="67"/>
      <c r="L814" s="67"/>
      <c r="M814" s="67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IF(W814&lt;&gt;"",IF((W814-V814)-almoco&gt;=Cadastros!Q820,(W814-V814)-almoco,(W814-V814)),"")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 t="str">
        <f t="shared" si="5"/>
        <v/>
      </c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 t="s">
        <v>415</v>
      </c>
      <c r="E815" s="62"/>
      <c r="F815" s="63"/>
      <c r="G815" s="62"/>
      <c r="H815" s="65"/>
      <c r="I815" s="65"/>
      <c r="J815" s="66"/>
      <c r="K815" s="67"/>
      <c r="L815" s="67"/>
      <c r="M815" s="67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IF(W815&lt;&gt;"",IF((W815-V815)-almoco&gt;=Cadastros!Q821,(W815-V815)-almoco,(W815-V815)),"")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 t="str">
        <f t="shared" si="5"/>
        <v/>
      </c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 t="s">
        <v>415</v>
      </c>
      <c r="E816" s="62"/>
      <c r="F816" s="63"/>
      <c r="G816" s="62"/>
      <c r="H816" s="65"/>
      <c r="I816" s="65"/>
      <c r="J816" s="66"/>
      <c r="K816" s="67"/>
      <c r="L816" s="67"/>
      <c r="M816" s="67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IF(W816&lt;&gt;"",IF((W816-V816)-almoco&gt;=Cadastros!Q822,(W816-V816)-almoco,(W816-V816)),"")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 t="str">
        <f t="shared" si="5"/>
        <v/>
      </c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 t="s">
        <v>415</v>
      </c>
      <c r="E817" s="62"/>
      <c r="F817" s="63"/>
      <c r="G817" s="62"/>
      <c r="H817" s="65"/>
      <c r="I817" s="65"/>
      <c r="J817" s="66"/>
      <c r="K817" s="67"/>
      <c r="L817" s="67"/>
      <c r="M817" s="67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IF(W817&lt;&gt;"",IF((W817-V817)-almoco&gt;=Cadastros!Q823,(W817-V817)-almoco,(W817-V817)),"")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 t="str">
        <f t="shared" si="5"/>
        <v/>
      </c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 t="s">
        <v>415</v>
      </c>
      <c r="E818" s="62"/>
      <c r="F818" s="63"/>
      <c r="G818" s="62"/>
      <c r="H818" s="65"/>
      <c r="I818" s="65"/>
      <c r="J818" s="66"/>
      <c r="K818" s="67"/>
      <c r="L818" s="67"/>
      <c r="M818" s="67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IF(W818&lt;&gt;"",IF((W818-V818)-almoco&gt;=Cadastros!Q824,(W818-V818)-almoco,(W818-V818)),"")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 t="str">
        <f t="shared" si="5"/>
        <v/>
      </c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 t="s">
        <v>415</v>
      </c>
      <c r="E819" s="62"/>
      <c r="F819" s="63"/>
      <c r="G819" s="62"/>
      <c r="H819" s="65"/>
      <c r="I819" s="65"/>
      <c r="J819" s="66"/>
      <c r="K819" s="67"/>
      <c r="L819" s="67"/>
      <c r="M819" s="67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IF(W819&lt;&gt;"",IF((W819-V819)-almoco&gt;=Cadastros!Q825,(W819-V819)-almoco,(W819-V819)),"")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 t="str">
        <f t="shared" si="5"/>
        <v/>
      </c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 t="s">
        <v>415</v>
      </c>
      <c r="E820" s="62"/>
      <c r="F820" s="63"/>
      <c r="G820" s="62"/>
      <c r="H820" s="65"/>
      <c r="I820" s="65"/>
      <c r="J820" s="66"/>
      <c r="K820" s="67"/>
      <c r="L820" s="67"/>
      <c r="M820" s="67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IF(W820&lt;&gt;"",IF((W820-V820)-almoco&gt;=Cadastros!Q826,(W820-V820)-almoco,(W820-V820)),"")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 t="str">
        <f t="shared" si="5"/>
        <v/>
      </c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 t="s">
        <v>415</v>
      </c>
      <c r="E821" s="62"/>
      <c r="F821" s="63"/>
      <c r="G821" s="62"/>
      <c r="H821" s="65"/>
      <c r="I821" s="65"/>
      <c r="J821" s="66"/>
      <c r="K821" s="67"/>
      <c r="L821" s="67"/>
      <c r="M821" s="67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IF(W821&lt;&gt;"",IF((W821-V821)-almoco&gt;=Cadastros!Q827,(W821-V821)-almoco,(W821-V821)),"")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 t="str">
        <f t="shared" si="5"/>
        <v/>
      </c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 t="s">
        <v>415</v>
      </c>
      <c r="E822" s="62"/>
      <c r="F822" s="63"/>
      <c r="G822" s="62"/>
      <c r="H822" s="65"/>
      <c r="I822" s="65"/>
      <c r="J822" s="66"/>
      <c r="K822" s="67"/>
      <c r="L822" s="67"/>
      <c r="M822" s="67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IF(W822&lt;&gt;"",IF((W822-V822)-almoco&gt;=Cadastros!Q828,(W822-V822)-almoco,(W822-V822)),"")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 t="str">
        <f t="shared" si="5"/>
        <v/>
      </c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 t="s">
        <v>415</v>
      </c>
      <c r="E823" s="62"/>
      <c r="F823" s="63"/>
      <c r="G823" s="62"/>
      <c r="H823" s="65"/>
      <c r="I823" s="65"/>
      <c r="J823" s="66"/>
      <c r="K823" s="67"/>
      <c r="L823" s="67"/>
      <c r="M823" s="67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IF(W823&lt;&gt;"",IF((W823-V823)-almoco&gt;=Cadastros!Q829,(W823-V823)-almoco,(W823-V823)),"")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 t="str">
        <f t="shared" si="5"/>
        <v/>
      </c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 t="s">
        <v>415</v>
      </c>
      <c r="E824" s="62"/>
      <c r="F824" s="63"/>
      <c r="G824" s="62"/>
      <c r="H824" s="65"/>
      <c r="I824" s="65"/>
      <c r="J824" s="66"/>
      <c r="K824" s="67"/>
      <c r="L824" s="67"/>
      <c r="M824" s="67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IF(W824&lt;&gt;"",IF((W824-V824)-almoco&gt;=Cadastros!Q830,(W824-V824)-almoco,(W824-V824)),"")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 t="str">
        <f t="shared" si="5"/>
        <v/>
      </c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 t="s">
        <v>415</v>
      </c>
      <c r="E825" s="62"/>
      <c r="F825" s="63"/>
      <c r="G825" s="62"/>
      <c r="H825" s="65"/>
      <c r="I825" s="65"/>
      <c r="J825" s="66"/>
      <c r="K825" s="67"/>
      <c r="L825" s="67"/>
      <c r="M825" s="67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IF(W825&lt;&gt;"",IF((W825-V825)-almoco&gt;=Cadastros!Q831,(W825-V825)-almoco,(W825-V825)),"")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 t="str">
        <f t="shared" si="5"/>
        <v/>
      </c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 t="s">
        <v>415</v>
      </c>
      <c r="E826" s="62"/>
      <c r="F826" s="63"/>
      <c r="G826" s="62"/>
      <c r="H826" s="65"/>
      <c r="I826" s="65"/>
      <c r="J826" s="66"/>
      <c r="K826" s="67"/>
      <c r="L826" s="67"/>
      <c r="M826" s="67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IF(W826&lt;&gt;"",IF((W826-V826)-almoco&gt;=Cadastros!Q832,(W826-V826)-almoco,(W826-V826)),"")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 t="str">
        <f t="shared" si="5"/>
        <v/>
      </c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 t="s">
        <v>415</v>
      </c>
      <c r="E827" s="62"/>
      <c r="F827" s="63"/>
      <c r="G827" s="62"/>
      <c r="H827" s="65"/>
      <c r="I827" s="65"/>
      <c r="J827" s="66"/>
      <c r="K827" s="67"/>
      <c r="L827" s="67"/>
      <c r="M827" s="67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IF(W827&lt;&gt;"",IF((W827-V827)-almoco&gt;=Cadastros!Q833,(W827-V827)-almoco,(W827-V827)),"")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 t="str">
        <f t="shared" si="5"/>
        <v/>
      </c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 t="s">
        <v>415</v>
      </c>
      <c r="E828" s="62"/>
      <c r="F828" s="63"/>
      <c r="G828" s="62"/>
      <c r="H828" s="65"/>
      <c r="I828" s="65"/>
      <c r="J828" s="66"/>
      <c r="K828" s="67"/>
      <c r="L828" s="67"/>
      <c r="M828" s="67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IF(W828&lt;&gt;"",IF((W828-V828)-almoco&gt;=Cadastros!Q834,(W828-V828)-almoco,(W828-V828)),"")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 t="str">
        <f t="shared" si="5"/>
        <v/>
      </c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 t="s">
        <v>415</v>
      </c>
      <c r="E829" s="62"/>
      <c r="F829" s="63"/>
      <c r="G829" s="62"/>
      <c r="H829" s="65"/>
      <c r="I829" s="65"/>
      <c r="J829" s="66"/>
      <c r="K829" s="67"/>
      <c r="L829" s="67"/>
      <c r="M829" s="67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IF(W829&lt;&gt;"",IF((W829-V829)-almoco&gt;=Cadastros!Q835,(W829-V829)-almoco,(W829-V829)),"")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 t="str">
        <f t="shared" si="5"/>
        <v/>
      </c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 t="s">
        <v>415</v>
      </c>
      <c r="E830" s="62"/>
      <c r="F830" s="63"/>
      <c r="G830" s="62"/>
      <c r="H830" s="65"/>
      <c r="I830" s="65"/>
      <c r="J830" s="66"/>
      <c r="K830" s="67"/>
      <c r="L830" s="67"/>
      <c r="M830" s="67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IF(W830&lt;&gt;"",IF((W830-V830)-almoco&gt;=Cadastros!Q836,(W830-V830)-almoco,(W830-V830)),"")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 t="str">
        <f t="shared" si="5"/>
        <v/>
      </c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 t="s">
        <v>415</v>
      </c>
      <c r="E831" s="62"/>
      <c r="F831" s="63"/>
      <c r="G831" s="62"/>
      <c r="H831" s="65"/>
      <c r="I831" s="65"/>
      <c r="J831" s="66"/>
      <c r="K831" s="67"/>
      <c r="L831" s="67"/>
      <c r="M831" s="67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IF(W831&lt;&gt;"",IF((W831-V831)-almoco&gt;=Cadastros!Q837,(W831-V831)-almoco,(W831-V831)),"")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 t="str">
        <f t="shared" si="5"/>
        <v/>
      </c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 t="s">
        <v>415</v>
      </c>
      <c r="E832" s="62"/>
      <c r="F832" s="63"/>
      <c r="G832" s="62"/>
      <c r="H832" s="65"/>
      <c r="I832" s="65"/>
      <c r="J832" s="66"/>
      <c r="K832" s="67"/>
      <c r="L832" s="67"/>
      <c r="M832" s="67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IF(W832&lt;&gt;"",IF((W832-V832)-almoco&gt;=Cadastros!Q838,(W832-V832)-almoco,(W832-V832)),"")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 t="str">
        <f t="shared" si="5"/>
        <v/>
      </c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 t="s">
        <v>415</v>
      </c>
      <c r="E833" s="62"/>
      <c r="F833" s="63"/>
      <c r="G833" s="62"/>
      <c r="H833" s="65"/>
      <c r="I833" s="65"/>
      <c r="J833" s="66"/>
      <c r="K833" s="67"/>
      <c r="L833" s="67"/>
      <c r="M833" s="67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IF(W833&lt;&gt;"",IF((W833-V833)-almoco&gt;=Cadastros!Q839,(W833-V833)-almoco,(W833-V833)),"")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 t="str">
        <f t="shared" si="5"/>
        <v/>
      </c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 t="s">
        <v>415</v>
      </c>
      <c r="E834" s="62"/>
      <c r="F834" s="63"/>
      <c r="G834" s="62"/>
      <c r="H834" s="65"/>
      <c r="I834" s="65"/>
      <c r="J834" s="66"/>
      <c r="K834" s="67"/>
      <c r="L834" s="67"/>
      <c r="M834" s="67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IF(W834&lt;&gt;"",IF((W834-V834)-almoco&gt;=Cadastros!Q840,(W834-V834)-almoco,(W834-V834)),"")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 t="str">
        <f t="shared" si="5"/>
        <v/>
      </c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 t="s">
        <v>415</v>
      </c>
      <c r="E835" s="62"/>
      <c r="F835" s="63"/>
      <c r="G835" s="62"/>
      <c r="H835" s="65"/>
      <c r="I835" s="65"/>
      <c r="J835" s="66"/>
      <c r="K835" s="67"/>
      <c r="L835" s="67"/>
      <c r="M835" s="67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IF(W835&lt;&gt;"",IF((W835-V835)-almoco&gt;=Cadastros!Q841,(W835-V835)-almoco,(W835-V835)),"")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 t="str">
        <f t="shared" si="5"/>
        <v/>
      </c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 t="s">
        <v>415</v>
      </c>
      <c r="E836" s="62"/>
      <c r="F836" s="63"/>
      <c r="G836" s="62"/>
      <c r="H836" s="65"/>
      <c r="I836" s="65"/>
      <c r="J836" s="66"/>
      <c r="K836" s="67"/>
      <c r="L836" s="67"/>
      <c r="M836" s="67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IF(W836&lt;&gt;"",IF((W836-V836)-almoco&gt;=Cadastros!Q842,(W836-V836)-almoco,(W836-V836)),"")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 t="str">
        <f t="shared" si="5"/>
        <v/>
      </c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 t="s">
        <v>415</v>
      </c>
      <c r="E837" s="62"/>
      <c r="F837" s="63"/>
      <c r="G837" s="62"/>
      <c r="H837" s="65"/>
      <c r="I837" s="65"/>
      <c r="J837" s="66"/>
      <c r="K837" s="67"/>
      <c r="L837" s="67"/>
      <c r="M837" s="67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IF(W837&lt;&gt;"",IF((W837-V837)-almoco&gt;=Cadastros!Q843,(W837-V837)-almoco,(W837-V837)),"")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 t="str">
        <f t="shared" si="5"/>
        <v/>
      </c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 t="s">
        <v>415</v>
      </c>
      <c r="E838" s="62"/>
      <c r="F838" s="63"/>
      <c r="G838" s="62"/>
      <c r="H838" s="65"/>
      <c r="I838" s="65"/>
      <c r="J838" s="66"/>
      <c r="K838" s="67"/>
      <c r="L838" s="67"/>
      <c r="M838" s="67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IF(W838&lt;&gt;"",IF((W838-V838)-almoco&gt;=Cadastros!Q844,(W838-V838)-almoco,(W838-V838)),"")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 t="str">
        <f t="shared" si="5"/>
        <v/>
      </c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 t="s">
        <v>415</v>
      </c>
      <c r="E839" s="62"/>
      <c r="F839" s="63"/>
      <c r="G839" s="62"/>
      <c r="H839" s="65"/>
      <c r="I839" s="65"/>
      <c r="J839" s="66"/>
      <c r="K839" s="67"/>
      <c r="L839" s="67"/>
      <c r="M839" s="67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IF(W839&lt;&gt;"",IF((W839-V839)-almoco&gt;=Cadastros!Q845,(W839-V839)-almoco,(W839-V839)),"")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 t="str">
        <f t="shared" si="5"/>
        <v/>
      </c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 t="s">
        <v>415</v>
      </c>
      <c r="E840" s="62"/>
      <c r="F840" s="63"/>
      <c r="G840" s="62"/>
      <c r="H840" s="65"/>
      <c r="I840" s="65"/>
      <c r="J840" s="66"/>
      <c r="K840" s="67"/>
      <c r="L840" s="67"/>
      <c r="M840" s="67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IF(W840&lt;&gt;"",IF((W840-V840)-almoco&gt;=Cadastros!Q846,(W840-V840)-almoco,(W840-V840)),"")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 t="str">
        <f t="shared" si="5"/>
        <v/>
      </c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 t="s">
        <v>415</v>
      </c>
      <c r="E841" s="62"/>
      <c r="F841" s="63"/>
      <c r="G841" s="62"/>
      <c r="H841" s="65"/>
      <c r="I841" s="65"/>
      <c r="J841" s="66"/>
      <c r="K841" s="67"/>
      <c r="L841" s="67"/>
      <c r="M841" s="67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IF(W841&lt;&gt;"",IF((W841-V841)-almoco&gt;=Cadastros!Q847,(W841-V841)-almoco,(W841-V841)),"")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 t="str">
        <f t="shared" si="5"/>
        <v/>
      </c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 t="s">
        <v>415</v>
      </c>
      <c r="E842" s="62"/>
      <c r="F842" s="63"/>
      <c r="G842" s="62"/>
      <c r="H842" s="65"/>
      <c r="I842" s="65"/>
      <c r="J842" s="66"/>
      <c r="K842" s="67"/>
      <c r="L842" s="67"/>
      <c r="M842" s="67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IF(W842&lt;&gt;"",IF((W842-V842)-almoco&gt;=Cadastros!Q848,(W842-V842)-almoco,(W842-V842)),"")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 t="str">
        <f t="shared" si="5"/>
        <v/>
      </c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 t="s">
        <v>415</v>
      </c>
      <c r="E843" s="62"/>
      <c r="F843" s="63"/>
      <c r="G843" s="62"/>
      <c r="H843" s="65"/>
      <c r="I843" s="65"/>
      <c r="J843" s="66"/>
      <c r="K843" s="67"/>
      <c r="L843" s="67"/>
      <c r="M843" s="67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IF(W843&lt;&gt;"",IF((W843-V843)-almoco&gt;=Cadastros!Q849,(W843-V843)-almoco,(W843-V843)),"")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 t="str">
        <f t="shared" si="5"/>
        <v/>
      </c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 t="s">
        <v>415</v>
      </c>
      <c r="E844" s="62"/>
      <c r="F844" s="63"/>
      <c r="G844" s="62"/>
      <c r="H844" s="65"/>
      <c r="I844" s="65"/>
      <c r="J844" s="66"/>
      <c r="K844" s="67"/>
      <c r="L844" s="67"/>
      <c r="M844" s="67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IF(W844&lt;&gt;"",IF((W844-V844)-almoco&gt;=Cadastros!Q850,(W844-V844)-almoco,(W844-V844)),"")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 t="str">
        <f t="shared" si="5"/>
        <v/>
      </c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 t="s">
        <v>415</v>
      </c>
      <c r="E845" s="62"/>
      <c r="F845" s="63"/>
      <c r="G845" s="62"/>
      <c r="H845" s="65"/>
      <c r="I845" s="65"/>
      <c r="J845" s="66"/>
      <c r="K845" s="67"/>
      <c r="L845" s="67"/>
      <c r="M845" s="67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IF(W845&lt;&gt;"",IF((W845-V845)-almoco&gt;=Cadastros!Q851,(W845-V845)-almoco,(W845-V845)),"")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 t="str">
        <f t="shared" si="5"/>
        <v/>
      </c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 t="s">
        <v>415</v>
      </c>
      <c r="E846" s="62"/>
      <c r="F846" s="63"/>
      <c r="G846" s="62"/>
      <c r="H846" s="65"/>
      <c r="I846" s="65"/>
      <c r="J846" s="66"/>
      <c r="K846" s="67"/>
      <c r="L846" s="67"/>
      <c r="M846" s="67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IF(W846&lt;&gt;"",IF((W846-V846)-almoco&gt;=Cadastros!Q852,(W846-V846)-almoco,(W846-V846)),"")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 t="str">
        <f t="shared" si="5"/>
        <v/>
      </c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 t="s">
        <v>415</v>
      </c>
      <c r="E847" s="62"/>
      <c r="F847" s="63"/>
      <c r="G847" s="62"/>
      <c r="H847" s="65"/>
      <c r="I847" s="65"/>
      <c r="J847" s="66"/>
      <c r="K847" s="67"/>
      <c r="L847" s="67"/>
      <c r="M847" s="67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IF(W847&lt;&gt;"",IF((W847-V847)-almoco&gt;=Cadastros!Q853,(W847-V847)-almoco,(W847-V847)),"")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 t="str">
        <f t="shared" si="5"/>
        <v/>
      </c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 t="s">
        <v>415</v>
      </c>
      <c r="E848" s="62"/>
      <c r="F848" s="63"/>
      <c r="G848" s="62"/>
      <c r="H848" s="65"/>
      <c r="I848" s="65"/>
      <c r="J848" s="66"/>
      <c r="K848" s="67"/>
      <c r="L848" s="67"/>
      <c r="M848" s="67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IF(W848&lt;&gt;"",IF((W848-V848)-almoco&gt;=Cadastros!Q854,(W848-V848)-almoco,(W848-V848)),"")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 t="str">
        <f t="shared" si="5"/>
        <v/>
      </c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 t="s">
        <v>415</v>
      </c>
      <c r="E849" s="62"/>
      <c r="F849" s="63"/>
      <c r="G849" s="62"/>
      <c r="H849" s="65"/>
      <c r="I849" s="65"/>
      <c r="J849" s="66"/>
      <c r="K849" s="67"/>
      <c r="L849" s="67"/>
      <c r="M849" s="67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IF(W849&lt;&gt;"",IF((W849-V849)-almoco&gt;=Cadastros!Q855,(W849-V849)-almoco,(W849-V849)),"")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 t="str">
        <f t="shared" si="5"/>
        <v/>
      </c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 t="s">
        <v>415</v>
      </c>
      <c r="E850" s="62"/>
      <c r="F850" s="63"/>
      <c r="G850" s="62"/>
      <c r="H850" s="65"/>
      <c r="I850" s="65"/>
      <c r="J850" s="66"/>
      <c r="K850" s="67"/>
      <c r="L850" s="67"/>
      <c r="M850" s="67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IF(W850&lt;&gt;"",IF((W850-V850)-almoco&gt;=Cadastros!Q856,(W850-V850)-almoco,(W850-V850)),"")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 t="str">
        <f t="shared" si="5"/>
        <v/>
      </c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 t="s">
        <v>415</v>
      </c>
      <c r="E851" s="62"/>
      <c r="F851" s="63"/>
      <c r="G851" s="62"/>
      <c r="H851" s="65"/>
      <c r="I851" s="65"/>
      <c r="J851" s="66"/>
      <c r="K851" s="67"/>
      <c r="L851" s="67"/>
      <c r="M851" s="67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IF(W851&lt;&gt;"",IF((W851-V851)-almoco&gt;=Cadastros!Q857,(W851-V851)-almoco,(W851-V851)),"")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 t="str">
        <f t="shared" si="5"/>
        <v/>
      </c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 t="s">
        <v>415</v>
      </c>
      <c r="E852" s="62"/>
      <c r="F852" s="63"/>
      <c r="G852" s="62"/>
      <c r="H852" s="65"/>
      <c r="I852" s="65"/>
      <c r="J852" s="66"/>
      <c r="K852" s="67"/>
      <c r="L852" s="67"/>
      <c r="M852" s="67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IF(W852&lt;&gt;"",IF((W852-V852)-almoco&gt;=Cadastros!Q858,(W852-V852)-almoco,(W852-V852)),"")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 t="str">
        <f t="shared" si="5"/>
        <v/>
      </c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 t="s">
        <v>415</v>
      </c>
      <c r="E853" s="62"/>
      <c r="F853" s="63"/>
      <c r="G853" s="62"/>
      <c r="H853" s="65"/>
      <c r="I853" s="65"/>
      <c r="J853" s="66"/>
      <c r="K853" s="67"/>
      <c r="L853" s="67"/>
      <c r="M853" s="67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IF(W853&lt;&gt;"",IF((W853-V853)-almoco&gt;=Cadastros!Q859,(W853-V853)-almoco,(W853-V853)),"")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 t="str">
        <f t="shared" si="5"/>
        <v/>
      </c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 t="s">
        <v>415</v>
      </c>
      <c r="E854" s="62"/>
      <c r="F854" s="63"/>
      <c r="G854" s="62"/>
      <c r="H854" s="65"/>
      <c r="I854" s="65"/>
      <c r="J854" s="66"/>
      <c r="K854" s="67"/>
      <c r="L854" s="67"/>
      <c r="M854" s="67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IF(W854&lt;&gt;"",IF((W854-V854)-almoco&gt;=Cadastros!Q860,(W854-V854)-almoco,(W854-V854)),"")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 t="str">
        <f t="shared" si="5"/>
        <v/>
      </c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 t="s">
        <v>415</v>
      </c>
      <c r="E855" s="62"/>
      <c r="F855" s="63"/>
      <c r="G855" s="62"/>
      <c r="H855" s="65"/>
      <c r="I855" s="65"/>
      <c r="J855" s="66"/>
      <c r="K855" s="67"/>
      <c r="L855" s="67"/>
      <c r="M855" s="67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IF(W855&lt;&gt;"",IF((W855-V855)-almoco&gt;=Cadastros!Q861,(W855-V855)-almoco,(W855-V855)),"")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 t="str">
        <f t="shared" si="5"/>
        <v/>
      </c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 t="s">
        <v>415</v>
      </c>
      <c r="E856" s="62"/>
      <c r="F856" s="63"/>
      <c r="G856" s="62"/>
      <c r="H856" s="65"/>
      <c r="I856" s="65"/>
      <c r="J856" s="66"/>
      <c r="K856" s="67"/>
      <c r="L856" s="67"/>
      <c r="M856" s="67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IF(W856&lt;&gt;"",IF((W856-V856)-almoco&gt;=Cadastros!Q862,(W856-V856)-almoco,(W856-V856)),"")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 t="str">
        <f t="shared" si="5"/>
        <v/>
      </c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 t="s">
        <v>415</v>
      </c>
      <c r="E857" s="62"/>
      <c r="F857" s="63"/>
      <c r="G857" s="62"/>
      <c r="H857" s="65"/>
      <c r="I857" s="65"/>
      <c r="J857" s="66"/>
      <c r="K857" s="67"/>
      <c r="L857" s="67"/>
      <c r="M857" s="67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IF(W857&lt;&gt;"",IF((W857-V857)-almoco&gt;=Cadastros!Q863,(W857-V857)-almoco,(W857-V857)),"")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 t="str">
        <f t="shared" si="5"/>
        <v/>
      </c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 t="s">
        <v>415</v>
      </c>
      <c r="E858" s="62"/>
      <c r="F858" s="63"/>
      <c r="G858" s="62"/>
      <c r="H858" s="65"/>
      <c r="I858" s="65"/>
      <c r="J858" s="66"/>
      <c r="K858" s="67"/>
      <c r="L858" s="67"/>
      <c r="M858" s="67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IF(W858&lt;&gt;"",IF((W858-V858)-almoco&gt;=Cadastros!Q864,(W858-V858)-almoco,(W858-V858)),"")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 t="str">
        <f t="shared" si="5"/>
        <v/>
      </c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 t="s">
        <v>415</v>
      </c>
      <c r="E859" s="62"/>
      <c r="F859" s="63"/>
      <c r="G859" s="62"/>
      <c r="H859" s="65"/>
      <c r="I859" s="65"/>
      <c r="J859" s="66"/>
      <c r="K859" s="67"/>
      <c r="L859" s="67"/>
      <c r="M859" s="67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IF(W859&lt;&gt;"",IF((W859-V859)-almoco&gt;=Cadastros!Q865,(W859-V859)-almoco,(W859-V859)),"")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 t="str">
        <f t="shared" si="5"/>
        <v/>
      </c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 t="s">
        <v>415</v>
      </c>
      <c r="E860" s="62"/>
      <c r="F860" s="63"/>
      <c r="G860" s="62"/>
      <c r="H860" s="65"/>
      <c r="I860" s="65"/>
      <c r="J860" s="66"/>
      <c r="K860" s="67"/>
      <c r="L860" s="67"/>
      <c r="M860" s="67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IF(W860&lt;&gt;"",IF((W860-V860)-almoco&gt;=Cadastros!Q866,(W860-V860)-almoco,(W860-V860)),"")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 t="str">
        <f t="shared" si="5"/>
        <v/>
      </c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 t="s">
        <v>415</v>
      </c>
      <c r="E861" s="62"/>
      <c r="F861" s="63"/>
      <c r="G861" s="62"/>
      <c r="H861" s="65"/>
      <c r="I861" s="65"/>
      <c r="J861" s="66"/>
      <c r="K861" s="67"/>
      <c r="L861" s="67"/>
      <c r="M861" s="67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IF(W861&lt;&gt;"",IF((W861-V861)-almoco&gt;=Cadastros!Q867,(W861-V861)-almoco,(W861-V861)),"")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 t="str">
        <f t="shared" si="5"/>
        <v/>
      </c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 t="s">
        <v>415</v>
      </c>
      <c r="E862" s="62"/>
      <c r="F862" s="63"/>
      <c r="G862" s="62"/>
      <c r="H862" s="65"/>
      <c r="I862" s="65"/>
      <c r="J862" s="66"/>
      <c r="K862" s="67"/>
      <c r="L862" s="67"/>
      <c r="M862" s="67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IF(W862&lt;&gt;"",IF((W862-V862)-almoco&gt;=Cadastros!Q868,(W862-V862)-almoco,(W862-V862)),"")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 t="str">
        <f t="shared" si="5"/>
        <v/>
      </c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 t="s">
        <v>415</v>
      </c>
      <c r="E863" s="62"/>
      <c r="F863" s="63"/>
      <c r="G863" s="62"/>
      <c r="H863" s="65"/>
      <c r="I863" s="65"/>
      <c r="J863" s="66"/>
      <c r="K863" s="67"/>
      <c r="L863" s="67"/>
      <c r="M863" s="67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IF(W863&lt;&gt;"",IF((W863-V863)-almoco&gt;=Cadastros!Q869,(W863-V863)-almoco,(W863-V863)),"")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 t="str">
        <f t="shared" si="5"/>
        <v/>
      </c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 t="s">
        <v>415</v>
      </c>
      <c r="E864" s="62"/>
      <c r="F864" s="63"/>
      <c r="G864" s="62"/>
      <c r="H864" s="65"/>
      <c r="I864" s="65"/>
      <c r="J864" s="66"/>
      <c r="K864" s="67"/>
      <c r="L864" s="67"/>
      <c r="M864" s="67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IF(W864&lt;&gt;"",IF((W864-V864)-almoco&gt;=Cadastros!Q870,(W864-V864)-almoco,(W864-V864)),"")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 t="str">
        <f t="shared" si="5"/>
        <v/>
      </c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 t="s">
        <v>415</v>
      </c>
      <c r="E865" s="62"/>
      <c r="F865" s="63"/>
      <c r="G865" s="62"/>
      <c r="H865" s="65"/>
      <c r="I865" s="65"/>
      <c r="J865" s="66"/>
      <c r="K865" s="67"/>
      <c r="L865" s="67"/>
      <c r="M865" s="67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IF(W865&lt;&gt;"",IF((W865-V865)-almoco&gt;=Cadastros!Q871,(W865-V865)-almoco,(W865-V865)),"")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 t="str">
        <f t="shared" si="5"/>
        <v/>
      </c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 t="s">
        <v>415</v>
      </c>
      <c r="E866" s="62"/>
      <c r="F866" s="63"/>
      <c r="G866" s="62"/>
      <c r="H866" s="65"/>
      <c r="I866" s="65"/>
      <c r="J866" s="66"/>
      <c r="K866" s="67"/>
      <c r="L866" s="67"/>
      <c r="M866" s="67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IF(W866&lt;&gt;"",IF((W866-V866)-almoco&gt;=Cadastros!Q872,(W866-V866)-almoco,(W866-V866)),"")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 t="str">
        <f t="shared" si="5"/>
        <v/>
      </c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 t="s">
        <v>415</v>
      </c>
      <c r="E867" s="62"/>
      <c r="F867" s="63"/>
      <c r="G867" s="62"/>
      <c r="H867" s="65"/>
      <c r="I867" s="65"/>
      <c r="J867" s="66"/>
      <c r="K867" s="67"/>
      <c r="L867" s="67"/>
      <c r="M867" s="67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IF(W867&lt;&gt;"",IF((W867-V867)-almoco&gt;=Cadastros!Q873,(W867-V867)-almoco,(W867-V867)),"")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 t="str">
        <f t="shared" si="5"/>
        <v/>
      </c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 t="s">
        <v>415</v>
      </c>
      <c r="E868" s="62"/>
      <c r="F868" s="63"/>
      <c r="G868" s="62"/>
      <c r="H868" s="65"/>
      <c r="I868" s="65"/>
      <c r="J868" s="66"/>
      <c r="K868" s="67"/>
      <c r="L868" s="67"/>
      <c r="M868" s="67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IF(W868&lt;&gt;"",IF((W868-V868)-almoco&gt;=Cadastros!Q874,(W868-V868)-almoco,(W868-V868)),"")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 t="str">
        <f t="shared" si="5"/>
        <v/>
      </c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 t="s">
        <v>415</v>
      </c>
      <c r="E869" s="62"/>
      <c r="F869" s="63"/>
      <c r="G869" s="62"/>
      <c r="H869" s="65"/>
      <c r="I869" s="65"/>
      <c r="J869" s="66"/>
      <c r="K869" s="67"/>
      <c r="L869" s="67"/>
      <c r="M869" s="67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IF(W869&lt;&gt;"",IF((W869-V869)-almoco&gt;=Cadastros!Q875,(W869-V869)-almoco,(W869-V869)),"")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 t="str">
        <f t="shared" si="5"/>
        <v/>
      </c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 t="s">
        <v>415</v>
      </c>
      <c r="E870" s="62"/>
      <c r="F870" s="63"/>
      <c r="G870" s="62"/>
      <c r="H870" s="65"/>
      <c r="I870" s="65"/>
      <c r="J870" s="66"/>
      <c r="K870" s="67"/>
      <c r="L870" s="67"/>
      <c r="M870" s="67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IF(W870&lt;&gt;"",IF((W870-V870)-almoco&gt;=Cadastros!Q876,(W870-V870)-almoco,(W870-V870)),"")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 t="str">
        <f t="shared" si="5"/>
        <v/>
      </c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 t="s">
        <v>415</v>
      </c>
      <c r="E871" s="62"/>
      <c r="F871" s="63"/>
      <c r="G871" s="62"/>
      <c r="H871" s="65"/>
      <c r="I871" s="65"/>
      <c r="J871" s="66"/>
      <c r="K871" s="67"/>
      <c r="L871" s="67"/>
      <c r="M871" s="67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IF(W871&lt;&gt;"",IF((W871-V871)-almoco&gt;=Cadastros!Q877,(W871-V871)-almoco,(W871-V871)),"")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 t="str">
        <f t="shared" si="5"/>
        <v/>
      </c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 t="s">
        <v>415</v>
      </c>
      <c r="E872" s="62"/>
      <c r="F872" s="63"/>
      <c r="G872" s="62"/>
      <c r="H872" s="65"/>
      <c r="I872" s="65"/>
      <c r="J872" s="66"/>
      <c r="K872" s="67"/>
      <c r="L872" s="67"/>
      <c r="M872" s="67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IF(W872&lt;&gt;"",IF((W872-V872)-almoco&gt;=Cadastros!Q878,(W872-V872)-almoco,(W872-V872)),"")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 t="str">
        <f t="shared" si="5"/>
        <v/>
      </c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 t="s">
        <v>415</v>
      </c>
      <c r="E873" s="62"/>
      <c r="F873" s="63"/>
      <c r="G873" s="62"/>
      <c r="H873" s="65"/>
      <c r="I873" s="65"/>
      <c r="J873" s="66"/>
      <c r="K873" s="67"/>
      <c r="L873" s="67"/>
      <c r="M873" s="67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IF(W873&lt;&gt;"",IF((W873-V873)-almoco&gt;=Cadastros!Q879,(W873-V873)-almoco,(W873-V873)),"")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 t="str">
        <f t="shared" si="5"/>
        <v/>
      </c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 t="s">
        <v>415</v>
      </c>
      <c r="E874" s="62"/>
      <c r="F874" s="63"/>
      <c r="G874" s="62"/>
      <c r="H874" s="65"/>
      <c r="I874" s="65"/>
      <c r="J874" s="66"/>
      <c r="K874" s="67"/>
      <c r="L874" s="67"/>
      <c r="M874" s="67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IF(W874&lt;&gt;"",IF((W874-V874)-almoco&gt;=Cadastros!Q880,(W874-V874)-almoco,(W874-V874)),"")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 t="str">
        <f t="shared" si="5"/>
        <v/>
      </c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 t="s">
        <v>415</v>
      </c>
      <c r="E875" s="62"/>
      <c r="F875" s="63"/>
      <c r="G875" s="62"/>
      <c r="H875" s="65"/>
      <c r="I875" s="65"/>
      <c r="J875" s="66"/>
      <c r="K875" s="67"/>
      <c r="L875" s="67"/>
      <c r="M875" s="67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IF(W875&lt;&gt;"",IF((W875-V875)-almoco&gt;=Cadastros!Q881,(W875-V875)-almoco,(W875-V875)),"")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 t="str">
        <f t="shared" si="5"/>
        <v/>
      </c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 t="s">
        <v>415</v>
      </c>
      <c r="E876" s="62"/>
      <c r="F876" s="63"/>
      <c r="G876" s="62"/>
      <c r="H876" s="65"/>
      <c r="I876" s="65"/>
      <c r="J876" s="66"/>
      <c r="K876" s="67"/>
      <c r="L876" s="67"/>
      <c r="M876" s="67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IF(W876&lt;&gt;"",IF((W876-V876)-almoco&gt;=Cadastros!Q882,(W876-V876)-almoco,(W876-V876)),"")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 t="str">
        <f t="shared" si="5"/>
        <v/>
      </c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 t="s">
        <v>415</v>
      </c>
      <c r="E877" s="62"/>
      <c r="F877" s="63"/>
      <c r="G877" s="62"/>
      <c r="H877" s="65"/>
      <c r="I877" s="65"/>
      <c r="J877" s="66"/>
      <c r="K877" s="67"/>
      <c r="L877" s="67"/>
      <c r="M877" s="67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IF(W877&lt;&gt;"",IF((W877-V877)-almoco&gt;=Cadastros!Q883,(W877-V877)-almoco,(W877-V877)),"")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 t="str">
        <f t="shared" si="5"/>
        <v/>
      </c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 t="s">
        <v>415</v>
      </c>
      <c r="E878" s="62"/>
      <c r="F878" s="63"/>
      <c r="G878" s="62"/>
      <c r="H878" s="65"/>
      <c r="I878" s="65"/>
      <c r="J878" s="66"/>
      <c r="K878" s="67"/>
      <c r="L878" s="67"/>
      <c r="M878" s="67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IF(W878&lt;&gt;"",IF((W878-V878)-almoco&gt;=Cadastros!Q884,(W878-V878)-almoco,(W878-V878)),"")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 t="str">
        <f t="shared" si="5"/>
        <v/>
      </c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 t="s">
        <v>415</v>
      </c>
      <c r="E879" s="62"/>
      <c r="F879" s="63"/>
      <c r="G879" s="62"/>
      <c r="H879" s="65"/>
      <c r="I879" s="65"/>
      <c r="J879" s="66"/>
      <c r="K879" s="67"/>
      <c r="L879" s="67"/>
      <c r="M879" s="67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IF(W879&lt;&gt;"",IF((W879-V879)-almoco&gt;=Cadastros!Q885,(W879-V879)-almoco,(W879-V879)),"")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 t="str">
        <f t="shared" si="5"/>
        <v/>
      </c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 t="s">
        <v>415</v>
      </c>
      <c r="E880" s="62"/>
      <c r="F880" s="63"/>
      <c r="G880" s="62"/>
      <c r="H880" s="65"/>
      <c r="I880" s="65"/>
      <c r="J880" s="66"/>
      <c r="K880" s="67"/>
      <c r="L880" s="67"/>
      <c r="M880" s="67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IF(W880&lt;&gt;"",IF((W880-V880)-almoco&gt;=Cadastros!Q886,(W880-V880)-almoco,(W880-V880)),"")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 t="str">
        <f t="shared" si="5"/>
        <v/>
      </c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 t="s">
        <v>415</v>
      </c>
      <c r="E881" s="62"/>
      <c r="F881" s="63"/>
      <c r="G881" s="62"/>
      <c r="H881" s="65"/>
      <c r="I881" s="65"/>
      <c r="J881" s="66"/>
      <c r="K881" s="67"/>
      <c r="L881" s="67"/>
      <c r="M881" s="67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IF(W881&lt;&gt;"",IF((W881-V881)-almoco&gt;=Cadastros!Q887,(W881-V881)-almoco,(W881-V881)),"")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 t="str">
        <f t="shared" si="5"/>
        <v/>
      </c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 t="s">
        <v>415</v>
      </c>
      <c r="E882" s="62"/>
      <c r="F882" s="63"/>
      <c r="G882" s="62"/>
      <c r="H882" s="65"/>
      <c r="I882" s="65"/>
      <c r="J882" s="66"/>
      <c r="K882" s="67"/>
      <c r="L882" s="67"/>
      <c r="M882" s="67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IF(W882&lt;&gt;"",IF((W882-V882)-almoco&gt;=Cadastros!Q888,(W882-V882)-almoco,(W882-V882)),"")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 t="str">
        <f t="shared" si="5"/>
        <v/>
      </c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 t="s">
        <v>415</v>
      </c>
      <c r="E883" s="62"/>
      <c r="F883" s="63"/>
      <c r="G883" s="62"/>
      <c r="H883" s="65"/>
      <c r="I883" s="65"/>
      <c r="J883" s="66"/>
      <c r="K883" s="67"/>
      <c r="L883" s="67"/>
      <c r="M883" s="67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IF(W883&lt;&gt;"",IF((W883-V883)-almoco&gt;=Cadastros!Q889,(W883-V883)-almoco,(W883-V883)),"")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 t="str">
        <f t="shared" si="5"/>
        <v/>
      </c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 t="s">
        <v>415</v>
      </c>
      <c r="E884" s="62"/>
      <c r="F884" s="63"/>
      <c r="G884" s="62"/>
      <c r="H884" s="65"/>
      <c r="I884" s="65"/>
      <c r="J884" s="66"/>
      <c r="K884" s="67"/>
      <c r="L884" s="67"/>
      <c r="M884" s="67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IF(W884&lt;&gt;"",IF((W884-V884)-almoco&gt;=Cadastros!Q890,(W884-V884)-almoco,(W884-V884)),"")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 t="str">
        <f t="shared" si="5"/>
        <v/>
      </c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 t="s">
        <v>415</v>
      </c>
      <c r="E885" s="62"/>
      <c r="F885" s="63"/>
      <c r="G885" s="62"/>
      <c r="H885" s="65"/>
      <c r="I885" s="65"/>
      <c r="J885" s="66"/>
      <c r="K885" s="67"/>
      <c r="L885" s="67"/>
      <c r="M885" s="67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IF(W885&lt;&gt;"",IF((W885-V885)-almoco&gt;=Cadastros!Q891,(W885-V885)-almoco,(W885-V885)),"")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 t="str">
        <f t="shared" si="5"/>
        <v/>
      </c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 t="s">
        <v>415</v>
      </c>
      <c r="E886" s="62"/>
      <c r="F886" s="63"/>
      <c r="G886" s="62"/>
      <c r="H886" s="65"/>
      <c r="I886" s="65"/>
      <c r="J886" s="66"/>
      <c r="K886" s="67"/>
      <c r="L886" s="67"/>
      <c r="M886" s="67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IF(W886&lt;&gt;"",IF((W886-V886)-almoco&gt;=Cadastros!Q892,(W886-V886)-almoco,(W886-V886)),"")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 t="str">
        <f t="shared" si="5"/>
        <v/>
      </c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67"/>
      <c r="M887" s="67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67"/>
      <c r="M888" s="67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67"/>
      <c r="M889" s="67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67"/>
      <c r="M890" s="67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67"/>
      <c r="M891" s="67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67"/>
      <c r="M892" s="67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67"/>
      <c r="M893" s="67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67"/>
      <c r="M894" s="67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67"/>
      <c r="M895" s="67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67"/>
      <c r="M896" s="67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67"/>
      <c r="M897" s="67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67"/>
      <c r="M898" s="67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67"/>
      <c r="M899" s="67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67"/>
      <c r="M900" s="67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67"/>
      <c r="M901" s="67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67"/>
      <c r="M902" s="67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67"/>
      <c r="M903" s="67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67"/>
      <c r="M904" s="67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67"/>
      <c r="M905" s="67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67"/>
      <c r="M906" s="67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67"/>
      <c r="M907" s="67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67"/>
      <c r="M908" s="67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67"/>
      <c r="M909" s="67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67"/>
      <c r="M910" s="67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67"/>
      <c r="M911" s="67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67"/>
      <c r="M912" s="67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67"/>
      <c r="M913" s="67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67"/>
      <c r="M914" s="67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67"/>
      <c r="M915" s="67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67"/>
      <c r="M916" s="67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67"/>
      <c r="M917" s="67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67"/>
      <c r="M918" s="67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67"/>
      <c r="M919" s="67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67"/>
      <c r="M920" s="67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67"/>
      <c r="M921" s="67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67"/>
      <c r="M922" s="67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67"/>
      <c r="M923" s="67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67"/>
      <c r="M924" s="67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67"/>
      <c r="M925" s="67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67"/>
      <c r="M926" s="67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67"/>
      <c r="M927" s="67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67"/>
      <c r="M928" s="67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67"/>
      <c r="M929" s="67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67"/>
      <c r="M930" s="67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67"/>
      <c r="M931" s="67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67"/>
      <c r="M932" s="67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67"/>
      <c r="M933" s="67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67"/>
      <c r="M934" s="67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67"/>
      <c r="M935" s="67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67"/>
      <c r="M936" s="67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67"/>
      <c r="M937" s="67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67"/>
      <c r="M938" s="67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67"/>
      <c r="M939" s="67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67"/>
      <c r="M940" s="67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67"/>
      <c r="M941" s="67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67"/>
      <c r="M942" s="67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67"/>
      <c r="M943" s="67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67"/>
      <c r="M944" s="67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67"/>
      <c r="M945" s="67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67"/>
      <c r="M946" s="67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67"/>
      <c r="M947" s="67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67"/>
      <c r="M948" s="67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67"/>
      <c r="M949" s="67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67"/>
      <c r="M950" s="67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67"/>
      <c r="M951" s="67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67"/>
      <c r="M952" s="67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67"/>
      <c r="M953" s="67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67"/>
      <c r="M954" s="67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67"/>
      <c r="M955" s="67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67"/>
      <c r="M956" s="67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67"/>
      <c r="M957" s="67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67"/>
      <c r="M958" s="67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67"/>
      <c r="M959" s="67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67"/>
      <c r="M960" s="67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67"/>
      <c r="M961" s="67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67"/>
      <c r="M962" s="67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67"/>
      <c r="M963" s="67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67"/>
      <c r="M964" s="67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67"/>
      <c r="M965" s="67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67"/>
      <c r="M966" s="67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67"/>
      <c r="M967" s="67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67"/>
      <c r="M968" s="67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67"/>
      <c r="M969" s="67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67"/>
      <c r="M970" s="67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67"/>
      <c r="M971" s="67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67"/>
      <c r="M972" s="67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67"/>
      <c r="M973" s="67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67"/>
      <c r="M974" s="67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67"/>
      <c r="M975" s="67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67"/>
      <c r="M976" s="67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67"/>
      <c r="M977" s="67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67"/>
      <c r="M978" s="67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67"/>
      <c r="M979" s="67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67"/>
      <c r="M980" s="67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67"/>
      <c r="M981" s="67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67"/>
      <c r="M982" s="67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67"/>
      <c r="M983" s="67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67"/>
      <c r="M984" s="67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67"/>
      <c r="M985" s="67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67"/>
      <c r="M986" s="67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67"/>
      <c r="M987" s="67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67"/>
      <c r="M988" s="67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67"/>
      <c r="M989" s="67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67"/>
      <c r="M990" s="67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67"/>
      <c r="M991" s="67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67"/>
      <c r="M992" s="67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67"/>
      <c r="M993" s="67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67"/>
      <c r="M994" s="67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67"/>
      <c r="M995" s="67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67"/>
      <c r="M996" s="67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67"/>
      <c r="M997" s="67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67"/>
      <c r="M998" s="67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67"/>
      <c r="M999" s="67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67"/>
      <c r="M1000" s="67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2.13"/>
    <col customWidth="1" min="2" max="5" width="10.75"/>
    <col customWidth="1" min="6" max="6" width="13.13"/>
    <col customWidth="1" min="7" max="7" width="62.63"/>
    <col customWidth="1" min="8" max="8" width="11.88"/>
    <col customWidth="1" min="9" max="9" width="9.38"/>
    <col customWidth="1" min="10" max="10" width="10.5"/>
    <col customWidth="1" min="11" max="11" width="11.25"/>
    <col customWidth="1" min="12" max="12" width="9.38"/>
    <col customWidth="1" min="13" max="13" width="12.0"/>
    <col customWidth="1" min="14" max="15" width="15.25"/>
    <col customWidth="1" min="16" max="16" width="11.63"/>
    <col customWidth="1" min="17" max="17" width="31.63"/>
    <col customWidth="1" min="18" max="18" width="10.5"/>
    <col customWidth="1" min="19" max="19" width="12.25"/>
    <col customWidth="1" min="20" max="20" width="10.13"/>
    <col customWidth="1" min="21" max="21" width="12.25"/>
    <col customWidth="1" min="22" max="22" width="13.63"/>
    <col customWidth="1" min="23" max="23" width="11.13"/>
    <col customWidth="1" min="24" max="25" width="12.25"/>
    <col customWidth="1" min="26" max="26" width="11.88"/>
    <col customWidth="1" min="27" max="27" width="13.63"/>
    <col customWidth="1" min="28" max="28" width="12.25"/>
    <col customWidth="1" min="29" max="29" width="10.75"/>
    <col customWidth="1" min="30" max="30" width="12.25"/>
    <col customWidth="1" min="31" max="31" width="15.63"/>
    <col customWidth="1" min="32" max="33" width="14.63"/>
    <col customWidth="1" min="34" max="34" width="31.13"/>
    <col customWidth="1" min="35" max="35" width="13.5"/>
    <col customWidth="1" min="36" max="36" width="21.38"/>
    <col customWidth="1" min="37" max="37" width="10.25"/>
    <col customWidth="1" min="38" max="38" width="18.25"/>
    <col customWidth="1" min="39" max="39" width="33.25"/>
    <col customWidth="1" min="40" max="40" width="47.25"/>
  </cols>
  <sheetData>
    <row r="1">
      <c r="A1" s="77"/>
      <c r="B1" s="78"/>
      <c r="C1" s="78"/>
      <c r="D1" s="79"/>
      <c r="E1" s="77"/>
      <c r="F1" s="77"/>
      <c r="G1" s="77"/>
      <c r="H1" s="80"/>
      <c r="I1" s="81"/>
      <c r="J1" s="82"/>
      <c r="K1" s="82"/>
      <c r="L1" s="82"/>
      <c r="M1" s="77"/>
      <c r="N1" s="77"/>
      <c r="O1" s="77"/>
      <c r="P1" s="77"/>
      <c r="Q1" s="83"/>
      <c r="R1" s="82"/>
      <c r="S1" s="78"/>
      <c r="T1" s="82"/>
      <c r="U1" s="82"/>
      <c r="V1" s="84"/>
      <c r="W1" s="84"/>
      <c r="X1" s="85"/>
      <c r="Y1" s="86"/>
      <c r="Z1" s="77"/>
      <c r="AA1" s="77"/>
      <c r="AB1" s="86"/>
      <c r="AC1" s="86"/>
      <c r="AD1" s="86"/>
      <c r="AE1" s="87" t="s">
        <v>416</v>
      </c>
      <c r="AF1" s="87"/>
      <c r="AG1" s="87"/>
      <c r="AH1" s="87"/>
      <c r="AI1" s="88" t="s">
        <v>417</v>
      </c>
      <c r="AJ1" s="89"/>
      <c r="AK1" s="90"/>
      <c r="AL1" s="91"/>
      <c r="AM1" s="92"/>
      <c r="AN1" s="92"/>
    </row>
    <row r="2">
      <c r="A2" s="93" t="s">
        <v>418</v>
      </c>
      <c r="B2" s="94" t="s">
        <v>419</v>
      </c>
      <c r="C2" s="95" t="s">
        <v>420</v>
      </c>
      <c r="D2" s="96" t="s">
        <v>421</v>
      </c>
      <c r="E2" s="97" t="s">
        <v>422</v>
      </c>
      <c r="F2" s="97" t="s">
        <v>423</v>
      </c>
      <c r="G2" s="93" t="s">
        <v>8</v>
      </c>
      <c r="H2" s="98" t="s">
        <v>424</v>
      </c>
      <c r="I2" s="99" t="s">
        <v>425</v>
      </c>
      <c r="J2" s="100" t="s">
        <v>111</v>
      </c>
      <c r="K2" s="100" t="s">
        <v>426</v>
      </c>
      <c r="L2" s="100" t="s">
        <v>427</v>
      </c>
      <c r="M2" s="101" t="s">
        <v>52</v>
      </c>
      <c r="N2" s="101" t="s">
        <v>428</v>
      </c>
      <c r="O2" s="97" t="s">
        <v>429</v>
      </c>
      <c r="P2" s="97" t="s">
        <v>430</v>
      </c>
      <c r="Q2" s="97" t="s">
        <v>431</v>
      </c>
      <c r="R2" s="102" t="s">
        <v>432</v>
      </c>
      <c r="S2" s="94" t="s">
        <v>433</v>
      </c>
      <c r="T2" s="102" t="s">
        <v>434</v>
      </c>
      <c r="U2" s="102" t="s">
        <v>435</v>
      </c>
      <c r="V2" s="97" t="s">
        <v>436</v>
      </c>
      <c r="W2" s="97" t="s">
        <v>437</v>
      </c>
      <c r="X2" s="98" t="s">
        <v>438</v>
      </c>
      <c r="Y2" s="98" t="s">
        <v>77</v>
      </c>
      <c r="Z2" s="97" t="s">
        <v>439</v>
      </c>
      <c r="AA2" s="97" t="s">
        <v>440</v>
      </c>
      <c r="AB2" s="103" t="s">
        <v>441</v>
      </c>
      <c r="AC2" s="103" t="s">
        <v>442</v>
      </c>
      <c r="AD2" s="103" t="s">
        <v>443</v>
      </c>
      <c r="AE2" s="97" t="s">
        <v>444</v>
      </c>
      <c r="AF2" s="97" t="s">
        <v>445</v>
      </c>
      <c r="AG2" s="97" t="s">
        <v>446</v>
      </c>
      <c r="AH2" s="97" t="s">
        <v>447</v>
      </c>
      <c r="AI2" s="97" t="s">
        <v>448</v>
      </c>
      <c r="AJ2" s="93" t="s">
        <v>449</v>
      </c>
      <c r="AK2" s="97" t="s">
        <v>450</v>
      </c>
      <c r="AL2" s="97" t="s">
        <v>451</v>
      </c>
      <c r="AM2" s="93" t="s">
        <v>452</v>
      </c>
      <c r="AN2" s="93" t="s">
        <v>453</v>
      </c>
    </row>
    <row r="3">
      <c r="A3" s="104">
        <v>44985.0</v>
      </c>
      <c r="B3" s="105">
        <v>0.2916666666666667</v>
      </c>
      <c r="C3" s="105">
        <v>0.4173611111111111</v>
      </c>
      <c r="D3" s="106">
        <f t="shared" ref="D3:D798" si="1">IF(C3&lt;&gt;"",C3-B3,"")</f>
        <v>0.1256944444</v>
      </c>
      <c r="E3" s="107">
        <v>721.0</v>
      </c>
      <c r="F3" s="108">
        <f t="shared" ref="F3:F28" si="2">IF(E3&lt;&gt;"", COUNTIF(E:E,E3),"")</f>
        <v>3</v>
      </c>
      <c r="G3" s="109" t="str">
        <f>IFERROR(VLOOKUP($E3,contratos,2,FALSE),"")</f>
        <v>IRMÃOS MATTAR CIA LTDA</v>
      </c>
      <c r="H3" s="110" t="str">
        <f>IFERROR(VLOOKUP($E3,contratos,3,FALSE),"")</f>
        <v/>
      </c>
      <c r="I3" s="111" t="str">
        <f>IFERROR(VLOOKUP($E3,contratos,4,FALSE),"")</f>
        <v/>
      </c>
      <c r="J3" s="112" t="str">
        <f>IFERROR(VLOOKUP($E3,contratos,5,FALSE),"")</f>
        <v/>
      </c>
      <c r="K3" s="112" t="str">
        <f>IFERROR(VLOOKUP($E3,contratos,6,FALSE),"")</f>
        <v/>
      </c>
      <c r="L3" s="112" t="str">
        <f>IFERROR(VLOOKUP($E3,contratos,7,FALSE),"")</f>
        <v/>
      </c>
      <c r="M3" s="113" t="s">
        <v>149</v>
      </c>
      <c r="N3" s="114"/>
      <c r="O3" s="113" t="s">
        <v>400</v>
      </c>
      <c r="P3" s="107">
        <v>1.0</v>
      </c>
      <c r="Q3" s="115" t="s">
        <v>372</v>
      </c>
      <c r="R3" s="116">
        <v>0.20833333333333334</v>
      </c>
      <c r="S3" s="117">
        <f t="shared" ref="S3:S798" si="3">IF(R3&lt;&gt;"",B3+R3,"")</f>
        <v>0.5</v>
      </c>
      <c r="T3" s="116">
        <v>0.12569444444444444</v>
      </c>
      <c r="U3" s="106">
        <f t="shared" ref="U3:U131" si="4">IF(T3&lt;&gt;"",T3-R3,"")</f>
        <v>-0.08263888889</v>
      </c>
      <c r="V3" s="107" t="s">
        <v>142</v>
      </c>
      <c r="W3" s="107" t="s">
        <v>217</v>
      </c>
      <c r="X3" s="118">
        <v>5540.08</v>
      </c>
      <c r="Y3" s="119">
        <f t="shared" ref="Y3:Y798" si="5">IFERROR((SUMIF($E:$E,E3,$X:$X)/COUNTIF($E:$E,E3))/COUNTIF($E:$E,E3),"")</f>
        <v>1231.128889</v>
      </c>
      <c r="Z3" s="113" t="s">
        <v>147</v>
      </c>
      <c r="AA3" s="113" t="s">
        <v>189</v>
      </c>
      <c r="AB3" s="119">
        <f>IF(T3&lt;&gt;"",(HOUR(T3)+MINUTE(T3)/60)*custohh,"")</f>
        <v>226.25</v>
      </c>
      <c r="AC3" s="118"/>
      <c r="AD3" s="119">
        <f t="shared" ref="AD3:AD798" si="6">IF(AB3&lt;&gt;"",AC3+AB3,"")</f>
        <v>226.25</v>
      </c>
      <c r="AE3" s="107" t="s">
        <v>454</v>
      </c>
      <c r="AF3" s="107" t="s">
        <v>188</v>
      </c>
      <c r="AG3" s="107"/>
      <c r="AH3" s="107" t="s">
        <v>455</v>
      </c>
      <c r="AI3" s="107" t="s">
        <v>456</v>
      </c>
      <c r="AJ3" s="120"/>
      <c r="AK3" s="107"/>
      <c r="AL3" s="113"/>
      <c r="AM3" s="121"/>
      <c r="AN3" s="121"/>
    </row>
    <row r="4">
      <c r="A4" s="104">
        <v>44985.0</v>
      </c>
      <c r="B4" s="105">
        <v>0.41805555555555557</v>
      </c>
      <c r="C4" s="105">
        <v>0.6166666666666667</v>
      </c>
      <c r="D4" s="106">
        <f t="shared" si="1"/>
        <v>0.1986111111</v>
      </c>
      <c r="E4" s="107">
        <v>921.0</v>
      </c>
      <c r="F4" s="108">
        <f t="shared" si="2"/>
        <v>2</v>
      </c>
      <c r="G4" s="109" t="str">
        <f>IFERROR(VLOOKUP($E4,contratos,2,FALSE),"")</f>
        <v>FABIO NOGUEIRA GONÇALVES</v>
      </c>
      <c r="H4" s="110" t="str">
        <f>IFERROR(VLOOKUP($E4,contratos,3,FALSE),"")</f>
        <v/>
      </c>
      <c r="I4" s="111" t="str">
        <f>IFERROR(VLOOKUP($E4,contratos,4,FALSE),"")</f>
        <v/>
      </c>
      <c r="J4" s="112" t="str">
        <f>IFERROR(VLOOKUP($E4,contratos,5,FALSE),"")</f>
        <v/>
      </c>
      <c r="K4" s="112" t="str">
        <f>IFERROR(VLOOKUP($E4,contratos,6,FALSE),"")</f>
        <v/>
      </c>
      <c r="L4" s="112" t="str">
        <f>IFERROR(VLOOKUP($E4,contratos,7,FALSE),"")</f>
        <v/>
      </c>
      <c r="M4" s="113" t="s">
        <v>149</v>
      </c>
      <c r="N4" s="114"/>
      <c r="O4" s="113" t="s">
        <v>179</v>
      </c>
      <c r="P4" s="107">
        <v>1.0</v>
      </c>
      <c r="Q4" s="115" t="s">
        <v>382</v>
      </c>
      <c r="R4" s="116">
        <v>0.16666666666666666</v>
      </c>
      <c r="S4" s="117">
        <f t="shared" si="3"/>
        <v>0.5847222222</v>
      </c>
      <c r="T4" s="116">
        <v>0.15694444444444444</v>
      </c>
      <c r="U4" s="106">
        <f t="shared" si="4"/>
        <v>-0.009722222222</v>
      </c>
      <c r="V4" s="107" t="s">
        <v>142</v>
      </c>
      <c r="W4" s="107" t="s">
        <v>217</v>
      </c>
      <c r="X4" s="118">
        <v>2493.58</v>
      </c>
      <c r="Y4" s="119">
        <f t="shared" si="5"/>
        <v>1246.79</v>
      </c>
      <c r="Z4" s="113" t="s">
        <v>147</v>
      </c>
      <c r="AA4" s="113" t="s">
        <v>189</v>
      </c>
      <c r="AB4" s="119">
        <f>IF(T4&lt;&gt;"",(HOUR(T4)+MINUTE(T4)/60)*custohh,"")</f>
        <v>282.5</v>
      </c>
      <c r="AC4" s="118"/>
      <c r="AD4" s="119">
        <f t="shared" si="6"/>
        <v>282.5</v>
      </c>
      <c r="AE4" s="107" t="s">
        <v>457</v>
      </c>
      <c r="AF4" s="107"/>
      <c r="AG4" s="107"/>
      <c r="AH4" s="107"/>
      <c r="AI4" s="107"/>
      <c r="AJ4" s="120"/>
      <c r="AK4" s="107"/>
      <c r="AL4" s="113"/>
      <c r="AM4" s="121"/>
      <c r="AN4" s="121"/>
    </row>
    <row r="5">
      <c r="A5" s="104">
        <v>44985.0</v>
      </c>
      <c r="B5" s="105">
        <v>0.6173611111111111</v>
      </c>
      <c r="C5" s="105">
        <v>0.6805555555555556</v>
      </c>
      <c r="D5" s="106">
        <f t="shared" si="1"/>
        <v>0.06319444444</v>
      </c>
      <c r="E5" s="107">
        <v>721.0</v>
      </c>
      <c r="F5" s="108">
        <f t="shared" si="2"/>
        <v>3</v>
      </c>
      <c r="G5" s="109" t="str">
        <f>IFERROR(VLOOKUP($E5,contratos,2,FALSE),"")</f>
        <v>IRMÃOS MATTAR CIA LTDA</v>
      </c>
      <c r="H5" s="110" t="str">
        <f>IFERROR(VLOOKUP($E5,contratos,3,FALSE),"")</f>
        <v/>
      </c>
      <c r="I5" s="111" t="str">
        <f>IFERROR(VLOOKUP($E5,contratos,4,FALSE),"")</f>
        <v/>
      </c>
      <c r="J5" s="112" t="str">
        <f>IFERROR(VLOOKUP($E5,contratos,5,FALSE),"")</f>
        <v/>
      </c>
      <c r="K5" s="112" t="str">
        <f>IFERROR(VLOOKUP($E5,contratos,6,FALSE),"")</f>
        <v/>
      </c>
      <c r="L5" s="112" t="str">
        <f>IFERROR(VLOOKUP($E5,contratos,7,FALSE),"")</f>
        <v/>
      </c>
      <c r="M5" s="113" t="s">
        <v>149</v>
      </c>
      <c r="N5" s="114"/>
      <c r="O5" s="113" t="s">
        <v>179</v>
      </c>
      <c r="P5" s="107">
        <v>1.0</v>
      </c>
      <c r="Q5" s="115" t="s">
        <v>372</v>
      </c>
      <c r="R5" s="116">
        <v>0.08333333333333333</v>
      </c>
      <c r="S5" s="117">
        <f t="shared" si="3"/>
        <v>0.7006944444</v>
      </c>
      <c r="T5" s="116">
        <v>0.06319444444444444</v>
      </c>
      <c r="U5" s="106">
        <f t="shared" si="4"/>
        <v>-0.02013888889</v>
      </c>
      <c r="V5" s="107" t="s">
        <v>142</v>
      </c>
      <c r="W5" s="107" t="s">
        <v>217</v>
      </c>
      <c r="X5" s="118">
        <v>5540.08</v>
      </c>
      <c r="Y5" s="119">
        <f t="shared" si="5"/>
        <v>1231.128889</v>
      </c>
      <c r="Z5" s="113" t="s">
        <v>147</v>
      </c>
      <c r="AA5" s="113" t="s">
        <v>189</v>
      </c>
      <c r="AB5" s="119">
        <f>IF(T5&lt;&gt;"",(HOUR(T5)+MINUTE(T5)/60)*custohh,"")</f>
        <v>113.75</v>
      </c>
      <c r="AC5" s="118"/>
      <c r="AD5" s="119">
        <f t="shared" si="6"/>
        <v>113.75</v>
      </c>
      <c r="AE5" s="107" t="s">
        <v>457</v>
      </c>
      <c r="AF5" s="107"/>
      <c r="AG5" s="107"/>
      <c r="AH5" s="107"/>
      <c r="AI5" s="107"/>
      <c r="AJ5" s="120"/>
      <c r="AK5" s="107"/>
      <c r="AL5" s="113"/>
      <c r="AM5" s="121"/>
      <c r="AN5" s="121"/>
    </row>
    <row r="6">
      <c r="A6" s="104">
        <v>44985.0</v>
      </c>
      <c r="B6" s="105">
        <v>0.2916666666666667</v>
      </c>
      <c r="C6" s="105">
        <v>0.5</v>
      </c>
      <c r="D6" s="106">
        <f t="shared" si="1"/>
        <v>0.2083333333</v>
      </c>
      <c r="E6" s="107">
        <v>450.0</v>
      </c>
      <c r="F6" s="108">
        <f t="shared" si="2"/>
        <v>2</v>
      </c>
      <c r="G6" s="109" t="str">
        <f>IFERROR(VLOOKUP($E6,contratos,2,FALSE),"")</f>
        <v>RICARDO AUGUSTO SALLUM</v>
      </c>
      <c r="H6" s="110" t="str">
        <f>IFERROR(VLOOKUP($E6,contratos,3,FALSE),"")</f>
        <v/>
      </c>
      <c r="I6" s="111" t="str">
        <f>IFERROR(VLOOKUP($E6,contratos,4,FALSE),"")</f>
        <v/>
      </c>
      <c r="J6" s="112" t="str">
        <f>IFERROR(VLOOKUP($E6,contratos,5,FALSE),"")</f>
        <v/>
      </c>
      <c r="K6" s="112" t="str">
        <f>IFERROR(VLOOKUP($E6,contratos,6,FALSE),"")</f>
        <v/>
      </c>
      <c r="L6" s="112" t="str">
        <f>IFERROR(VLOOKUP($E6,contratos,7,FALSE),"")</f>
        <v/>
      </c>
      <c r="M6" s="113" t="s">
        <v>149</v>
      </c>
      <c r="N6" s="114"/>
      <c r="O6" s="113" t="s">
        <v>371</v>
      </c>
      <c r="P6" s="107">
        <v>1.0</v>
      </c>
      <c r="Q6" s="115" t="s">
        <v>372</v>
      </c>
      <c r="R6" s="116">
        <v>0.20833333333333334</v>
      </c>
      <c r="S6" s="117">
        <f t="shared" si="3"/>
        <v>0.5</v>
      </c>
      <c r="T6" s="116">
        <v>0.20833333333333334</v>
      </c>
      <c r="U6" s="106">
        <f t="shared" si="4"/>
        <v>0</v>
      </c>
      <c r="V6" s="107" t="s">
        <v>167</v>
      </c>
      <c r="W6" s="107" t="s">
        <v>134</v>
      </c>
      <c r="X6" s="118">
        <v>0.0</v>
      </c>
      <c r="Y6" s="119">
        <f t="shared" si="5"/>
        <v>0</v>
      </c>
      <c r="Z6" s="113" t="s">
        <v>147</v>
      </c>
      <c r="AA6" s="113" t="s">
        <v>189</v>
      </c>
      <c r="AB6" s="119">
        <f>IF(T6&lt;&gt;"",(HOUR(T6)+MINUTE(T6)/60)*custohh,"")</f>
        <v>375</v>
      </c>
      <c r="AC6" s="118"/>
      <c r="AD6" s="119">
        <f t="shared" si="6"/>
        <v>375</v>
      </c>
      <c r="AE6" s="107" t="s">
        <v>454</v>
      </c>
      <c r="AF6" s="107" t="s">
        <v>188</v>
      </c>
      <c r="AG6" s="107">
        <v>0.0</v>
      </c>
      <c r="AH6" s="107" t="s">
        <v>458</v>
      </c>
      <c r="AI6" s="107" t="s">
        <v>378</v>
      </c>
      <c r="AJ6" s="122" t="s">
        <v>459</v>
      </c>
      <c r="AK6" s="107">
        <v>0.0</v>
      </c>
      <c r="AL6" s="113"/>
      <c r="AM6" s="121"/>
      <c r="AN6" s="121"/>
    </row>
    <row r="7">
      <c r="A7" s="104">
        <v>44985.0</v>
      </c>
      <c r="B7" s="105">
        <v>0.5416666666666666</v>
      </c>
      <c r="C7" s="105">
        <v>0.6215277777777778</v>
      </c>
      <c r="D7" s="106">
        <f t="shared" si="1"/>
        <v>0.07986111111</v>
      </c>
      <c r="E7" s="107" t="s">
        <v>344</v>
      </c>
      <c r="F7" s="108">
        <f t="shared" si="2"/>
        <v>1</v>
      </c>
      <c r="G7" s="109" t="str">
        <f>IFERROR(VLOOKUP($E7,contratos,2,FALSE),"")</f>
        <v>Marcos Nadler Gribel - Bruno Gribel</v>
      </c>
      <c r="H7" s="110">
        <f>IFERROR(VLOOKUP($E7,contratos,3,FALSE),"")</f>
        <v>0.08333333333</v>
      </c>
      <c r="I7" s="111" t="str">
        <f>IFERROR(VLOOKUP($E7,contratos,4,FALSE),"")</f>
        <v/>
      </c>
      <c r="J7" s="112" t="str">
        <f>IFERROR(VLOOKUP($E7,contratos,5,FALSE),"")</f>
        <v/>
      </c>
      <c r="K7" s="112" t="str">
        <f>IFERROR(VLOOKUP($E7,contratos,6,FALSE),"")</f>
        <v/>
      </c>
      <c r="L7" s="112" t="str">
        <f>IFERROR(VLOOKUP($E7,contratos,7,FALSE),"")</f>
        <v/>
      </c>
      <c r="M7" s="113" t="s">
        <v>149</v>
      </c>
      <c r="N7" s="114"/>
      <c r="O7" s="113" t="s">
        <v>376</v>
      </c>
      <c r="P7" s="107">
        <v>1.0</v>
      </c>
      <c r="Q7" s="115" t="s">
        <v>372</v>
      </c>
      <c r="R7" s="116">
        <v>0.08333333333333333</v>
      </c>
      <c r="S7" s="117">
        <f t="shared" si="3"/>
        <v>0.625</v>
      </c>
      <c r="T7" s="116">
        <v>0.0798611111111111</v>
      </c>
      <c r="U7" s="106">
        <f t="shared" si="4"/>
        <v>-0.003472222222</v>
      </c>
      <c r="V7" s="107" t="s">
        <v>167</v>
      </c>
      <c r="W7" s="107" t="s">
        <v>134</v>
      </c>
      <c r="X7" s="118">
        <v>140.0</v>
      </c>
      <c r="Y7" s="119">
        <f t="shared" si="5"/>
        <v>140</v>
      </c>
      <c r="Z7" s="113" t="s">
        <v>147</v>
      </c>
      <c r="AA7" s="113" t="s">
        <v>189</v>
      </c>
      <c r="AB7" s="119">
        <f>IF(T7&lt;&gt;"",(HOUR(T7)+MINUTE(T7)/60)*custohh,"")</f>
        <v>143.75</v>
      </c>
      <c r="AC7" s="118"/>
      <c r="AD7" s="119">
        <f t="shared" si="6"/>
        <v>143.75</v>
      </c>
      <c r="AE7" s="107" t="s">
        <v>457</v>
      </c>
      <c r="AF7" s="107"/>
      <c r="AG7" s="107"/>
      <c r="AH7" s="107"/>
      <c r="AI7" s="107"/>
      <c r="AJ7" s="120"/>
      <c r="AK7" s="107"/>
      <c r="AL7" s="113"/>
      <c r="AM7" s="121"/>
      <c r="AN7" s="121"/>
    </row>
    <row r="8">
      <c r="A8" s="104">
        <v>44985.0</v>
      </c>
      <c r="B8" s="105">
        <v>0.6222222222222222</v>
      </c>
      <c r="C8" s="105">
        <v>0.7041666666666667</v>
      </c>
      <c r="D8" s="106">
        <f t="shared" si="1"/>
        <v>0.08194444444</v>
      </c>
      <c r="E8" s="107">
        <v>676.0</v>
      </c>
      <c r="F8" s="108">
        <f t="shared" si="2"/>
        <v>1</v>
      </c>
      <c r="G8" s="109" t="str">
        <f>IFERROR(VLOOKUP($E8,contratos,2,FALSE),"")</f>
        <v> EXTRATIVA MINERAL S/A</v>
      </c>
      <c r="H8" s="110" t="str">
        <f>IFERROR(VLOOKUP($E8,contratos,3,FALSE),"")</f>
        <v/>
      </c>
      <c r="I8" s="111" t="str">
        <f>IFERROR(VLOOKUP($E8,contratos,4,FALSE),"")</f>
        <v/>
      </c>
      <c r="J8" s="112" t="str">
        <f>IFERROR(VLOOKUP($E8,contratos,5,FALSE),"")</f>
        <v/>
      </c>
      <c r="K8" s="112" t="str">
        <f>IFERROR(VLOOKUP($E8,contratos,6,FALSE),"")</f>
        <v/>
      </c>
      <c r="L8" s="112" t="str">
        <f>IFERROR(VLOOKUP($E8,contratos,7,FALSE),"")</f>
        <v/>
      </c>
      <c r="M8" s="113" t="s">
        <v>149</v>
      </c>
      <c r="N8" s="114"/>
      <c r="O8" s="113" t="s">
        <v>371</v>
      </c>
      <c r="P8" s="107">
        <v>1.0</v>
      </c>
      <c r="Q8" s="115" t="s">
        <v>372</v>
      </c>
      <c r="R8" s="116">
        <v>0.08333333333333333</v>
      </c>
      <c r="S8" s="117">
        <f t="shared" si="3"/>
        <v>0.7055555556</v>
      </c>
      <c r="T8" s="116">
        <v>0.08194444444444444</v>
      </c>
      <c r="U8" s="106">
        <f t="shared" si="4"/>
        <v>-0.001388888889</v>
      </c>
      <c r="V8" s="107" t="s">
        <v>167</v>
      </c>
      <c r="W8" s="107" t="s">
        <v>134</v>
      </c>
      <c r="X8" s="118">
        <v>0.0</v>
      </c>
      <c r="Y8" s="119">
        <f t="shared" si="5"/>
        <v>0</v>
      </c>
      <c r="Z8" s="113" t="s">
        <v>147</v>
      </c>
      <c r="AA8" s="113" t="s">
        <v>189</v>
      </c>
      <c r="AB8" s="119">
        <f>IF(T8&lt;&gt;"",(HOUR(T8)+MINUTE(T8)/60)*custohh,"")</f>
        <v>147.5</v>
      </c>
      <c r="AC8" s="118"/>
      <c r="AD8" s="119">
        <f t="shared" si="6"/>
        <v>147.5</v>
      </c>
      <c r="AE8" s="107" t="s">
        <v>457</v>
      </c>
      <c r="AF8" s="107"/>
      <c r="AG8" s="107"/>
      <c r="AH8" s="107"/>
      <c r="AI8" s="107"/>
      <c r="AJ8" s="120"/>
      <c r="AK8" s="107"/>
      <c r="AL8" s="113"/>
      <c r="AM8" s="121"/>
      <c r="AN8" s="121"/>
    </row>
    <row r="9">
      <c r="A9" s="104">
        <v>44985.0</v>
      </c>
      <c r="B9" s="105">
        <v>0.30486111111111114</v>
      </c>
      <c r="C9" s="105">
        <v>0.5993055555555555</v>
      </c>
      <c r="D9" s="106">
        <f t="shared" si="1"/>
        <v>0.2944444444</v>
      </c>
      <c r="E9" s="107">
        <v>791.0</v>
      </c>
      <c r="F9" s="108">
        <f t="shared" si="2"/>
        <v>1</v>
      </c>
      <c r="G9" s="109" t="str">
        <f>IFERROR(VLOOKUP($E9,contratos,2,FALSE),"")</f>
        <v>BLACKBOX DESIGN E COMUNICACAO LTDA</v>
      </c>
      <c r="H9" s="110" t="str">
        <f>IFERROR(VLOOKUP($E9,contratos,3,FALSE),"")</f>
        <v/>
      </c>
      <c r="I9" s="111" t="str">
        <f>IFERROR(VLOOKUP($E9,contratos,4,FALSE),"")</f>
        <v/>
      </c>
      <c r="J9" s="112" t="str">
        <f>IFERROR(VLOOKUP($E9,contratos,5,FALSE),"")</f>
        <v/>
      </c>
      <c r="K9" s="112" t="str">
        <f>IFERROR(VLOOKUP($E9,contratos,6,FALSE),"")</f>
        <v/>
      </c>
      <c r="L9" s="112" t="str">
        <f>IFERROR(VLOOKUP($E9,contratos,7,FALSE),"")</f>
        <v/>
      </c>
      <c r="M9" s="113" t="s">
        <v>149</v>
      </c>
      <c r="N9" s="114"/>
      <c r="O9" s="113" t="s">
        <v>400</v>
      </c>
      <c r="P9" s="107">
        <v>2.0</v>
      </c>
      <c r="Q9" s="115" t="s">
        <v>395</v>
      </c>
      <c r="R9" s="116">
        <v>0.20833333333333334</v>
      </c>
      <c r="S9" s="117">
        <f t="shared" si="3"/>
        <v>0.5131944444</v>
      </c>
      <c r="T9" s="116">
        <v>0.25277777777777777</v>
      </c>
      <c r="U9" s="106">
        <f t="shared" si="4"/>
        <v>0.04444444444</v>
      </c>
      <c r="V9" s="107" t="s">
        <v>180</v>
      </c>
      <c r="W9" s="107" t="s">
        <v>124</v>
      </c>
      <c r="X9" s="118">
        <v>2696.0</v>
      </c>
      <c r="Y9" s="119">
        <f t="shared" si="5"/>
        <v>2696</v>
      </c>
      <c r="Z9" s="113" t="s">
        <v>147</v>
      </c>
      <c r="AA9" s="113" t="s">
        <v>171</v>
      </c>
      <c r="AB9" s="119">
        <f>IF(T9&lt;&gt;"",(HOUR(T9)+MINUTE(T9)/60)*custohh,"")</f>
        <v>455</v>
      </c>
      <c r="AC9" s="118"/>
      <c r="AD9" s="119">
        <f t="shared" si="6"/>
        <v>455</v>
      </c>
      <c r="AE9" s="107" t="s">
        <v>457</v>
      </c>
      <c r="AF9" s="107"/>
      <c r="AG9" s="107"/>
      <c r="AH9" s="107"/>
      <c r="AI9" s="107"/>
      <c r="AJ9" s="120"/>
      <c r="AK9" s="107"/>
      <c r="AL9" s="113"/>
      <c r="AM9" s="121"/>
      <c r="AN9" s="121"/>
    </row>
    <row r="10">
      <c r="A10" s="104">
        <v>44984.0</v>
      </c>
      <c r="B10" s="105">
        <v>0.30069444444444443</v>
      </c>
      <c r="C10" s="105">
        <v>0.4305555555555556</v>
      </c>
      <c r="D10" s="106">
        <f t="shared" si="1"/>
        <v>0.1298611111</v>
      </c>
      <c r="E10" s="107">
        <v>7.0</v>
      </c>
      <c r="F10" s="108">
        <f t="shared" si="2"/>
        <v>11</v>
      </c>
      <c r="G10" s="109" t="str">
        <f>IFERROR(VLOOKUP($E10,contratos,2,FALSE),"")</f>
        <v>REUNIÕES, TREINAMENTOS E PASSAGEM DE PROJETOS</v>
      </c>
      <c r="H10" s="110" t="str">
        <f>IFERROR(VLOOKUP($E10,contratos,3,FALSE),"")</f>
        <v/>
      </c>
      <c r="I10" s="111" t="str">
        <f>IFERROR(VLOOKUP($E10,contratos,4,FALSE),"")</f>
        <v/>
      </c>
      <c r="J10" s="112" t="str">
        <f>IFERROR(VLOOKUP($E10,contratos,5,FALSE),"")</f>
        <v/>
      </c>
      <c r="K10" s="112" t="str">
        <f>IFERROR(VLOOKUP($E10,contratos,6,FALSE),"")</f>
        <v/>
      </c>
      <c r="L10" s="112" t="str">
        <f>IFERROR(VLOOKUP($E10,contratos,7,FALSE),"")</f>
        <v/>
      </c>
      <c r="M10" s="113" t="s">
        <v>149</v>
      </c>
      <c r="N10" s="114"/>
      <c r="O10" s="113" t="s">
        <v>191</v>
      </c>
      <c r="P10" s="107">
        <v>0.0</v>
      </c>
      <c r="Q10" s="115" t="s">
        <v>460</v>
      </c>
      <c r="R10" s="116">
        <v>0.08333333333333333</v>
      </c>
      <c r="S10" s="117">
        <f t="shared" si="3"/>
        <v>0.3840277778</v>
      </c>
      <c r="T10" s="116">
        <v>0.12986111111111112</v>
      </c>
      <c r="U10" s="106">
        <f t="shared" si="4"/>
        <v>0.04652777778</v>
      </c>
      <c r="V10" s="107" t="s">
        <v>142</v>
      </c>
      <c r="W10" s="107" t="s">
        <v>134</v>
      </c>
      <c r="X10" s="118">
        <v>0.0</v>
      </c>
      <c r="Y10" s="119">
        <f t="shared" si="5"/>
        <v>0</v>
      </c>
      <c r="Z10" s="113" t="s">
        <v>461</v>
      </c>
      <c r="AA10" s="113" t="s">
        <v>461</v>
      </c>
      <c r="AB10" s="119">
        <f>IF(T10&lt;&gt;"",(HOUR(T10)+MINUTE(T10)/60)*custohh,"")</f>
        <v>233.75</v>
      </c>
      <c r="AC10" s="118"/>
      <c r="AD10" s="119">
        <f t="shared" si="6"/>
        <v>233.75</v>
      </c>
      <c r="AE10" s="107" t="s">
        <v>457</v>
      </c>
      <c r="AF10" s="107"/>
      <c r="AG10" s="107"/>
      <c r="AH10" s="107"/>
      <c r="AI10" s="107"/>
      <c r="AJ10" s="120"/>
      <c r="AK10" s="107"/>
      <c r="AL10" s="113"/>
      <c r="AM10" s="121"/>
      <c r="AN10" s="121"/>
    </row>
    <row r="11">
      <c r="A11" s="104">
        <v>44984.0</v>
      </c>
      <c r="B11" s="105">
        <v>0.43125</v>
      </c>
      <c r="C11" s="105">
        <v>0.55</v>
      </c>
      <c r="D11" s="106">
        <f t="shared" si="1"/>
        <v>0.11875</v>
      </c>
      <c r="E11" s="107">
        <v>721.0</v>
      </c>
      <c r="F11" s="108">
        <f t="shared" si="2"/>
        <v>3</v>
      </c>
      <c r="G11" s="109" t="str">
        <f>IFERROR(VLOOKUP($E11,contratos,2,FALSE),"")</f>
        <v>IRMÃOS MATTAR CIA LTDA</v>
      </c>
      <c r="H11" s="110" t="str">
        <f>IFERROR(VLOOKUP($E11,contratos,3,FALSE),"")</f>
        <v/>
      </c>
      <c r="I11" s="111" t="str">
        <f>IFERROR(VLOOKUP($E11,contratos,4,FALSE),"")</f>
        <v/>
      </c>
      <c r="J11" s="112" t="str">
        <f>IFERROR(VLOOKUP($E11,contratos,5,FALSE),"")</f>
        <v/>
      </c>
      <c r="K11" s="112" t="str">
        <f>IFERROR(VLOOKUP($E11,contratos,6,FALSE),"")</f>
        <v/>
      </c>
      <c r="L11" s="112" t="str">
        <f>IFERROR(VLOOKUP($E11,contratos,7,FALSE),"")</f>
        <v/>
      </c>
      <c r="M11" s="113" t="s">
        <v>122</v>
      </c>
      <c r="N11" s="113" t="s">
        <v>462</v>
      </c>
      <c r="O11" s="113" t="s">
        <v>191</v>
      </c>
      <c r="P11" s="107">
        <v>0.0</v>
      </c>
      <c r="Q11" s="115" t="s">
        <v>460</v>
      </c>
      <c r="R11" s="116">
        <v>0.25</v>
      </c>
      <c r="S11" s="117">
        <f t="shared" si="3"/>
        <v>0.68125</v>
      </c>
      <c r="T11" s="116">
        <v>0.07708333333333334</v>
      </c>
      <c r="U11" s="106">
        <f t="shared" si="4"/>
        <v>-0.1729166667</v>
      </c>
      <c r="V11" s="107" t="s">
        <v>142</v>
      </c>
      <c r="W11" s="107" t="s">
        <v>134</v>
      </c>
      <c r="X11" s="118">
        <v>0.0</v>
      </c>
      <c r="Y11" s="119">
        <f t="shared" si="5"/>
        <v>1231.128889</v>
      </c>
      <c r="Z11" s="113" t="s">
        <v>461</v>
      </c>
      <c r="AA11" s="113" t="s">
        <v>461</v>
      </c>
      <c r="AB11" s="119">
        <f>IF(T11&lt;&gt;"",(HOUR(T11)+MINUTE(T11)/60)*custohh,"")</f>
        <v>138.75</v>
      </c>
      <c r="AC11" s="118"/>
      <c r="AD11" s="119">
        <f t="shared" si="6"/>
        <v>138.75</v>
      </c>
      <c r="AE11" s="107" t="s">
        <v>457</v>
      </c>
      <c r="AF11" s="107"/>
      <c r="AG11" s="107"/>
      <c r="AH11" s="107"/>
      <c r="AI11" s="107"/>
      <c r="AJ11" s="120"/>
      <c r="AK11" s="107"/>
      <c r="AL11" s="113"/>
      <c r="AM11" s="121"/>
      <c r="AN11" s="121"/>
    </row>
    <row r="12">
      <c r="A12" s="104">
        <v>44984.0</v>
      </c>
      <c r="B12" s="105">
        <v>0.5506944444444445</v>
      </c>
      <c r="C12" s="105">
        <v>0.7076388888888889</v>
      </c>
      <c r="D12" s="106">
        <f t="shared" si="1"/>
        <v>0.1569444444</v>
      </c>
      <c r="E12" s="107">
        <v>921.0</v>
      </c>
      <c r="F12" s="108">
        <f t="shared" si="2"/>
        <v>2</v>
      </c>
      <c r="G12" s="109" t="str">
        <f>IFERROR(VLOOKUP($E12,contratos,2,FALSE),"")</f>
        <v>FABIO NOGUEIRA GONÇALVES</v>
      </c>
      <c r="H12" s="110" t="str">
        <f>IFERROR(VLOOKUP($E12,contratos,3,FALSE),"")</f>
        <v/>
      </c>
      <c r="I12" s="111" t="str">
        <f>IFERROR(VLOOKUP($E12,contratos,4,FALSE),"")</f>
        <v/>
      </c>
      <c r="J12" s="112" t="str">
        <f>IFERROR(VLOOKUP($E12,contratos,5,FALSE),"")</f>
        <v/>
      </c>
      <c r="K12" s="112" t="str">
        <f>IFERROR(VLOOKUP($E12,contratos,6,FALSE),"")</f>
        <v/>
      </c>
      <c r="L12" s="112" t="str">
        <f>IFERROR(VLOOKUP($E12,contratos,7,FALSE),"")</f>
        <v/>
      </c>
      <c r="M12" s="113" t="s">
        <v>149</v>
      </c>
      <c r="N12" s="114"/>
      <c r="O12" s="113" t="s">
        <v>179</v>
      </c>
      <c r="P12" s="107">
        <v>1.0</v>
      </c>
      <c r="Q12" s="115" t="s">
        <v>382</v>
      </c>
      <c r="R12" s="116">
        <v>0.16666666666666666</v>
      </c>
      <c r="S12" s="117">
        <f t="shared" si="3"/>
        <v>0.7173611111</v>
      </c>
      <c r="T12" s="116">
        <v>0.15694444444444444</v>
      </c>
      <c r="U12" s="106">
        <f t="shared" si="4"/>
        <v>-0.009722222222</v>
      </c>
      <c r="V12" s="107" t="s">
        <v>142</v>
      </c>
      <c r="W12" s="107" t="s">
        <v>217</v>
      </c>
      <c r="X12" s="118">
        <v>2493.58</v>
      </c>
      <c r="Y12" s="119">
        <f t="shared" si="5"/>
        <v>1246.79</v>
      </c>
      <c r="Z12" s="113" t="s">
        <v>147</v>
      </c>
      <c r="AA12" s="113" t="s">
        <v>201</v>
      </c>
      <c r="AB12" s="119">
        <f>IF(T12&lt;&gt;"",(HOUR(T12)+MINUTE(T12)/60)*custohh,"")</f>
        <v>282.5</v>
      </c>
      <c r="AC12" s="118"/>
      <c r="AD12" s="119">
        <f t="shared" si="6"/>
        <v>282.5</v>
      </c>
      <c r="AE12" s="107" t="s">
        <v>457</v>
      </c>
      <c r="AF12" s="107"/>
      <c r="AG12" s="107"/>
      <c r="AH12" s="107"/>
      <c r="AI12" s="107"/>
      <c r="AJ12" s="120"/>
      <c r="AK12" s="107"/>
      <c r="AL12" s="113"/>
      <c r="AM12" s="121"/>
      <c r="AN12" s="121"/>
    </row>
    <row r="13">
      <c r="A13" s="104">
        <v>44984.0</v>
      </c>
      <c r="B13" s="105">
        <v>0.2965277777777778</v>
      </c>
      <c r="C13" s="105">
        <v>0.35555555555555557</v>
      </c>
      <c r="D13" s="106">
        <f t="shared" si="1"/>
        <v>0.05902777778</v>
      </c>
      <c r="E13" s="107">
        <v>7.0</v>
      </c>
      <c r="F13" s="108">
        <f t="shared" si="2"/>
        <v>11</v>
      </c>
      <c r="G13" s="109" t="str">
        <f>IFERROR(VLOOKUP($E13,contratos,2,FALSE),"")</f>
        <v>REUNIÕES, TREINAMENTOS E PASSAGEM DE PROJETOS</v>
      </c>
      <c r="H13" s="110" t="str">
        <f>IFERROR(VLOOKUP($E13,contratos,3,FALSE),"")</f>
        <v/>
      </c>
      <c r="I13" s="111" t="str">
        <f>IFERROR(VLOOKUP($E13,contratos,4,FALSE),"")</f>
        <v/>
      </c>
      <c r="J13" s="112" t="str">
        <f>IFERROR(VLOOKUP($E13,contratos,5,FALSE),"")</f>
        <v/>
      </c>
      <c r="K13" s="112" t="str">
        <f>IFERROR(VLOOKUP($E13,contratos,6,FALSE),"")</f>
        <v/>
      </c>
      <c r="L13" s="112" t="str">
        <f>IFERROR(VLOOKUP($E13,contratos,7,FALSE),"")</f>
        <v/>
      </c>
      <c r="M13" s="113" t="s">
        <v>149</v>
      </c>
      <c r="N13" s="114"/>
      <c r="O13" s="113" t="s">
        <v>191</v>
      </c>
      <c r="P13" s="107">
        <v>0.0</v>
      </c>
      <c r="Q13" s="115" t="s">
        <v>460</v>
      </c>
      <c r="R13" s="116">
        <v>0.08333333333333333</v>
      </c>
      <c r="S13" s="117">
        <f t="shared" si="3"/>
        <v>0.3798611111</v>
      </c>
      <c r="T13" s="116">
        <v>0.059027777777777776</v>
      </c>
      <c r="U13" s="106">
        <f t="shared" si="4"/>
        <v>-0.02430555556</v>
      </c>
      <c r="V13" s="107" t="s">
        <v>151</v>
      </c>
      <c r="W13" s="107" t="s">
        <v>152</v>
      </c>
      <c r="X13" s="118">
        <v>0.0</v>
      </c>
      <c r="Y13" s="119">
        <f t="shared" si="5"/>
        <v>0</v>
      </c>
      <c r="Z13" s="113" t="s">
        <v>461</v>
      </c>
      <c r="AA13" s="113" t="s">
        <v>461</v>
      </c>
      <c r="AB13" s="119">
        <f>IF(T13&lt;&gt;"",(HOUR(T13)+MINUTE(T13)/60)*custohh,"")</f>
        <v>106.25</v>
      </c>
      <c r="AC13" s="118"/>
      <c r="AD13" s="119">
        <f t="shared" si="6"/>
        <v>106.25</v>
      </c>
      <c r="AE13" s="107" t="s">
        <v>457</v>
      </c>
      <c r="AF13" s="107"/>
      <c r="AG13" s="107"/>
      <c r="AH13" s="107"/>
      <c r="AI13" s="107"/>
      <c r="AJ13" s="120"/>
      <c r="AK13" s="107"/>
      <c r="AL13" s="113"/>
      <c r="AM13" s="121"/>
      <c r="AN13" s="121"/>
    </row>
    <row r="14">
      <c r="A14" s="104">
        <v>44984.0</v>
      </c>
      <c r="B14" s="105">
        <v>0.35555555555555557</v>
      </c>
      <c r="C14" s="105">
        <v>0.5673611111111111</v>
      </c>
      <c r="D14" s="106">
        <f t="shared" si="1"/>
        <v>0.2118055556</v>
      </c>
      <c r="E14" s="107">
        <v>573.0</v>
      </c>
      <c r="F14" s="108">
        <f t="shared" si="2"/>
        <v>2</v>
      </c>
      <c r="G14" s="109" t="str">
        <f>IFERROR(VLOOKUP($E14,contratos,2,FALSE),"")</f>
        <v> BARBARA PORTO GONÇALVES FICHEL</v>
      </c>
      <c r="H14" s="110" t="str">
        <f>IFERROR(VLOOKUP($E14,contratos,3,FALSE),"")</f>
        <v/>
      </c>
      <c r="I14" s="111" t="str">
        <f>IFERROR(VLOOKUP($E14,contratos,4,FALSE),"")</f>
        <v/>
      </c>
      <c r="J14" s="112" t="str">
        <f>IFERROR(VLOOKUP($E14,contratos,5,FALSE),"")</f>
        <v/>
      </c>
      <c r="K14" s="112" t="str">
        <f>IFERROR(VLOOKUP($E14,contratos,6,FALSE),"")</f>
        <v/>
      </c>
      <c r="L14" s="112" t="str">
        <f>IFERROR(VLOOKUP($E14,contratos,7,FALSE),"")</f>
        <v/>
      </c>
      <c r="M14" s="113" t="s">
        <v>149</v>
      </c>
      <c r="N14" s="114"/>
      <c r="O14" s="113" t="s">
        <v>371</v>
      </c>
      <c r="P14" s="107">
        <v>0.0</v>
      </c>
      <c r="Q14" s="115" t="s">
        <v>373</v>
      </c>
      <c r="R14" s="116">
        <v>0.08333333333333333</v>
      </c>
      <c r="S14" s="117">
        <f t="shared" si="3"/>
        <v>0.4388888889</v>
      </c>
      <c r="T14" s="116">
        <v>0.1701388888888889</v>
      </c>
      <c r="U14" s="106">
        <f t="shared" si="4"/>
        <v>0.08680555556</v>
      </c>
      <c r="V14" s="107" t="s">
        <v>151</v>
      </c>
      <c r="W14" s="107" t="s">
        <v>152</v>
      </c>
      <c r="X14" s="118">
        <v>0.0</v>
      </c>
      <c r="Y14" s="119">
        <f t="shared" si="5"/>
        <v>0</v>
      </c>
      <c r="Z14" s="113" t="s">
        <v>156</v>
      </c>
      <c r="AA14" s="113" t="s">
        <v>155</v>
      </c>
      <c r="AB14" s="119">
        <f>IF(T14&lt;&gt;"",(HOUR(T14)+MINUTE(T14)/60)*custohh,"")</f>
        <v>306.25</v>
      </c>
      <c r="AC14" s="118"/>
      <c r="AD14" s="119">
        <f t="shared" si="6"/>
        <v>306.25</v>
      </c>
      <c r="AE14" s="107" t="s">
        <v>457</v>
      </c>
      <c r="AF14" s="107"/>
      <c r="AG14" s="107"/>
      <c r="AH14" s="107"/>
      <c r="AI14" s="107"/>
      <c r="AJ14" s="120"/>
      <c r="AK14" s="107"/>
      <c r="AL14" s="113"/>
      <c r="AM14" s="121"/>
      <c r="AN14" s="121"/>
    </row>
    <row r="15">
      <c r="A15" s="104">
        <v>44984.0</v>
      </c>
      <c r="B15" s="105">
        <v>0.5673611111111111</v>
      </c>
      <c r="C15" s="105">
        <v>0.6722222222222223</v>
      </c>
      <c r="D15" s="106">
        <f t="shared" si="1"/>
        <v>0.1048611111</v>
      </c>
      <c r="E15" s="107">
        <v>487.0</v>
      </c>
      <c r="F15" s="108">
        <f t="shared" si="2"/>
        <v>1</v>
      </c>
      <c r="G15" s="109" t="str">
        <f>IFERROR(VLOOKUP($E15,contratos,2,FALSE),"")</f>
        <v>ANDERSON FERREIRA LACERDA</v>
      </c>
      <c r="H15" s="110" t="str">
        <f>IFERROR(VLOOKUP($E15,contratos,3,FALSE),"")</f>
        <v/>
      </c>
      <c r="I15" s="111" t="str">
        <f>IFERROR(VLOOKUP($E15,contratos,4,FALSE),"")</f>
        <v/>
      </c>
      <c r="J15" s="112" t="str">
        <f>IFERROR(VLOOKUP($E15,contratos,5,FALSE),"")</f>
        <v/>
      </c>
      <c r="K15" s="112" t="str">
        <f>IFERROR(VLOOKUP($E15,contratos,6,FALSE),"")</f>
        <v/>
      </c>
      <c r="L15" s="112" t="str">
        <f>IFERROR(VLOOKUP($E15,contratos,7,FALSE),"")</f>
        <v/>
      </c>
      <c r="M15" s="113" t="s">
        <v>149</v>
      </c>
      <c r="N15" s="114"/>
      <c r="O15" s="113" t="s">
        <v>371</v>
      </c>
      <c r="P15" s="107">
        <v>1.0</v>
      </c>
      <c r="Q15" s="115" t="s">
        <v>372</v>
      </c>
      <c r="R15" s="116">
        <v>0.08333333333333333</v>
      </c>
      <c r="S15" s="117">
        <f t="shared" si="3"/>
        <v>0.6506944444</v>
      </c>
      <c r="T15" s="116">
        <v>0.10486111111111111</v>
      </c>
      <c r="U15" s="106">
        <f t="shared" si="4"/>
        <v>0.02152777778</v>
      </c>
      <c r="V15" s="107" t="s">
        <v>151</v>
      </c>
      <c r="W15" s="107" t="s">
        <v>152</v>
      </c>
      <c r="X15" s="118">
        <v>0.0</v>
      </c>
      <c r="Y15" s="119">
        <f t="shared" si="5"/>
        <v>0</v>
      </c>
      <c r="Z15" s="113" t="s">
        <v>147</v>
      </c>
      <c r="AA15" s="113" t="s">
        <v>189</v>
      </c>
      <c r="AB15" s="119">
        <f>IF(T15&lt;&gt;"",(HOUR(T15)+MINUTE(T15)/60)*custohh,"")</f>
        <v>188.75</v>
      </c>
      <c r="AC15" s="118"/>
      <c r="AD15" s="119">
        <f t="shared" si="6"/>
        <v>188.75</v>
      </c>
      <c r="AE15" s="107" t="s">
        <v>457</v>
      </c>
      <c r="AF15" s="107"/>
      <c r="AG15" s="107"/>
      <c r="AH15" s="107"/>
      <c r="AI15" s="107"/>
      <c r="AJ15" s="120"/>
      <c r="AK15" s="107"/>
      <c r="AL15" s="113"/>
      <c r="AM15" s="121"/>
      <c r="AN15" s="121"/>
    </row>
    <row r="16">
      <c r="A16" s="104">
        <v>44984.0</v>
      </c>
      <c r="B16" s="105">
        <v>0.2923611111111111</v>
      </c>
      <c r="C16" s="105">
        <v>0.4166666666666667</v>
      </c>
      <c r="D16" s="106">
        <f t="shared" si="1"/>
        <v>0.1243055556</v>
      </c>
      <c r="E16" s="107">
        <v>7.0</v>
      </c>
      <c r="F16" s="108">
        <f t="shared" si="2"/>
        <v>11</v>
      </c>
      <c r="G16" s="109" t="str">
        <f>IFERROR(VLOOKUP($E16,contratos,2,FALSE),"")</f>
        <v>REUNIÕES, TREINAMENTOS E PASSAGEM DE PROJETOS</v>
      </c>
      <c r="H16" s="110" t="str">
        <f>IFERROR(VLOOKUP($E16,contratos,3,FALSE),"")</f>
        <v/>
      </c>
      <c r="I16" s="111" t="str">
        <f>IFERROR(VLOOKUP($E16,contratos,4,FALSE),"")</f>
        <v/>
      </c>
      <c r="J16" s="112" t="str">
        <f>IFERROR(VLOOKUP($E16,contratos,5,FALSE),"")</f>
        <v/>
      </c>
      <c r="K16" s="112" t="str">
        <f>IFERROR(VLOOKUP($E16,contratos,6,FALSE),"")</f>
        <v/>
      </c>
      <c r="L16" s="112" t="str">
        <f>IFERROR(VLOOKUP($E16,contratos,7,FALSE),"")</f>
        <v/>
      </c>
      <c r="M16" s="113" t="s">
        <v>149</v>
      </c>
      <c r="N16" s="114"/>
      <c r="O16" s="113" t="s">
        <v>191</v>
      </c>
      <c r="P16" s="107">
        <v>0.0</v>
      </c>
      <c r="Q16" s="115" t="s">
        <v>460</v>
      </c>
      <c r="R16" s="116">
        <v>0.08333333333333333</v>
      </c>
      <c r="S16" s="117">
        <f t="shared" si="3"/>
        <v>0.3756944444</v>
      </c>
      <c r="T16" s="116">
        <v>0.12430555555555556</v>
      </c>
      <c r="U16" s="106">
        <f t="shared" si="4"/>
        <v>0.04097222222</v>
      </c>
      <c r="V16" s="107" t="s">
        <v>167</v>
      </c>
      <c r="W16" s="107" t="s">
        <v>134</v>
      </c>
      <c r="X16" s="118">
        <v>0.0</v>
      </c>
      <c r="Y16" s="119">
        <f t="shared" si="5"/>
        <v>0</v>
      </c>
      <c r="Z16" s="113" t="s">
        <v>461</v>
      </c>
      <c r="AA16" s="113" t="s">
        <v>461</v>
      </c>
      <c r="AB16" s="119">
        <f>IF(T16&lt;&gt;"",(HOUR(T16)+MINUTE(T16)/60)*custohh,"")</f>
        <v>223.75</v>
      </c>
      <c r="AC16" s="118"/>
      <c r="AD16" s="119">
        <f t="shared" si="6"/>
        <v>223.75</v>
      </c>
      <c r="AE16" s="107" t="s">
        <v>457</v>
      </c>
      <c r="AF16" s="107"/>
      <c r="AG16" s="107"/>
      <c r="AH16" s="107"/>
      <c r="AI16" s="107"/>
      <c r="AJ16" s="120"/>
      <c r="AK16" s="107"/>
      <c r="AL16" s="113"/>
      <c r="AM16" s="121"/>
      <c r="AN16" s="121"/>
    </row>
    <row r="17">
      <c r="A17" s="104">
        <v>44984.0</v>
      </c>
      <c r="B17" s="105">
        <v>0.4173611111111111</v>
      </c>
      <c r="C17" s="105">
        <v>0.4791666666666667</v>
      </c>
      <c r="D17" s="106">
        <f t="shared" si="1"/>
        <v>0.06180555556</v>
      </c>
      <c r="E17" s="107" t="s">
        <v>338</v>
      </c>
      <c r="F17" s="108">
        <f t="shared" si="2"/>
        <v>1</v>
      </c>
      <c r="G17" s="109" t="str">
        <f>IFERROR(VLOOKUP($E17,contratos,2,FALSE),"")</f>
        <v>Marcos Nadler Gribel</v>
      </c>
      <c r="H17" s="110">
        <f>IFERROR(VLOOKUP($E17,contratos,3,FALSE),"")</f>
        <v>0.08333333333</v>
      </c>
      <c r="I17" s="111" t="str">
        <f>IFERROR(VLOOKUP($E17,contratos,4,FALSE),"")</f>
        <v/>
      </c>
      <c r="J17" s="112" t="str">
        <f>IFERROR(VLOOKUP($E17,contratos,5,FALSE),"")</f>
        <v/>
      </c>
      <c r="K17" s="112" t="str">
        <f>IFERROR(VLOOKUP($E17,contratos,6,FALSE),"")</f>
        <v/>
      </c>
      <c r="L17" s="112" t="str">
        <f>IFERROR(VLOOKUP($E17,contratos,7,FALSE),"")</f>
        <v/>
      </c>
      <c r="M17" s="113" t="s">
        <v>149</v>
      </c>
      <c r="N17" s="114"/>
      <c r="O17" s="113" t="s">
        <v>376</v>
      </c>
      <c r="P17" s="107">
        <v>1.0</v>
      </c>
      <c r="Q17" s="115" t="s">
        <v>372</v>
      </c>
      <c r="R17" s="116">
        <v>0.041666666666666664</v>
      </c>
      <c r="S17" s="117">
        <f t="shared" si="3"/>
        <v>0.4590277778</v>
      </c>
      <c r="T17" s="116">
        <v>0.06180555555555556</v>
      </c>
      <c r="U17" s="106">
        <f t="shared" si="4"/>
        <v>0.02013888889</v>
      </c>
      <c r="V17" s="107" t="s">
        <v>167</v>
      </c>
      <c r="W17" s="107" t="s">
        <v>134</v>
      </c>
      <c r="X17" s="118">
        <v>140.0</v>
      </c>
      <c r="Y17" s="119">
        <f t="shared" si="5"/>
        <v>140</v>
      </c>
      <c r="Z17" s="113" t="s">
        <v>147</v>
      </c>
      <c r="AA17" s="113" t="s">
        <v>189</v>
      </c>
      <c r="AB17" s="119">
        <f>IF(T17&lt;&gt;"",(HOUR(T17)+MINUTE(T17)/60)*custohh,"")</f>
        <v>111.25</v>
      </c>
      <c r="AC17" s="118"/>
      <c r="AD17" s="119">
        <f t="shared" si="6"/>
        <v>111.25</v>
      </c>
      <c r="AE17" s="107" t="s">
        <v>457</v>
      </c>
      <c r="AF17" s="107"/>
      <c r="AG17" s="107"/>
      <c r="AH17" s="107"/>
      <c r="AI17" s="107"/>
      <c r="AJ17" s="120"/>
      <c r="AK17" s="107"/>
      <c r="AL17" s="113"/>
      <c r="AM17" s="121"/>
      <c r="AN17" s="121"/>
    </row>
    <row r="18">
      <c r="A18" s="104">
        <v>44984.0</v>
      </c>
      <c r="B18" s="105">
        <v>0.4791666666666667</v>
      </c>
      <c r="C18" s="105">
        <v>0.6131944444444445</v>
      </c>
      <c r="D18" s="106">
        <f t="shared" si="1"/>
        <v>0.1340277778</v>
      </c>
      <c r="E18" s="107" t="s">
        <v>340</v>
      </c>
      <c r="F18" s="108">
        <f t="shared" si="2"/>
        <v>1</v>
      </c>
      <c r="G18" s="109" t="str">
        <f>IFERROR(VLOOKUP($E18,contratos,2,FALSE),"")</f>
        <v>Carina Soares de Paiva Leite</v>
      </c>
      <c r="H18" s="110" t="str">
        <f>IFERROR(VLOOKUP($E18,contratos,3,FALSE),"")</f>
        <v/>
      </c>
      <c r="I18" s="111" t="str">
        <f>IFERROR(VLOOKUP($E18,contratos,4,FALSE),"")</f>
        <v/>
      </c>
      <c r="J18" s="112" t="str">
        <f>IFERROR(VLOOKUP($E18,contratos,5,FALSE),"")</f>
        <v/>
      </c>
      <c r="K18" s="112" t="str">
        <f>IFERROR(VLOOKUP($E18,contratos,6,FALSE),"")</f>
        <v/>
      </c>
      <c r="L18" s="112" t="str">
        <f>IFERROR(VLOOKUP($E18,contratos,7,FALSE),"")</f>
        <v/>
      </c>
      <c r="M18" s="113" t="s">
        <v>149</v>
      </c>
      <c r="N18" s="114"/>
      <c r="O18" s="113" t="s">
        <v>376</v>
      </c>
      <c r="P18" s="107">
        <v>0.0</v>
      </c>
      <c r="Q18" s="115" t="s">
        <v>460</v>
      </c>
      <c r="R18" s="116">
        <v>0.08333333333333333</v>
      </c>
      <c r="S18" s="117">
        <f t="shared" si="3"/>
        <v>0.5625</v>
      </c>
      <c r="T18" s="116">
        <v>0.09236111111111112</v>
      </c>
      <c r="U18" s="106">
        <f t="shared" si="4"/>
        <v>0.009027777778</v>
      </c>
      <c r="V18" s="107" t="s">
        <v>167</v>
      </c>
      <c r="W18" s="107" t="s">
        <v>124</v>
      </c>
      <c r="X18" s="118">
        <v>0.0</v>
      </c>
      <c r="Y18" s="119">
        <f t="shared" si="5"/>
        <v>0</v>
      </c>
      <c r="Z18" s="113" t="s">
        <v>461</v>
      </c>
      <c r="AA18" s="113" t="s">
        <v>461</v>
      </c>
      <c r="AB18" s="119">
        <f>IF(T18&lt;&gt;"",(HOUR(T18)+MINUTE(T18)/60)*custohh,"")</f>
        <v>166.25</v>
      </c>
      <c r="AC18" s="118"/>
      <c r="AD18" s="119">
        <f t="shared" si="6"/>
        <v>166.25</v>
      </c>
      <c r="AE18" s="107" t="s">
        <v>457</v>
      </c>
      <c r="AF18" s="107"/>
      <c r="AG18" s="107"/>
      <c r="AH18" s="107"/>
      <c r="AI18" s="107"/>
      <c r="AJ18" s="120"/>
      <c r="AK18" s="107"/>
      <c r="AL18" s="113"/>
      <c r="AM18" s="121"/>
      <c r="AN18" s="121"/>
    </row>
    <row r="19">
      <c r="A19" s="104">
        <v>44984.0</v>
      </c>
      <c r="B19" s="105">
        <v>0.6138888888888889</v>
      </c>
      <c r="C19" s="105">
        <v>0.6527777777777778</v>
      </c>
      <c r="D19" s="106">
        <f t="shared" si="1"/>
        <v>0.03888888889</v>
      </c>
      <c r="E19" s="107" t="s">
        <v>342</v>
      </c>
      <c r="F19" s="108">
        <f t="shared" si="2"/>
        <v>1</v>
      </c>
      <c r="G19" s="109" t="str">
        <f>IFERROR(VLOOKUP($E19,contratos,2,FALSE),"")</f>
        <v>Natalia bueno vorcaro zettel</v>
      </c>
      <c r="H19" s="110">
        <f>IFERROR(VLOOKUP($E19,contratos,3,FALSE),"")</f>
        <v>0.08333333333</v>
      </c>
      <c r="I19" s="111" t="str">
        <f>IFERROR(VLOOKUP($E19,contratos,4,FALSE),"")</f>
        <v/>
      </c>
      <c r="J19" s="112" t="str">
        <f>IFERROR(VLOOKUP($E19,contratos,5,FALSE),"")</f>
        <v/>
      </c>
      <c r="K19" s="112" t="str">
        <f>IFERROR(VLOOKUP($E19,contratos,6,FALSE),"")</f>
        <v/>
      </c>
      <c r="L19" s="112" t="str">
        <f>IFERROR(VLOOKUP($E19,contratos,7,FALSE),"")</f>
        <v/>
      </c>
      <c r="M19" s="113" t="s">
        <v>149</v>
      </c>
      <c r="N19" s="114"/>
      <c r="O19" s="113" t="s">
        <v>173</v>
      </c>
      <c r="P19" s="107">
        <v>1.0</v>
      </c>
      <c r="Q19" s="115" t="s">
        <v>372</v>
      </c>
      <c r="R19" s="116">
        <v>0.08333333333333333</v>
      </c>
      <c r="S19" s="117">
        <f t="shared" si="3"/>
        <v>0.6972222222</v>
      </c>
      <c r="T19" s="116">
        <v>0.03888888888888889</v>
      </c>
      <c r="U19" s="106">
        <f t="shared" si="4"/>
        <v>-0.04444444444</v>
      </c>
      <c r="V19" s="107" t="s">
        <v>167</v>
      </c>
      <c r="W19" s="107" t="s">
        <v>124</v>
      </c>
      <c r="X19" s="118">
        <v>0.0</v>
      </c>
      <c r="Y19" s="119">
        <f t="shared" si="5"/>
        <v>0</v>
      </c>
      <c r="Z19" s="113" t="s">
        <v>147</v>
      </c>
      <c r="AA19" s="113" t="s">
        <v>189</v>
      </c>
      <c r="AB19" s="119">
        <f>IF(T19&lt;&gt;"",(HOUR(T19)+MINUTE(T19)/60)*custohh,"")</f>
        <v>70</v>
      </c>
      <c r="AC19" s="118"/>
      <c r="AD19" s="119">
        <f t="shared" si="6"/>
        <v>70</v>
      </c>
      <c r="AE19" s="107" t="s">
        <v>457</v>
      </c>
      <c r="AF19" s="107"/>
      <c r="AG19" s="107"/>
      <c r="AH19" s="107"/>
      <c r="AI19" s="107"/>
      <c r="AJ19" s="120"/>
      <c r="AK19" s="107"/>
      <c r="AL19" s="113"/>
      <c r="AM19" s="121"/>
      <c r="AN19" s="121"/>
    </row>
    <row r="20">
      <c r="A20" s="104">
        <v>44984.0</v>
      </c>
      <c r="B20" s="105">
        <v>0.2923611111111111</v>
      </c>
      <c r="C20" s="105">
        <v>0.41805555555555557</v>
      </c>
      <c r="D20" s="106">
        <f t="shared" si="1"/>
        <v>0.1256944444</v>
      </c>
      <c r="E20" s="107">
        <v>7.0</v>
      </c>
      <c r="F20" s="108">
        <f t="shared" si="2"/>
        <v>11</v>
      </c>
      <c r="G20" s="109" t="str">
        <f>IFERROR(VLOOKUP($E20,contratos,2,FALSE),"")</f>
        <v>REUNIÕES, TREINAMENTOS E PASSAGEM DE PROJETOS</v>
      </c>
      <c r="H20" s="110" t="str">
        <f>IFERROR(VLOOKUP($E20,contratos,3,FALSE),"")</f>
        <v/>
      </c>
      <c r="I20" s="111" t="str">
        <f>IFERROR(VLOOKUP($E20,contratos,4,FALSE),"")</f>
        <v/>
      </c>
      <c r="J20" s="112" t="str">
        <f>IFERROR(VLOOKUP($E20,contratos,5,FALSE),"")</f>
        <v/>
      </c>
      <c r="K20" s="112" t="str">
        <f>IFERROR(VLOOKUP($E20,contratos,6,FALSE),"")</f>
        <v/>
      </c>
      <c r="L20" s="112" t="str">
        <f>IFERROR(VLOOKUP($E20,contratos,7,FALSE),"")</f>
        <v/>
      </c>
      <c r="M20" s="113" t="s">
        <v>149</v>
      </c>
      <c r="N20" s="114"/>
      <c r="O20" s="113" t="s">
        <v>191</v>
      </c>
      <c r="P20" s="107">
        <v>0.0</v>
      </c>
      <c r="Q20" s="115" t="s">
        <v>460</v>
      </c>
      <c r="R20" s="116">
        <v>0.08333333333333333</v>
      </c>
      <c r="S20" s="117">
        <f t="shared" si="3"/>
        <v>0.3756944444</v>
      </c>
      <c r="T20" s="116">
        <v>0.12569444444444444</v>
      </c>
      <c r="U20" s="106">
        <f t="shared" si="4"/>
        <v>0.04236111111</v>
      </c>
      <c r="V20" s="107" t="s">
        <v>203</v>
      </c>
      <c r="W20" s="107" t="s">
        <v>125</v>
      </c>
      <c r="X20" s="118">
        <v>0.0</v>
      </c>
      <c r="Y20" s="119">
        <f t="shared" si="5"/>
        <v>0</v>
      </c>
      <c r="Z20" s="113" t="s">
        <v>461</v>
      </c>
      <c r="AA20" s="113" t="s">
        <v>461</v>
      </c>
      <c r="AB20" s="119">
        <f>IF(T20&lt;&gt;"",(HOUR(T20)+MINUTE(T20)/60)*custohh,"")</f>
        <v>226.25</v>
      </c>
      <c r="AC20" s="118"/>
      <c r="AD20" s="119">
        <f t="shared" si="6"/>
        <v>226.25</v>
      </c>
      <c r="AE20" s="107" t="s">
        <v>457</v>
      </c>
      <c r="AF20" s="107"/>
      <c r="AG20" s="107"/>
      <c r="AH20" s="107"/>
      <c r="AI20" s="107"/>
      <c r="AJ20" s="120"/>
      <c r="AK20" s="107"/>
      <c r="AL20" s="113"/>
      <c r="AM20" s="121"/>
      <c r="AN20" s="121"/>
    </row>
    <row r="21">
      <c r="A21" s="104">
        <v>44984.0</v>
      </c>
      <c r="B21" s="105">
        <v>0.41875</v>
      </c>
      <c r="C21" s="105">
        <v>0.4722222222222222</v>
      </c>
      <c r="D21" s="106">
        <f t="shared" si="1"/>
        <v>0.05347222222</v>
      </c>
      <c r="E21" s="107">
        <v>6.0</v>
      </c>
      <c r="F21" s="108">
        <f t="shared" si="2"/>
        <v>2</v>
      </c>
      <c r="G21" s="109" t="str">
        <f>IFERROR(VLOOKUP($E21,contratos,2,FALSE),"")</f>
        <v>CASA PP</v>
      </c>
      <c r="H21" s="110" t="str">
        <f>IFERROR(VLOOKUP($E21,contratos,3,FALSE),"")</f>
        <v/>
      </c>
      <c r="I21" s="111" t="str">
        <f>IFERROR(VLOOKUP($E21,contratos,4,FALSE),"")</f>
        <v/>
      </c>
      <c r="J21" s="112" t="str">
        <f>IFERROR(VLOOKUP($E21,contratos,5,FALSE),"")</f>
        <v/>
      </c>
      <c r="K21" s="112" t="str">
        <f>IFERROR(VLOOKUP($E21,contratos,6,FALSE),"")</f>
        <v/>
      </c>
      <c r="L21" s="112" t="str">
        <f>IFERROR(VLOOKUP($E21,contratos,7,FALSE),"")</f>
        <v/>
      </c>
      <c r="M21" s="113" t="s">
        <v>149</v>
      </c>
      <c r="N21" s="113" t="s">
        <v>463</v>
      </c>
      <c r="O21" s="113" t="s">
        <v>179</v>
      </c>
      <c r="P21" s="107">
        <v>1.0</v>
      </c>
      <c r="Q21" s="115" t="s">
        <v>395</v>
      </c>
      <c r="R21" s="116">
        <v>0.125</v>
      </c>
      <c r="S21" s="117">
        <f t="shared" si="3"/>
        <v>0.54375</v>
      </c>
      <c r="T21" s="116">
        <v>0.05347222222222222</v>
      </c>
      <c r="U21" s="106">
        <f t="shared" si="4"/>
        <v>-0.07152777778</v>
      </c>
      <c r="V21" s="107" t="s">
        <v>203</v>
      </c>
      <c r="W21" s="107" t="s">
        <v>125</v>
      </c>
      <c r="X21" s="118">
        <v>0.0</v>
      </c>
      <c r="Y21" s="119">
        <f t="shared" si="5"/>
        <v>719.49</v>
      </c>
      <c r="Z21" s="113" t="s">
        <v>461</v>
      </c>
      <c r="AA21" s="113" t="s">
        <v>461</v>
      </c>
      <c r="AB21" s="119">
        <f>IF(T21&lt;&gt;"",(HOUR(T21)+MINUTE(T21)/60)*custohh,"")</f>
        <v>96.25</v>
      </c>
      <c r="AC21" s="118"/>
      <c r="AD21" s="119">
        <f t="shared" si="6"/>
        <v>96.25</v>
      </c>
      <c r="AE21" s="107" t="s">
        <v>457</v>
      </c>
      <c r="AF21" s="107"/>
      <c r="AG21" s="107"/>
      <c r="AH21" s="107"/>
      <c r="AI21" s="107"/>
      <c r="AJ21" s="120"/>
      <c r="AK21" s="107"/>
      <c r="AL21" s="113"/>
      <c r="AM21" s="121"/>
      <c r="AN21" s="121"/>
    </row>
    <row r="22">
      <c r="A22" s="104">
        <v>44984.0</v>
      </c>
      <c r="B22" s="105">
        <v>0.4722222222222222</v>
      </c>
      <c r="C22" s="105">
        <v>0.7</v>
      </c>
      <c r="D22" s="106">
        <f t="shared" si="1"/>
        <v>0.2277777778</v>
      </c>
      <c r="E22" s="107">
        <v>560.0</v>
      </c>
      <c r="F22" s="108">
        <f t="shared" si="2"/>
        <v>8</v>
      </c>
      <c r="G22" s="109" t="str">
        <f>IFERROR(VLOOKUP($E22,contratos,2,FALSE),"")</f>
        <v>RODRIGO BRAGA PENTAGNA GUIMARÃES</v>
      </c>
      <c r="H22" s="110">
        <f>IFERROR(VLOOKUP($E22,contratos,3,FALSE),"")</f>
        <v>16.66666667</v>
      </c>
      <c r="I22" s="111" t="str">
        <f>IFERROR(VLOOKUP($E22,contratos,4,FALSE),"")</f>
        <v/>
      </c>
      <c r="J22" s="112" t="str">
        <f>IFERROR(VLOOKUP($E22,contratos,5,FALSE),"")</f>
        <v/>
      </c>
      <c r="K22" s="112" t="str">
        <f>IFERROR(VLOOKUP($E22,contratos,6,FALSE),"")</f>
        <v/>
      </c>
      <c r="L22" s="112" t="str">
        <f>IFERROR(VLOOKUP($E22,contratos,7,FALSE),"")</f>
        <v/>
      </c>
      <c r="M22" s="113" t="s">
        <v>149</v>
      </c>
      <c r="N22" s="114"/>
      <c r="O22" s="113" t="s">
        <v>166</v>
      </c>
      <c r="P22" s="107">
        <v>1.0</v>
      </c>
      <c r="Q22" s="115" t="s">
        <v>373</v>
      </c>
      <c r="R22" s="116">
        <v>0.16666666666666666</v>
      </c>
      <c r="S22" s="117">
        <f t="shared" si="3"/>
        <v>0.6388888889</v>
      </c>
      <c r="T22" s="116">
        <v>0.18611111111111112</v>
      </c>
      <c r="U22" s="106">
        <f t="shared" si="4"/>
        <v>0.01944444444</v>
      </c>
      <c r="V22" s="107" t="s">
        <v>203</v>
      </c>
      <c r="W22" s="107" t="s">
        <v>125</v>
      </c>
      <c r="X22" s="118">
        <v>0.0</v>
      </c>
      <c r="Y22" s="119">
        <f t="shared" si="5"/>
        <v>226.8175</v>
      </c>
      <c r="Z22" s="113" t="s">
        <v>461</v>
      </c>
      <c r="AA22" s="113" t="s">
        <v>461</v>
      </c>
      <c r="AB22" s="119">
        <f>IF(T22&lt;&gt;"",(HOUR(T22)+MINUTE(T22)/60)*custohh,"")</f>
        <v>335</v>
      </c>
      <c r="AC22" s="118"/>
      <c r="AD22" s="119">
        <f t="shared" si="6"/>
        <v>335</v>
      </c>
      <c r="AE22" s="107" t="s">
        <v>454</v>
      </c>
      <c r="AF22" s="107" t="s">
        <v>161</v>
      </c>
      <c r="AG22" s="107">
        <v>52.0</v>
      </c>
      <c r="AH22" s="107" t="s">
        <v>464</v>
      </c>
      <c r="AI22" s="107" t="s">
        <v>456</v>
      </c>
      <c r="AJ22" s="120"/>
      <c r="AK22" s="107"/>
      <c r="AL22" s="113"/>
      <c r="AM22" s="121"/>
      <c r="AN22" s="121"/>
    </row>
    <row r="23">
      <c r="A23" s="104">
        <v>44984.0</v>
      </c>
      <c r="B23" s="105">
        <v>0.3125</v>
      </c>
      <c r="C23" s="105">
        <v>0.3645833333333333</v>
      </c>
      <c r="D23" s="106">
        <f t="shared" si="1"/>
        <v>0.05208333333</v>
      </c>
      <c r="E23" s="107">
        <v>7.0</v>
      </c>
      <c r="F23" s="108">
        <f t="shared" si="2"/>
        <v>11</v>
      </c>
      <c r="G23" s="109" t="str">
        <f>IFERROR(VLOOKUP($E23,contratos,2,FALSE),"")</f>
        <v>REUNIÕES, TREINAMENTOS E PASSAGEM DE PROJETOS</v>
      </c>
      <c r="H23" s="110" t="str">
        <f>IFERROR(VLOOKUP($E23,contratos,3,FALSE),"")</f>
        <v/>
      </c>
      <c r="I23" s="111" t="str">
        <f>IFERROR(VLOOKUP($E23,contratos,4,FALSE),"")</f>
        <v/>
      </c>
      <c r="J23" s="112" t="str">
        <f>IFERROR(VLOOKUP($E23,contratos,5,FALSE),"")</f>
        <v/>
      </c>
      <c r="K23" s="112" t="str">
        <f>IFERROR(VLOOKUP($E23,contratos,6,FALSE),"")</f>
        <v/>
      </c>
      <c r="L23" s="112" t="str">
        <f>IFERROR(VLOOKUP($E23,contratos,7,FALSE),"")</f>
        <v/>
      </c>
      <c r="M23" s="113" t="s">
        <v>149</v>
      </c>
      <c r="N23" s="114"/>
      <c r="O23" s="113" t="s">
        <v>371</v>
      </c>
      <c r="P23" s="107">
        <v>1.0</v>
      </c>
      <c r="Q23" s="115" t="s">
        <v>372</v>
      </c>
      <c r="R23" s="116">
        <v>0.041666666666666664</v>
      </c>
      <c r="S23" s="117">
        <f t="shared" si="3"/>
        <v>0.3541666667</v>
      </c>
      <c r="T23" s="116">
        <v>0.052083333333333336</v>
      </c>
      <c r="U23" s="106">
        <f t="shared" si="4"/>
        <v>0.01041666667</v>
      </c>
      <c r="V23" s="107" t="s">
        <v>180</v>
      </c>
      <c r="W23" s="107" t="s">
        <v>124</v>
      </c>
      <c r="X23" s="118">
        <v>0.0</v>
      </c>
      <c r="Y23" s="119">
        <f t="shared" si="5"/>
        <v>0</v>
      </c>
      <c r="Z23" s="113" t="s">
        <v>461</v>
      </c>
      <c r="AA23" s="113" t="s">
        <v>461</v>
      </c>
      <c r="AB23" s="119">
        <f>IF(T23&lt;&gt;"",(HOUR(T23)+MINUTE(T23)/60)*custohh,"")</f>
        <v>93.75</v>
      </c>
      <c r="AC23" s="118"/>
      <c r="AD23" s="119">
        <f t="shared" si="6"/>
        <v>93.75</v>
      </c>
      <c r="AE23" s="107" t="s">
        <v>457</v>
      </c>
      <c r="AF23" s="107"/>
      <c r="AG23" s="107"/>
      <c r="AH23" s="107"/>
      <c r="AI23" s="107"/>
      <c r="AJ23" s="120"/>
      <c r="AK23" s="107"/>
      <c r="AL23" s="113"/>
      <c r="AM23" s="121"/>
      <c r="AN23" s="121"/>
    </row>
    <row r="24">
      <c r="A24" s="104">
        <v>44984.0</v>
      </c>
      <c r="B24" s="105">
        <v>0.36527777777777776</v>
      </c>
      <c r="C24" s="105">
        <v>0.45694444444444443</v>
      </c>
      <c r="D24" s="106">
        <f t="shared" si="1"/>
        <v>0.09166666667</v>
      </c>
      <c r="E24" s="107">
        <v>511.0</v>
      </c>
      <c r="F24" s="108">
        <f t="shared" si="2"/>
        <v>1</v>
      </c>
      <c r="G24" s="109" t="str">
        <f>IFERROR(VLOOKUP($E24,contratos,2,FALSE),"")</f>
        <v>JNA PARTICIPACOES EMPREENDIMENTOS E AGROPECUARIA LTDA</v>
      </c>
      <c r="H24" s="110" t="str">
        <f>IFERROR(VLOOKUP($E24,contratos,3,FALSE),"")</f>
        <v/>
      </c>
      <c r="I24" s="111" t="str">
        <f>IFERROR(VLOOKUP($E24,contratos,4,FALSE),"")</f>
        <v/>
      </c>
      <c r="J24" s="112" t="str">
        <f>IFERROR(VLOOKUP($E24,contratos,5,FALSE),"")</f>
        <v/>
      </c>
      <c r="K24" s="112" t="str">
        <f>IFERROR(VLOOKUP($E24,contratos,6,FALSE),"")</f>
        <v/>
      </c>
      <c r="L24" s="112" t="str">
        <f>IFERROR(VLOOKUP($E24,contratos,7,FALSE),"")</f>
        <v/>
      </c>
      <c r="M24" s="113" t="s">
        <v>149</v>
      </c>
      <c r="N24" s="114"/>
      <c r="O24" s="113" t="s">
        <v>371</v>
      </c>
      <c r="P24" s="107">
        <v>1.0</v>
      </c>
      <c r="Q24" s="115" t="s">
        <v>372</v>
      </c>
      <c r="R24" s="116">
        <v>0.09166666666666666</v>
      </c>
      <c r="S24" s="117">
        <f t="shared" si="3"/>
        <v>0.4569444444</v>
      </c>
      <c r="T24" s="116">
        <v>0.09166666666666666</v>
      </c>
      <c r="U24" s="106">
        <f t="shared" si="4"/>
        <v>0</v>
      </c>
      <c r="V24" s="107" t="s">
        <v>180</v>
      </c>
      <c r="W24" s="107" t="s">
        <v>124</v>
      </c>
      <c r="X24" s="118">
        <v>0.0</v>
      </c>
      <c r="Y24" s="119">
        <f t="shared" si="5"/>
        <v>0</v>
      </c>
      <c r="Z24" s="113" t="s">
        <v>147</v>
      </c>
      <c r="AA24" s="113" t="s">
        <v>189</v>
      </c>
      <c r="AB24" s="119">
        <f>IF(T24&lt;&gt;"",(HOUR(T24)+MINUTE(T24)/60)*custohh,"")</f>
        <v>165</v>
      </c>
      <c r="AC24" s="118"/>
      <c r="AD24" s="119">
        <f t="shared" si="6"/>
        <v>165</v>
      </c>
      <c r="AE24" s="107" t="s">
        <v>457</v>
      </c>
      <c r="AF24" s="107"/>
      <c r="AG24" s="107"/>
      <c r="AH24" s="107"/>
      <c r="AI24" s="107"/>
      <c r="AJ24" s="120"/>
      <c r="AK24" s="107"/>
      <c r="AL24" s="113"/>
      <c r="AM24" s="121"/>
      <c r="AN24" s="121"/>
    </row>
    <row r="25">
      <c r="A25" s="104">
        <v>44984.0</v>
      </c>
      <c r="B25" s="105">
        <v>0.4576388888888889</v>
      </c>
      <c r="C25" s="105">
        <v>0.6243055555555556</v>
      </c>
      <c r="D25" s="106">
        <f t="shared" si="1"/>
        <v>0.1666666667</v>
      </c>
      <c r="E25" s="107">
        <v>2144121.0</v>
      </c>
      <c r="F25" s="108">
        <f t="shared" si="2"/>
        <v>1</v>
      </c>
      <c r="G25" s="109" t="str">
        <f>IFERROR(VLOOKUP($E25,contratos,2,FALSE),"")</f>
        <v>JAB EMPREENDIMENTOS IMOBILIARIOS LTDA</v>
      </c>
      <c r="H25" s="110" t="str">
        <f>IFERROR(VLOOKUP($E25,contratos,3,FALSE),"")</f>
        <v/>
      </c>
      <c r="I25" s="111" t="str">
        <f>IFERROR(VLOOKUP($E25,contratos,4,FALSE),"")</f>
        <v/>
      </c>
      <c r="J25" s="112" t="str">
        <f>IFERROR(VLOOKUP($E25,contratos,5,FALSE),"")</f>
        <v/>
      </c>
      <c r="K25" s="112" t="str">
        <f>IFERROR(VLOOKUP($E25,contratos,6,FALSE),"")</f>
        <v/>
      </c>
      <c r="L25" s="112" t="str">
        <f>IFERROR(VLOOKUP($E25,contratos,7,FALSE),"")</f>
        <v/>
      </c>
      <c r="M25" s="113" t="s">
        <v>149</v>
      </c>
      <c r="N25" s="114"/>
      <c r="O25" s="113" t="s">
        <v>371</v>
      </c>
      <c r="P25" s="107">
        <v>1.0</v>
      </c>
      <c r="Q25" s="115" t="s">
        <v>465</v>
      </c>
      <c r="R25" s="116">
        <v>0.08333333333333333</v>
      </c>
      <c r="S25" s="117">
        <f t="shared" si="3"/>
        <v>0.5409722222</v>
      </c>
      <c r="T25" s="116">
        <v>0.125</v>
      </c>
      <c r="U25" s="106">
        <f t="shared" si="4"/>
        <v>0.04166666667</v>
      </c>
      <c r="V25" s="107" t="s">
        <v>180</v>
      </c>
      <c r="W25" s="107" t="s">
        <v>124</v>
      </c>
      <c r="X25" s="118">
        <v>0.0</v>
      </c>
      <c r="Y25" s="119">
        <f t="shared" si="5"/>
        <v>0</v>
      </c>
      <c r="Z25" s="113" t="s">
        <v>147</v>
      </c>
      <c r="AA25" s="113" t="s">
        <v>163</v>
      </c>
      <c r="AB25" s="119">
        <f>IF(T25&lt;&gt;"",(HOUR(T25)+MINUTE(T25)/60)*custohh,"")</f>
        <v>225</v>
      </c>
      <c r="AC25" s="118"/>
      <c r="AD25" s="119">
        <f t="shared" si="6"/>
        <v>225</v>
      </c>
      <c r="AE25" s="107" t="s">
        <v>457</v>
      </c>
      <c r="AF25" s="107"/>
      <c r="AG25" s="107"/>
      <c r="AH25" s="107"/>
      <c r="AI25" s="107"/>
      <c r="AJ25" s="120"/>
      <c r="AK25" s="107"/>
      <c r="AL25" s="113"/>
      <c r="AM25" s="121"/>
      <c r="AN25" s="121"/>
    </row>
    <row r="26">
      <c r="A26" s="104">
        <v>44982.0</v>
      </c>
      <c r="B26" s="105">
        <v>0.26666666666666666</v>
      </c>
      <c r="C26" s="105">
        <v>0.5395833333333333</v>
      </c>
      <c r="D26" s="106">
        <f t="shared" si="1"/>
        <v>0.2729166667</v>
      </c>
      <c r="E26" s="107">
        <v>3.0</v>
      </c>
      <c r="F26" s="108">
        <f t="shared" si="2"/>
        <v>11</v>
      </c>
      <c r="G26" s="109" t="str">
        <f>IFERROR(VLOOKUP($E26,contratos,2,FALSE),"")</f>
        <v>SHOWROOM ARCHBH</v>
      </c>
      <c r="H26" s="110" t="str">
        <f>IFERROR(VLOOKUP($E26,contratos,3,FALSE),"")</f>
        <v/>
      </c>
      <c r="I26" s="111" t="str">
        <f>IFERROR(VLOOKUP($E26,contratos,4,FALSE),"")</f>
        <v/>
      </c>
      <c r="J26" s="112" t="str">
        <f>IFERROR(VLOOKUP($E26,contratos,5,FALSE),"")</f>
        <v/>
      </c>
      <c r="K26" s="112" t="str">
        <f>IFERROR(VLOOKUP($E26,contratos,6,FALSE),"")</f>
        <v/>
      </c>
      <c r="L26" s="112" t="str">
        <f>IFERROR(VLOOKUP($E26,contratos,7,FALSE),"")</f>
        <v/>
      </c>
      <c r="M26" s="113" t="s">
        <v>149</v>
      </c>
      <c r="N26" s="114"/>
      <c r="O26" s="113" t="s">
        <v>371</v>
      </c>
      <c r="P26" s="107">
        <v>1.0</v>
      </c>
      <c r="Q26" s="115" t="s">
        <v>372</v>
      </c>
      <c r="R26" s="116">
        <v>0.20833333333333334</v>
      </c>
      <c r="S26" s="117">
        <f t="shared" si="3"/>
        <v>0.475</v>
      </c>
      <c r="T26" s="116">
        <v>0.27291666666666664</v>
      </c>
      <c r="U26" s="106">
        <f t="shared" si="4"/>
        <v>0.06458333333</v>
      </c>
      <c r="V26" s="107" t="s">
        <v>151</v>
      </c>
      <c r="W26" s="107" t="s">
        <v>134</v>
      </c>
      <c r="X26" s="118">
        <v>0.0</v>
      </c>
      <c r="Y26" s="119">
        <f t="shared" si="5"/>
        <v>0</v>
      </c>
      <c r="Z26" s="113" t="s">
        <v>147</v>
      </c>
      <c r="AA26" s="113" t="s">
        <v>183</v>
      </c>
      <c r="AB26" s="119">
        <f>IF(T26&lt;&gt;"",(HOUR(T26)+MINUTE(T26)/60)*custohh,"")</f>
        <v>491.25</v>
      </c>
      <c r="AC26" s="118"/>
      <c r="AD26" s="119">
        <f t="shared" si="6"/>
        <v>491.25</v>
      </c>
      <c r="AE26" s="107" t="s">
        <v>457</v>
      </c>
      <c r="AF26" s="107"/>
      <c r="AG26" s="107"/>
      <c r="AH26" s="107"/>
      <c r="AI26" s="107"/>
      <c r="AJ26" s="120"/>
      <c r="AK26" s="107"/>
      <c r="AL26" s="113"/>
      <c r="AM26" s="121"/>
      <c r="AN26" s="121"/>
    </row>
    <row r="27">
      <c r="A27" s="104">
        <v>44981.0</v>
      </c>
      <c r="B27" s="105">
        <v>0.5861111111111111</v>
      </c>
      <c r="C27" s="105">
        <v>0.6541666666666667</v>
      </c>
      <c r="D27" s="106">
        <f t="shared" si="1"/>
        <v>0.06805555556</v>
      </c>
      <c r="E27" s="107" t="s">
        <v>307</v>
      </c>
      <c r="F27" s="108">
        <f t="shared" si="2"/>
        <v>3</v>
      </c>
      <c r="G27" s="109" t="str">
        <f>IFERROR(VLOOKUP($E27,contratos,2,FALSE),"")</f>
        <v>LUCIANA DO ESPÍRITO SANTO SARAIVA DINIZ</v>
      </c>
      <c r="H27" s="110">
        <f>IFERROR(VLOOKUP($E27,contratos,3,FALSE),"")</f>
        <v>0.3333333333</v>
      </c>
      <c r="I27" s="111" t="str">
        <f>IFERROR(VLOOKUP($E27,contratos,4,FALSE),"")</f>
        <v/>
      </c>
      <c r="J27" s="112" t="str">
        <f>IFERROR(VLOOKUP($E27,contratos,5,FALSE),"")</f>
        <v/>
      </c>
      <c r="K27" s="112" t="str">
        <f>IFERROR(VLOOKUP($E27,contratos,6,FALSE),"")</f>
        <v/>
      </c>
      <c r="L27" s="112" t="str">
        <f>IFERROR(VLOOKUP($E27,contratos,7,FALSE),"")</f>
        <v/>
      </c>
      <c r="M27" s="113" t="s">
        <v>149</v>
      </c>
      <c r="N27" s="114"/>
      <c r="O27" s="113" t="s">
        <v>376</v>
      </c>
      <c r="P27" s="107">
        <v>2.0</v>
      </c>
      <c r="Q27" s="115" t="s">
        <v>372</v>
      </c>
      <c r="R27" s="116">
        <v>0.375</v>
      </c>
      <c r="S27" s="117">
        <f t="shared" si="3"/>
        <v>0.9611111111</v>
      </c>
      <c r="T27" s="116">
        <v>0.06805555555555555</v>
      </c>
      <c r="U27" s="106">
        <f t="shared" si="4"/>
        <v>-0.3069444444</v>
      </c>
      <c r="V27" s="107" t="s">
        <v>151</v>
      </c>
      <c r="W27" s="107" t="s">
        <v>152</v>
      </c>
      <c r="X27" s="118">
        <v>1500.0</v>
      </c>
      <c r="Y27" s="119">
        <f t="shared" si="5"/>
        <v>500</v>
      </c>
      <c r="Z27" s="113" t="s">
        <v>147</v>
      </c>
      <c r="AA27" s="113" t="s">
        <v>189</v>
      </c>
      <c r="AB27" s="119">
        <f>IF(T27&lt;&gt;"",(HOUR(T27)+MINUTE(T27)/60)*custohh,"")</f>
        <v>122.5</v>
      </c>
      <c r="AC27" s="118"/>
      <c r="AD27" s="119">
        <f t="shared" si="6"/>
        <v>122.5</v>
      </c>
      <c r="AE27" s="107" t="s">
        <v>457</v>
      </c>
      <c r="AF27" s="107"/>
      <c r="AG27" s="107"/>
      <c r="AH27" s="107"/>
      <c r="AI27" s="107"/>
      <c r="AJ27" s="120"/>
      <c r="AK27" s="107"/>
      <c r="AL27" s="113"/>
      <c r="AM27" s="121"/>
      <c r="AN27" s="121"/>
    </row>
    <row r="28">
      <c r="A28" s="104">
        <v>44981.0</v>
      </c>
      <c r="B28" s="105">
        <v>0.6548611111111111</v>
      </c>
      <c r="C28" s="105">
        <v>0.8111111111111111</v>
      </c>
      <c r="D28" s="106">
        <f t="shared" si="1"/>
        <v>0.15625</v>
      </c>
      <c r="E28" s="107">
        <v>3.0</v>
      </c>
      <c r="F28" s="108">
        <f t="shared" si="2"/>
        <v>11</v>
      </c>
      <c r="G28" s="109" t="str">
        <f>IFERROR(VLOOKUP($E28,contratos,2,FALSE),"")</f>
        <v>SHOWROOM ARCHBH</v>
      </c>
      <c r="H28" s="110" t="str">
        <f>IFERROR(VLOOKUP($E28,contratos,3,FALSE),"")</f>
        <v/>
      </c>
      <c r="I28" s="111" t="str">
        <f>IFERROR(VLOOKUP($E28,contratos,4,FALSE),"")</f>
        <v/>
      </c>
      <c r="J28" s="112" t="str">
        <f>IFERROR(VLOOKUP($E28,contratos,5,FALSE),"")</f>
        <v/>
      </c>
      <c r="K28" s="112" t="str">
        <f>IFERROR(VLOOKUP($E28,contratos,6,FALSE),"")</f>
        <v/>
      </c>
      <c r="L28" s="112" t="str">
        <f>IFERROR(VLOOKUP($E28,contratos,7,FALSE),"")</f>
        <v/>
      </c>
      <c r="M28" s="113" t="s">
        <v>149</v>
      </c>
      <c r="N28" s="114"/>
      <c r="O28" s="113" t="s">
        <v>371</v>
      </c>
      <c r="P28" s="107">
        <v>1.0</v>
      </c>
      <c r="Q28" s="115" t="s">
        <v>372</v>
      </c>
      <c r="R28" s="116">
        <v>0.08333333333333333</v>
      </c>
      <c r="S28" s="117">
        <f t="shared" si="3"/>
        <v>0.7381944444</v>
      </c>
      <c r="T28" s="116">
        <v>0.15625</v>
      </c>
      <c r="U28" s="106">
        <f t="shared" si="4"/>
        <v>0.07291666667</v>
      </c>
      <c r="V28" s="107" t="s">
        <v>151</v>
      </c>
      <c r="W28" s="107" t="s">
        <v>152</v>
      </c>
      <c r="X28" s="118">
        <v>0.0</v>
      </c>
      <c r="Y28" s="119">
        <f t="shared" si="5"/>
        <v>0</v>
      </c>
      <c r="Z28" s="113" t="s">
        <v>147</v>
      </c>
      <c r="AA28" s="113" t="s">
        <v>189</v>
      </c>
      <c r="AB28" s="119">
        <f>IF(T28&lt;&gt;"",(HOUR(T28)+MINUTE(T28)/60)*custohh,"")</f>
        <v>281.25</v>
      </c>
      <c r="AC28" s="118"/>
      <c r="AD28" s="119">
        <f t="shared" si="6"/>
        <v>281.25</v>
      </c>
      <c r="AE28" s="107" t="s">
        <v>457</v>
      </c>
      <c r="AF28" s="107"/>
      <c r="AG28" s="107"/>
      <c r="AH28" s="107"/>
      <c r="AI28" s="107"/>
      <c r="AJ28" s="120"/>
      <c r="AK28" s="107"/>
      <c r="AL28" s="113"/>
      <c r="AM28" s="121"/>
      <c r="AN28" s="121"/>
    </row>
    <row r="29">
      <c r="A29" s="104">
        <v>44981.0</v>
      </c>
      <c r="B29" s="105">
        <v>0.29305555555555557</v>
      </c>
      <c r="C29" s="105">
        <v>0.4222222222222222</v>
      </c>
      <c r="D29" s="106">
        <f t="shared" si="1"/>
        <v>0.1291666667</v>
      </c>
      <c r="E29" s="107">
        <v>946.0</v>
      </c>
      <c r="F29" s="123">
        <v>0.0</v>
      </c>
      <c r="G29" s="109" t="str">
        <f>IFERROR(VLOOKUP($E29,contratos,2,FALSE),"")</f>
        <v>CLINICA DOUTOR PAULO HENRIQUE RODRIGUES LTDA</v>
      </c>
      <c r="H29" s="110" t="str">
        <f>IFERROR(VLOOKUP($E29,contratos,3,FALSE),"")</f>
        <v/>
      </c>
      <c r="I29" s="111" t="str">
        <f>IFERROR(VLOOKUP($E29,contratos,4,FALSE),"")</f>
        <v/>
      </c>
      <c r="J29" s="112" t="str">
        <f>IFERROR(VLOOKUP($E29,contratos,5,FALSE),"")</f>
        <v/>
      </c>
      <c r="K29" s="112" t="str">
        <f>IFERROR(VLOOKUP($E29,contratos,6,FALSE),"")</f>
        <v/>
      </c>
      <c r="L29" s="112" t="str">
        <f>IFERROR(VLOOKUP($E29,contratos,7,FALSE),"")</f>
        <v/>
      </c>
      <c r="M29" s="113" t="s">
        <v>149</v>
      </c>
      <c r="N29" s="114"/>
      <c r="O29" s="113" t="s">
        <v>179</v>
      </c>
      <c r="P29" s="107">
        <v>2.0</v>
      </c>
      <c r="Q29" s="115" t="s">
        <v>372</v>
      </c>
      <c r="R29" s="116">
        <v>0.08333333333333333</v>
      </c>
      <c r="S29" s="117">
        <f t="shared" si="3"/>
        <v>0.3763888889</v>
      </c>
      <c r="T29" s="116">
        <v>0.12916666666666668</v>
      </c>
      <c r="U29" s="106">
        <f t="shared" si="4"/>
        <v>0.04583333333</v>
      </c>
      <c r="V29" s="107" t="s">
        <v>167</v>
      </c>
      <c r="W29" s="107" t="s">
        <v>134</v>
      </c>
      <c r="X29" s="118">
        <v>9478.61</v>
      </c>
      <c r="Y29" s="119">
        <f t="shared" si="5"/>
        <v>2369.6525</v>
      </c>
      <c r="Z29" s="113" t="s">
        <v>147</v>
      </c>
      <c r="AA29" s="113" t="s">
        <v>189</v>
      </c>
      <c r="AB29" s="119">
        <f>IF(T29&lt;&gt;"",(HOUR(T29)+MINUTE(T29)/60)*custohh,"")</f>
        <v>232.5</v>
      </c>
      <c r="AC29" s="118"/>
      <c r="AD29" s="119">
        <f t="shared" si="6"/>
        <v>232.5</v>
      </c>
      <c r="AE29" s="107" t="s">
        <v>457</v>
      </c>
      <c r="AF29" s="107"/>
      <c r="AG29" s="107"/>
      <c r="AH29" s="107"/>
      <c r="AI29" s="107"/>
      <c r="AJ29" s="120"/>
      <c r="AK29" s="107"/>
      <c r="AL29" s="113"/>
      <c r="AM29" s="121"/>
      <c r="AN29" s="121"/>
    </row>
    <row r="30">
      <c r="A30" s="104">
        <v>44981.0</v>
      </c>
      <c r="B30" s="105">
        <v>0.42291666666666666</v>
      </c>
      <c r="C30" s="105">
        <v>0.5590277777777778</v>
      </c>
      <c r="D30" s="106">
        <f t="shared" si="1"/>
        <v>0.1361111111</v>
      </c>
      <c r="E30" s="107">
        <v>761.0</v>
      </c>
      <c r="F30" s="108">
        <f t="shared" ref="F30:F798" si="7">IF(E30&lt;&gt;"", COUNTIF(E:E,E30),"")</f>
        <v>1</v>
      </c>
      <c r="G30" s="109" t="str">
        <f>IFERROR(VLOOKUP($E30,contratos,2,FALSE),"")</f>
        <v> BERNARDO IMPELLIZIERI SÁ MATTOS</v>
      </c>
      <c r="H30" s="110" t="str">
        <f>IFERROR(VLOOKUP($E30,contratos,3,FALSE),"")</f>
        <v/>
      </c>
      <c r="I30" s="111" t="str">
        <f>IFERROR(VLOOKUP($E30,contratos,4,FALSE),"")</f>
        <v/>
      </c>
      <c r="J30" s="112" t="str">
        <f>IFERROR(VLOOKUP($E30,contratos,5,FALSE),"")</f>
        <v/>
      </c>
      <c r="K30" s="112" t="str">
        <f>IFERROR(VLOOKUP($E30,contratos,6,FALSE),"")</f>
        <v/>
      </c>
      <c r="L30" s="112" t="str">
        <f>IFERROR(VLOOKUP($E30,contratos,7,FALSE),"")</f>
        <v/>
      </c>
      <c r="M30" s="113" t="s">
        <v>149</v>
      </c>
      <c r="N30" s="114"/>
      <c r="O30" s="113" t="s">
        <v>371</v>
      </c>
      <c r="P30" s="107">
        <v>1.0</v>
      </c>
      <c r="Q30" s="115" t="s">
        <v>372</v>
      </c>
      <c r="R30" s="116">
        <v>0.08333333333333333</v>
      </c>
      <c r="S30" s="117">
        <f t="shared" si="3"/>
        <v>0.50625</v>
      </c>
      <c r="T30" s="116">
        <v>0.1361111111111111</v>
      </c>
      <c r="U30" s="106">
        <f t="shared" si="4"/>
        <v>0.05277777778</v>
      </c>
      <c r="V30" s="107" t="s">
        <v>374</v>
      </c>
      <c r="W30" s="107" t="s">
        <v>134</v>
      </c>
      <c r="X30" s="118">
        <v>0.0</v>
      </c>
      <c r="Y30" s="119">
        <f t="shared" si="5"/>
        <v>0</v>
      </c>
      <c r="Z30" s="113" t="s">
        <v>147</v>
      </c>
      <c r="AA30" s="113" t="s">
        <v>189</v>
      </c>
      <c r="AB30" s="119">
        <f>IF(T30&lt;&gt;"",(HOUR(T30)+MINUTE(T30)/60)*custohh,"")</f>
        <v>245</v>
      </c>
      <c r="AC30" s="118"/>
      <c r="AD30" s="119">
        <f t="shared" si="6"/>
        <v>245</v>
      </c>
      <c r="AE30" s="107" t="s">
        <v>457</v>
      </c>
      <c r="AF30" s="107"/>
      <c r="AG30" s="107"/>
      <c r="AH30" s="107"/>
      <c r="AI30" s="107"/>
      <c r="AJ30" s="120"/>
      <c r="AK30" s="107"/>
      <c r="AL30" s="113"/>
      <c r="AM30" s="121"/>
      <c r="AN30" s="121"/>
    </row>
    <row r="31">
      <c r="A31" s="104">
        <v>44981.0</v>
      </c>
      <c r="B31" s="105">
        <v>0.6145833333333334</v>
      </c>
      <c r="C31" s="105">
        <v>0.6659722222222222</v>
      </c>
      <c r="D31" s="106">
        <f t="shared" si="1"/>
        <v>0.05138888889</v>
      </c>
      <c r="E31" s="107">
        <v>607.0</v>
      </c>
      <c r="F31" s="108">
        <f t="shared" si="7"/>
        <v>2</v>
      </c>
      <c r="G31" s="109" t="str">
        <f>IFERROR(VLOOKUP($E31,contratos,2,FALSE),"")</f>
        <v>PEDRO ANDRADE NOGUEIRA</v>
      </c>
      <c r="H31" s="110">
        <f>IFERROR(VLOOKUP($E31,contratos,3,FALSE),"")</f>
        <v>3.666666667</v>
      </c>
      <c r="I31" s="111" t="str">
        <f>IFERROR(VLOOKUP($E31,contratos,4,FALSE),"")</f>
        <v/>
      </c>
      <c r="J31" s="112" t="str">
        <f>IFERROR(VLOOKUP($E31,contratos,5,FALSE),"")</f>
        <v/>
      </c>
      <c r="K31" s="112" t="str">
        <f>IFERROR(VLOOKUP($E31,contratos,6,FALSE),"")</f>
        <v/>
      </c>
      <c r="L31" s="112" t="str">
        <f>IFERROR(VLOOKUP($E31,contratos,7,FALSE),"")</f>
        <v/>
      </c>
      <c r="M31" s="113" t="s">
        <v>149</v>
      </c>
      <c r="N31" s="114"/>
      <c r="O31" s="113" t="s">
        <v>371</v>
      </c>
      <c r="P31" s="107">
        <v>1.0</v>
      </c>
      <c r="Q31" s="115" t="s">
        <v>372</v>
      </c>
      <c r="R31" s="116">
        <v>0.08333333333333333</v>
      </c>
      <c r="S31" s="117">
        <f t="shared" si="3"/>
        <v>0.6979166667</v>
      </c>
      <c r="T31" s="116">
        <v>0.05138888888888889</v>
      </c>
      <c r="U31" s="106">
        <f t="shared" si="4"/>
        <v>-0.03194444444</v>
      </c>
      <c r="V31" s="107" t="s">
        <v>167</v>
      </c>
      <c r="W31" s="107" t="s">
        <v>134</v>
      </c>
      <c r="X31" s="118">
        <v>0.0</v>
      </c>
      <c r="Y31" s="119">
        <f t="shared" si="5"/>
        <v>0</v>
      </c>
      <c r="Z31" s="113" t="s">
        <v>147</v>
      </c>
      <c r="AA31" s="113" t="s">
        <v>189</v>
      </c>
      <c r="AB31" s="119">
        <f>IF(T31&lt;&gt;"",(HOUR(T31)+MINUTE(T31)/60)*custohh,"")</f>
        <v>92.5</v>
      </c>
      <c r="AC31" s="118"/>
      <c r="AD31" s="119">
        <f t="shared" si="6"/>
        <v>92.5</v>
      </c>
      <c r="AE31" s="107" t="s">
        <v>457</v>
      </c>
      <c r="AF31" s="107"/>
      <c r="AG31" s="107"/>
      <c r="AH31" s="107"/>
      <c r="AI31" s="107"/>
      <c r="AJ31" s="120"/>
      <c r="AK31" s="107"/>
      <c r="AL31" s="113"/>
      <c r="AM31" s="121"/>
      <c r="AN31" s="121"/>
    </row>
    <row r="32">
      <c r="A32" s="104">
        <v>44981.0</v>
      </c>
      <c r="B32" s="105">
        <v>0.37569444444444444</v>
      </c>
      <c r="C32" s="105">
        <v>0.6479166666666667</v>
      </c>
      <c r="D32" s="106">
        <f t="shared" si="1"/>
        <v>0.2722222222</v>
      </c>
      <c r="E32" s="107">
        <v>669.0</v>
      </c>
      <c r="F32" s="108">
        <f t="shared" si="7"/>
        <v>2</v>
      </c>
      <c r="G32" s="109" t="str">
        <f>IFERROR(VLOOKUP($E32,contratos,2,FALSE),"")</f>
        <v>CAROLINA ROBSON ALVES</v>
      </c>
      <c r="H32" s="110" t="str">
        <f>IFERROR(VLOOKUP($E32,contratos,3,FALSE),"")</f>
        <v/>
      </c>
      <c r="I32" s="111" t="str">
        <f>IFERROR(VLOOKUP($E32,contratos,4,FALSE),"")</f>
        <v/>
      </c>
      <c r="J32" s="112" t="str">
        <f>IFERROR(VLOOKUP($E32,contratos,5,FALSE),"")</f>
        <v/>
      </c>
      <c r="K32" s="112" t="str">
        <f>IFERROR(VLOOKUP($E32,contratos,6,FALSE),"")</f>
        <v/>
      </c>
      <c r="L32" s="112" t="str">
        <f>IFERROR(VLOOKUP($E32,contratos,7,FALSE),"")</f>
        <v/>
      </c>
      <c r="M32" s="113" t="s">
        <v>149</v>
      </c>
      <c r="N32" s="114"/>
      <c r="O32" s="113" t="s">
        <v>400</v>
      </c>
      <c r="P32" s="107">
        <v>3.0</v>
      </c>
      <c r="Q32" s="115" t="s">
        <v>372</v>
      </c>
      <c r="R32" s="116">
        <v>0.375</v>
      </c>
      <c r="S32" s="117">
        <f t="shared" si="3"/>
        <v>0.7506944444</v>
      </c>
      <c r="T32" s="116">
        <v>0.23055555555555557</v>
      </c>
      <c r="U32" s="106">
        <f t="shared" si="4"/>
        <v>-0.1444444444</v>
      </c>
      <c r="V32" s="107" t="s">
        <v>180</v>
      </c>
      <c r="W32" s="107" t="s">
        <v>124</v>
      </c>
      <c r="X32" s="118">
        <v>9879.52</v>
      </c>
      <c r="Y32" s="119">
        <f t="shared" si="5"/>
        <v>4939.76</v>
      </c>
      <c r="Z32" s="113" t="s">
        <v>147</v>
      </c>
      <c r="AA32" s="113" t="s">
        <v>189</v>
      </c>
      <c r="AB32" s="119">
        <f>IF(T32&lt;&gt;"",(HOUR(T32)+MINUTE(T32)/60)*custohh,"")</f>
        <v>415</v>
      </c>
      <c r="AC32" s="118"/>
      <c r="AD32" s="119">
        <f t="shared" si="6"/>
        <v>415</v>
      </c>
      <c r="AE32" s="107" t="s">
        <v>457</v>
      </c>
      <c r="AF32" s="107"/>
      <c r="AG32" s="107"/>
      <c r="AH32" s="107"/>
      <c r="AI32" s="107"/>
      <c r="AJ32" s="120"/>
      <c r="AK32" s="107"/>
      <c r="AL32" s="113"/>
      <c r="AM32" s="121"/>
      <c r="AN32" s="121"/>
    </row>
    <row r="33">
      <c r="A33" s="104">
        <v>44981.0</v>
      </c>
      <c r="B33" s="105">
        <v>0.6479166666666667</v>
      </c>
      <c r="C33" s="105">
        <v>0.7291666666666666</v>
      </c>
      <c r="D33" s="106">
        <f t="shared" si="1"/>
        <v>0.08125</v>
      </c>
      <c r="E33" s="107" t="s">
        <v>335</v>
      </c>
      <c r="F33" s="108">
        <f t="shared" si="7"/>
        <v>1</v>
      </c>
      <c r="G33" s="109" t="str">
        <f>IFERROR(VLOOKUP($E33,contratos,2,FALSE),"")</f>
        <v>Edson Fonseca e Silva</v>
      </c>
      <c r="H33" s="110" t="str">
        <f>IFERROR(VLOOKUP($E33,contratos,3,FALSE),"")</f>
        <v/>
      </c>
      <c r="I33" s="111" t="str">
        <f>IFERROR(VLOOKUP($E33,contratos,4,FALSE),"")</f>
        <v/>
      </c>
      <c r="J33" s="112" t="str">
        <f>IFERROR(VLOOKUP($E33,contratos,5,FALSE),"")</f>
        <v/>
      </c>
      <c r="K33" s="112" t="str">
        <f>IFERROR(VLOOKUP($E33,contratos,6,FALSE),"")</f>
        <v/>
      </c>
      <c r="L33" s="112" t="str">
        <f>IFERROR(VLOOKUP($E33,contratos,7,FALSE),"")</f>
        <v/>
      </c>
      <c r="M33" s="113" t="s">
        <v>149</v>
      </c>
      <c r="N33" s="114"/>
      <c r="O33" s="113" t="s">
        <v>376</v>
      </c>
      <c r="P33" s="107">
        <v>1.0</v>
      </c>
      <c r="Q33" s="115" t="s">
        <v>375</v>
      </c>
      <c r="R33" s="116">
        <v>0.08333333333333333</v>
      </c>
      <c r="S33" s="117">
        <f t="shared" si="3"/>
        <v>0.73125</v>
      </c>
      <c r="T33" s="116">
        <v>0.08125</v>
      </c>
      <c r="U33" s="106">
        <f t="shared" si="4"/>
        <v>-0.002083333333</v>
      </c>
      <c r="V33" s="107" t="s">
        <v>180</v>
      </c>
      <c r="W33" s="107" t="s">
        <v>124</v>
      </c>
      <c r="X33" s="118">
        <v>0.0</v>
      </c>
      <c r="Y33" s="119">
        <f t="shared" si="5"/>
        <v>0</v>
      </c>
      <c r="Z33" s="113" t="s">
        <v>147</v>
      </c>
      <c r="AA33" s="113" t="s">
        <v>189</v>
      </c>
      <c r="AB33" s="119">
        <f>IF(T33&lt;&gt;"",(HOUR(T33)+MINUTE(T33)/60)*custohh,"")</f>
        <v>146.25</v>
      </c>
      <c r="AC33" s="118"/>
      <c r="AD33" s="119">
        <f t="shared" si="6"/>
        <v>146.25</v>
      </c>
      <c r="AE33" s="107" t="s">
        <v>457</v>
      </c>
      <c r="AF33" s="107"/>
      <c r="AG33" s="107"/>
      <c r="AH33" s="107"/>
      <c r="AI33" s="107"/>
      <c r="AJ33" s="120"/>
      <c r="AK33" s="107"/>
      <c r="AL33" s="113"/>
      <c r="AM33" s="121"/>
      <c r="AN33" s="121"/>
    </row>
    <row r="34">
      <c r="A34" s="104">
        <v>44981.0</v>
      </c>
      <c r="B34" s="105">
        <v>0.27847222222222223</v>
      </c>
      <c r="C34" s="105">
        <v>0.4131944444444444</v>
      </c>
      <c r="D34" s="106">
        <f t="shared" si="1"/>
        <v>0.1347222222</v>
      </c>
      <c r="E34" s="107">
        <v>560.0</v>
      </c>
      <c r="F34" s="108">
        <f t="shared" si="7"/>
        <v>8</v>
      </c>
      <c r="G34" s="109" t="str">
        <f>IFERROR(VLOOKUP($E34,contratos,2,FALSE),"")</f>
        <v>RODRIGO BRAGA PENTAGNA GUIMARÃES</v>
      </c>
      <c r="H34" s="110">
        <f>IFERROR(VLOOKUP($E34,contratos,3,FALSE),"")</f>
        <v>16.66666667</v>
      </c>
      <c r="I34" s="111" t="str">
        <f>IFERROR(VLOOKUP($E34,contratos,4,FALSE),"")</f>
        <v/>
      </c>
      <c r="J34" s="112" t="str">
        <f>IFERROR(VLOOKUP($E34,contratos,5,FALSE),"")</f>
        <v/>
      </c>
      <c r="K34" s="112" t="str">
        <f>IFERROR(VLOOKUP($E34,contratos,6,FALSE),"")</f>
        <v/>
      </c>
      <c r="L34" s="112" t="str">
        <f>IFERROR(VLOOKUP($E34,contratos,7,FALSE),"")</f>
        <v/>
      </c>
      <c r="M34" s="113" t="s">
        <v>149</v>
      </c>
      <c r="N34" s="114"/>
      <c r="O34" s="113" t="s">
        <v>166</v>
      </c>
      <c r="P34" s="107">
        <v>1.0</v>
      </c>
      <c r="Q34" s="115" t="s">
        <v>373</v>
      </c>
      <c r="R34" s="116">
        <v>0.20833333333333334</v>
      </c>
      <c r="S34" s="117">
        <f t="shared" si="3"/>
        <v>0.4868055556</v>
      </c>
      <c r="T34" s="116">
        <v>0.13472222222222222</v>
      </c>
      <c r="U34" s="106">
        <f t="shared" si="4"/>
        <v>-0.07361111111</v>
      </c>
      <c r="V34" s="107" t="s">
        <v>203</v>
      </c>
      <c r="W34" s="107" t="s">
        <v>125</v>
      </c>
      <c r="X34" s="118">
        <v>0.0</v>
      </c>
      <c r="Y34" s="119">
        <f t="shared" si="5"/>
        <v>226.8175</v>
      </c>
      <c r="Z34" s="113" t="s">
        <v>147</v>
      </c>
      <c r="AA34" s="113" t="s">
        <v>189</v>
      </c>
      <c r="AB34" s="119">
        <f>IF(T34&lt;&gt;"",(HOUR(T34)+MINUTE(T34)/60)*custohh,"")</f>
        <v>242.5</v>
      </c>
      <c r="AC34" s="118"/>
      <c r="AD34" s="119">
        <f t="shared" si="6"/>
        <v>242.5</v>
      </c>
      <c r="AE34" s="107" t="s">
        <v>457</v>
      </c>
      <c r="AF34" s="107"/>
      <c r="AG34" s="107"/>
      <c r="AH34" s="107"/>
      <c r="AI34" s="107"/>
      <c r="AJ34" s="120"/>
      <c r="AK34" s="107"/>
      <c r="AL34" s="113"/>
      <c r="AM34" s="121"/>
      <c r="AN34" s="121"/>
    </row>
    <row r="35">
      <c r="A35" s="104">
        <v>44981.0</v>
      </c>
      <c r="B35" s="105">
        <v>0.41388888888888886</v>
      </c>
      <c r="C35" s="105">
        <v>0.5770833333333333</v>
      </c>
      <c r="D35" s="106">
        <f t="shared" si="1"/>
        <v>0.1631944444</v>
      </c>
      <c r="E35" s="107">
        <v>10.0</v>
      </c>
      <c r="F35" s="108">
        <f t="shared" si="7"/>
        <v>1</v>
      </c>
      <c r="G35" s="109" t="str">
        <f>IFERROR(VLOOKUP($E35,contratos,2,FALSE),"")</f>
        <v>BUSCAR COMPRAS / MATERIAIS / SUPORTE LOGISTICO</v>
      </c>
      <c r="H35" s="110" t="str">
        <f>IFERROR(VLOOKUP($E35,contratos,3,FALSE),"")</f>
        <v/>
      </c>
      <c r="I35" s="111" t="str">
        <f>IFERROR(VLOOKUP($E35,contratos,4,FALSE),"")</f>
        <v/>
      </c>
      <c r="J35" s="112" t="str">
        <f>IFERROR(VLOOKUP($E35,contratos,5,FALSE),"")</f>
        <v/>
      </c>
      <c r="K35" s="112" t="str">
        <f>IFERROR(VLOOKUP($E35,contratos,6,FALSE),"")</f>
        <v/>
      </c>
      <c r="L35" s="112" t="str">
        <f>IFERROR(VLOOKUP($E35,contratos,7,FALSE),"")</f>
        <v/>
      </c>
      <c r="M35" s="113" t="s">
        <v>149</v>
      </c>
      <c r="N35" s="114"/>
      <c r="O35" s="113" t="s">
        <v>191</v>
      </c>
      <c r="P35" s="107">
        <v>1.0</v>
      </c>
      <c r="Q35" s="115" t="s">
        <v>372</v>
      </c>
      <c r="R35" s="116">
        <v>0.08333333333333333</v>
      </c>
      <c r="S35" s="117">
        <f t="shared" si="3"/>
        <v>0.4972222222</v>
      </c>
      <c r="T35" s="116">
        <v>0.12152777777777778</v>
      </c>
      <c r="U35" s="106">
        <f t="shared" si="4"/>
        <v>0.03819444444</v>
      </c>
      <c r="V35" s="107" t="s">
        <v>203</v>
      </c>
      <c r="W35" s="107" t="s">
        <v>125</v>
      </c>
      <c r="X35" s="118">
        <v>0.0</v>
      </c>
      <c r="Y35" s="119">
        <f t="shared" si="5"/>
        <v>0</v>
      </c>
      <c r="Z35" s="113" t="s">
        <v>147</v>
      </c>
      <c r="AA35" s="113" t="s">
        <v>189</v>
      </c>
      <c r="AB35" s="119">
        <f>IF(T35&lt;&gt;"",(HOUR(T35)+MINUTE(T35)/60)*custohh,"")</f>
        <v>218.75</v>
      </c>
      <c r="AC35" s="118"/>
      <c r="AD35" s="119">
        <f t="shared" si="6"/>
        <v>218.75</v>
      </c>
      <c r="AE35" s="107" t="s">
        <v>457</v>
      </c>
      <c r="AF35" s="107"/>
      <c r="AG35" s="107"/>
      <c r="AH35" s="107"/>
      <c r="AI35" s="107"/>
      <c r="AJ35" s="120"/>
      <c r="AK35" s="107"/>
      <c r="AL35" s="113"/>
      <c r="AM35" s="121"/>
      <c r="AN35" s="121"/>
    </row>
    <row r="36">
      <c r="A36" s="104">
        <v>44981.0</v>
      </c>
      <c r="B36" s="105">
        <v>0.5777777777777777</v>
      </c>
      <c r="C36" s="105">
        <v>0.7291666666666666</v>
      </c>
      <c r="D36" s="106">
        <f t="shared" si="1"/>
        <v>0.1513888889</v>
      </c>
      <c r="E36" s="107" t="s">
        <v>336</v>
      </c>
      <c r="F36" s="108">
        <f t="shared" si="7"/>
        <v>1</v>
      </c>
      <c r="G36" s="109" t="str">
        <f>IFERROR(VLOOKUP($E36,contratos,2,FALSE),"")</f>
        <v>Simone Gonçalves Tomé</v>
      </c>
      <c r="H36" s="110">
        <f>IFERROR(VLOOKUP($E36,contratos,3,FALSE),"")</f>
        <v>0.25</v>
      </c>
      <c r="I36" s="111" t="str">
        <f>IFERROR(VLOOKUP($E36,contratos,4,FALSE),"")</f>
        <v/>
      </c>
      <c r="J36" s="112" t="str">
        <f>IFERROR(VLOOKUP($E36,contratos,5,FALSE),"")</f>
        <v/>
      </c>
      <c r="K36" s="112" t="str">
        <f>IFERROR(VLOOKUP($E36,contratos,6,FALSE),"")</f>
        <v/>
      </c>
      <c r="L36" s="112" t="str">
        <f>IFERROR(VLOOKUP($E36,contratos,7,FALSE),"")</f>
        <v/>
      </c>
      <c r="M36" s="113" t="s">
        <v>149</v>
      </c>
      <c r="N36" s="114"/>
      <c r="O36" s="113" t="s">
        <v>179</v>
      </c>
      <c r="P36" s="107">
        <v>1.0</v>
      </c>
      <c r="Q36" s="115" t="s">
        <v>375</v>
      </c>
      <c r="R36" s="116">
        <v>0.08333333333333333</v>
      </c>
      <c r="S36" s="117">
        <f t="shared" si="3"/>
        <v>0.6611111111</v>
      </c>
      <c r="T36" s="116">
        <v>0.15138888888888888</v>
      </c>
      <c r="U36" s="106">
        <f t="shared" si="4"/>
        <v>0.06805555556</v>
      </c>
      <c r="V36" s="107" t="s">
        <v>203</v>
      </c>
      <c r="W36" s="107" t="s">
        <v>125</v>
      </c>
      <c r="X36" s="118">
        <v>280.0</v>
      </c>
      <c r="Y36" s="119">
        <f t="shared" si="5"/>
        <v>280</v>
      </c>
      <c r="Z36" s="113" t="s">
        <v>147</v>
      </c>
      <c r="AA36" s="113" t="s">
        <v>183</v>
      </c>
      <c r="AB36" s="119">
        <f>IF(T36&lt;&gt;"",(HOUR(T36)+MINUTE(T36)/60)*custohh,"")</f>
        <v>272.5</v>
      </c>
      <c r="AC36" s="118"/>
      <c r="AD36" s="119">
        <f t="shared" si="6"/>
        <v>272.5</v>
      </c>
      <c r="AE36" s="107" t="s">
        <v>457</v>
      </c>
      <c r="AF36" s="107"/>
      <c r="AG36" s="107"/>
      <c r="AH36" s="107"/>
      <c r="AI36" s="107"/>
      <c r="AJ36" s="120"/>
      <c r="AK36" s="107"/>
      <c r="AL36" s="113"/>
      <c r="AM36" s="121"/>
      <c r="AN36" s="121"/>
    </row>
    <row r="37">
      <c r="A37" s="104">
        <v>44980.0</v>
      </c>
      <c r="B37" s="105">
        <v>0.6326388888888889</v>
      </c>
      <c r="C37" s="105">
        <v>0.9701388888888889</v>
      </c>
      <c r="D37" s="106">
        <f t="shared" si="1"/>
        <v>0.3375</v>
      </c>
      <c r="E37" s="107" t="s">
        <v>307</v>
      </c>
      <c r="F37" s="108">
        <f t="shared" si="7"/>
        <v>3</v>
      </c>
      <c r="G37" s="109" t="str">
        <f>IFERROR(VLOOKUP($E37,contratos,2,FALSE),"")</f>
        <v>LUCIANA DO ESPÍRITO SANTO SARAIVA DINIZ</v>
      </c>
      <c r="H37" s="110">
        <f>IFERROR(VLOOKUP($E37,contratos,3,FALSE),"")</f>
        <v>0.3333333333</v>
      </c>
      <c r="I37" s="111" t="str">
        <f>IFERROR(VLOOKUP($E37,contratos,4,FALSE),"")</f>
        <v/>
      </c>
      <c r="J37" s="112" t="str">
        <f>IFERROR(VLOOKUP($E37,contratos,5,FALSE),"")</f>
        <v/>
      </c>
      <c r="K37" s="112" t="str">
        <f>IFERROR(VLOOKUP($E37,contratos,6,FALSE),"")</f>
        <v/>
      </c>
      <c r="L37" s="112" t="str">
        <f>IFERROR(VLOOKUP($E37,contratos,7,FALSE),"")</f>
        <v/>
      </c>
      <c r="M37" s="113" t="s">
        <v>149</v>
      </c>
      <c r="N37" s="114"/>
      <c r="O37" s="113" t="s">
        <v>376</v>
      </c>
      <c r="P37" s="107">
        <v>2.0</v>
      </c>
      <c r="Q37" s="115" t="s">
        <v>372</v>
      </c>
      <c r="R37" s="116">
        <v>0.375</v>
      </c>
      <c r="S37" s="117">
        <f t="shared" si="3"/>
        <v>1.007638889</v>
      </c>
      <c r="T37" s="116">
        <v>0.29583333333333334</v>
      </c>
      <c r="U37" s="106">
        <f t="shared" si="4"/>
        <v>-0.07916666667</v>
      </c>
      <c r="V37" s="107" t="s">
        <v>151</v>
      </c>
      <c r="W37" s="107" t="s">
        <v>152</v>
      </c>
      <c r="X37" s="118">
        <v>1500.0</v>
      </c>
      <c r="Y37" s="119">
        <f t="shared" si="5"/>
        <v>500</v>
      </c>
      <c r="Z37" s="113" t="s">
        <v>147</v>
      </c>
      <c r="AA37" s="113" t="s">
        <v>189</v>
      </c>
      <c r="AB37" s="119">
        <f>IF(T37&lt;&gt;"",(HOUR(T37)+MINUTE(T37)/60)*custohh,"")</f>
        <v>532.5</v>
      </c>
      <c r="AC37" s="118"/>
      <c r="AD37" s="119">
        <f t="shared" si="6"/>
        <v>532.5</v>
      </c>
      <c r="AE37" s="107" t="s">
        <v>457</v>
      </c>
      <c r="AF37" s="107"/>
      <c r="AG37" s="107"/>
      <c r="AH37" s="107"/>
      <c r="AI37" s="107"/>
      <c r="AJ37" s="120"/>
      <c r="AK37" s="107"/>
      <c r="AL37" s="113"/>
      <c r="AM37" s="121"/>
      <c r="AN37" s="121"/>
    </row>
    <row r="38">
      <c r="A38" s="104">
        <v>44980.0</v>
      </c>
      <c r="B38" s="105">
        <v>0.30486111111111114</v>
      </c>
      <c r="C38" s="105">
        <v>0.8152777777777778</v>
      </c>
      <c r="D38" s="106">
        <f t="shared" si="1"/>
        <v>0.5104166667</v>
      </c>
      <c r="E38" s="107">
        <v>946.0</v>
      </c>
      <c r="F38" s="108">
        <f t="shared" si="7"/>
        <v>4</v>
      </c>
      <c r="G38" s="109" t="str">
        <f>IFERROR(VLOOKUP($E38,contratos,2,FALSE),"")</f>
        <v>CLINICA DOUTOR PAULO HENRIQUE RODRIGUES LTDA</v>
      </c>
      <c r="H38" s="110" t="str">
        <f>IFERROR(VLOOKUP($E38,contratos,3,FALSE),"")</f>
        <v/>
      </c>
      <c r="I38" s="111" t="str">
        <f>IFERROR(VLOOKUP($E38,contratos,4,FALSE),"")</f>
        <v/>
      </c>
      <c r="J38" s="112" t="str">
        <f>IFERROR(VLOOKUP($E38,contratos,5,FALSE),"")</f>
        <v/>
      </c>
      <c r="K38" s="112" t="str">
        <f>IFERROR(VLOOKUP($E38,contratos,6,FALSE),"")</f>
        <v/>
      </c>
      <c r="L38" s="112" t="str">
        <f>IFERROR(VLOOKUP($E38,contratos,7,FALSE),"")</f>
        <v/>
      </c>
      <c r="M38" s="113" t="s">
        <v>149</v>
      </c>
      <c r="N38" s="114"/>
      <c r="O38" s="113" t="s">
        <v>179</v>
      </c>
      <c r="P38" s="107">
        <v>2.0</v>
      </c>
      <c r="Q38" s="115" t="s">
        <v>372</v>
      </c>
      <c r="R38" s="116">
        <v>0.375</v>
      </c>
      <c r="S38" s="117">
        <f t="shared" si="3"/>
        <v>0.6798611111</v>
      </c>
      <c r="T38" s="116">
        <v>0.46875</v>
      </c>
      <c r="U38" s="106">
        <f t="shared" si="4"/>
        <v>0.09375</v>
      </c>
      <c r="V38" s="107" t="s">
        <v>167</v>
      </c>
      <c r="W38" s="107" t="s">
        <v>134</v>
      </c>
      <c r="X38" s="118">
        <v>9478.61</v>
      </c>
      <c r="Y38" s="119">
        <f t="shared" si="5"/>
        <v>2369.6525</v>
      </c>
      <c r="Z38" s="113" t="s">
        <v>147</v>
      </c>
      <c r="AA38" s="113" t="s">
        <v>189</v>
      </c>
      <c r="AB38" s="119">
        <f>IF(T38&lt;&gt;"",(HOUR(T38)+MINUTE(T38)/60)*custohh,"")</f>
        <v>843.75</v>
      </c>
      <c r="AC38" s="118"/>
      <c r="AD38" s="119">
        <f t="shared" si="6"/>
        <v>843.75</v>
      </c>
      <c r="AE38" s="107" t="s">
        <v>457</v>
      </c>
      <c r="AF38" s="107"/>
      <c r="AG38" s="107"/>
      <c r="AH38" s="107"/>
      <c r="AI38" s="107"/>
      <c r="AJ38" s="120"/>
      <c r="AK38" s="107"/>
      <c r="AL38" s="113"/>
      <c r="AM38" s="121"/>
      <c r="AN38" s="121"/>
    </row>
    <row r="39">
      <c r="A39" s="104">
        <v>44980.0</v>
      </c>
      <c r="B39" s="105">
        <v>0.31319444444444444</v>
      </c>
      <c r="C39" s="105">
        <v>0.7083333333333334</v>
      </c>
      <c r="D39" s="106">
        <f t="shared" si="1"/>
        <v>0.3951388889</v>
      </c>
      <c r="E39" s="107">
        <v>669.0</v>
      </c>
      <c r="F39" s="108">
        <f t="shared" si="7"/>
        <v>2</v>
      </c>
      <c r="G39" s="109" t="str">
        <f>IFERROR(VLOOKUP($E39,contratos,2,FALSE),"")</f>
        <v>CAROLINA ROBSON ALVES</v>
      </c>
      <c r="H39" s="110" t="str">
        <f>IFERROR(VLOOKUP($E39,contratos,3,FALSE),"")</f>
        <v/>
      </c>
      <c r="I39" s="111" t="str">
        <f>IFERROR(VLOOKUP($E39,contratos,4,FALSE),"")</f>
        <v/>
      </c>
      <c r="J39" s="112" t="str">
        <f>IFERROR(VLOOKUP($E39,contratos,5,FALSE),"")</f>
        <v/>
      </c>
      <c r="K39" s="112" t="str">
        <f>IFERROR(VLOOKUP($E39,contratos,6,FALSE),"")</f>
        <v/>
      </c>
      <c r="L39" s="112" t="str">
        <f>IFERROR(VLOOKUP($E39,contratos,7,FALSE),"")</f>
        <v/>
      </c>
      <c r="M39" s="113" t="s">
        <v>149</v>
      </c>
      <c r="N39" s="114"/>
      <c r="O39" s="113" t="s">
        <v>400</v>
      </c>
      <c r="P39" s="107">
        <v>3.0</v>
      </c>
      <c r="Q39" s="115" t="s">
        <v>372</v>
      </c>
      <c r="R39" s="116">
        <v>0.375</v>
      </c>
      <c r="S39" s="117">
        <f t="shared" si="3"/>
        <v>0.6881944444</v>
      </c>
      <c r="T39" s="116">
        <v>0.35347222222222224</v>
      </c>
      <c r="U39" s="106">
        <f t="shared" si="4"/>
        <v>-0.02152777778</v>
      </c>
      <c r="V39" s="107" t="s">
        <v>180</v>
      </c>
      <c r="W39" s="107" t="s">
        <v>124</v>
      </c>
      <c r="X39" s="118">
        <v>9879.52</v>
      </c>
      <c r="Y39" s="119">
        <f t="shared" si="5"/>
        <v>4939.76</v>
      </c>
      <c r="Z39" s="113" t="s">
        <v>147</v>
      </c>
      <c r="AA39" s="113" t="s">
        <v>189</v>
      </c>
      <c r="AB39" s="119">
        <f>IF(T39&lt;&gt;"",(HOUR(T39)+MINUTE(T39)/60)*custohh,"")</f>
        <v>636.25</v>
      </c>
      <c r="AC39" s="118"/>
      <c r="AD39" s="119">
        <f t="shared" si="6"/>
        <v>636.25</v>
      </c>
      <c r="AE39" s="107" t="s">
        <v>457</v>
      </c>
      <c r="AF39" s="107"/>
      <c r="AG39" s="107"/>
      <c r="AH39" s="107"/>
      <c r="AI39" s="107"/>
      <c r="AJ39" s="120"/>
      <c r="AK39" s="107"/>
      <c r="AL39" s="113"/>
      <c r="AM39" s="121"/>
      <c r="AN39" s="121"/>
    </row>
    <row r="40">
      <c r="A40" s="104">
        <v>44980.0</v>
      </c>
      <c r="B40" s="105">
        <v>0.3861111111111111</v>
      </c>
      <c r="C40" s="105">
        <v>0.6479166666666667</v>
      </c>
      <c r="D40" s="106">
        <f t="shared" si="1"/>
        <v>0.2618055556</v>
      </c>
      <c r="E40" s="107">
        <v>560.0</v>
      </c>
      <c r="F40" s="108">
        <f t="shared" si="7"/>
        <v>8</v>
      </c>
      <c r="G40" s="109" t="str">
        <f>IFERROR(VLOOKUP($E40,contratos,2,FALSE),"")</f>
        <v>RODRIGO BRAGA PENTAGNA GUIMARÃES</v>
      </c>
      <c r="H40" s="110">
        <f>IFERROR(VLOOKUP($E40,contratos,3,FALSE),"")</f>
        <v>16.66666667</v>
      </c>
      <c r="I40" s="111" t="str">
        <f>IFERROR(VLOOKUP($E40,contratos,4,FALSE),"")</f>
        <v/>
      </c>
      <c r="J40" s="112" t="str">
        <f>IFERROR(VLOOKUP($E40,contratos,5,FALSE),"")</f>
        <v/>
      </c>
      <c r="K40" s="112" t="str">
        <f>IFERROR(VLOOKUP($E40,contratos,6,FALSE),"")</f>
        <v/>
      </c>
      <c r="L40" s="112" t="str">
        <f>IFERROR(VLOOKUP($E40,contratos,7,FALSE),"")</f>
        <v/>
      </c>
      <c r="M40" s="113" t="s">
        <v>149</v>
      </c>
      <c r="N40" s="114"/>
      <c r="O40" s="113" t="s">
        <v>400</v>
      </c>
      <c r="P40" s="107">
        <v>3.0</v>
      </c>
      <c r="Q40" s="115" t="s">
        <v>373</v>
      </c>
      <c r="R40" s="116">
        <v>0.375</v>
      </c>
      <c r="S40" s="117">
        <f t="shared" si="3"/>
        <v>0.7611111111</v>
      </c>
      <c r="T40" s="116">
        <v>0.22013888888888888</v>
      </c>
      <c r="U40" s="106">
        <f t="shared" si="4"/>
        <v>-0.1548611111</v>
      </c>
      <c r="V40" s="107" t="s">
        <v>203</v>
      </c>
      <c r="W40" s="107" t="s">
        <v>125</v>
      </c>
      <c r="X40" s="124">
        <v>126.52</v>
      </c>
      <c r="Y40" s="119">
        <f t="shared" si="5"/>
        <v>226.8175</v>
      </c>
      <c r="Z40" s="113" t="s">
        <v>156</v>
      </c>
      <c r="AA40" s="113" t="s">
        <v>155</v>
      </c>
      <c r="AB40" s="119">
        <f>IF(T40&lt;&gt;"",(HOUR(T40)+MINUTE(T40)/60)*custohh,"")</f>
        <v>396.25</v>
      </c>
      <c r="AC40" s="118"/>
      <c r="AD40" s="119">
        <f t="shared" si="6"/>
        <v>396.25</v>
      </c>
      <c r="AE40" s="107" t="s">
        <v>457</v>
      </c>
      <c r="AF40" s="107"/>
      <c r="AG40" s="107"/>
      <c r="AH40" s="107"/>
      <c r="AI40" s="107"/>
      <c r="AJ40" s="120"/>
      <c r="AK40" s="107"/>
      <c r="AL40" s="113"/>
      <c r="AM40" s="121"/>
      <c r="AN40" s="121"/>
    </row>
    <row r="41">
      <c r="A41" s="104">
        <v>44980.0</v>
      </c>
      <c r="B41" s="105">
        <v>0.3159722222222222</v>
      </c>
      <c r="C41" s="105">
        <v>0.3861111111111111</v>
      </c>
      <c r="D41" s="106">
        <f t="shared" si="1"/>
        <v>0.07013888889</v>
      </c>
      <c r="E41" s="107" t="s">
        <v>333</v>
      </c>
      <c r="F41" s="108">
        <f t="shared" si="7"/>
        <v>1</v>
      </c>
      <c r="G41" s="109" t="str">
        <f>IFERROR(VLOOKUP($E41,contratos,2,FALSE),"")</f>
        <v>Edina Lobão Veras</v>
      </c>
      <c r="H41" s="110" t="str">
        <f>IFERROR(VLOOKUP($E41,contratos,3,FALSE),"")</f>
        <v/>
      </c>
      <c r="I41" s="111" t="str">
        <f>IFERROR(VLOOKUP($E41,contratos,4,FALSE),"")</f>
        <v/>
      </c>
      <c r="J41" s="112" t="str">
        <f>IFERROR(VLOOKUP($E41,contratos,5,FALSE),"")</f>
        <v/>
      </c>
      <c r="K41" s="112" t="str">
        <f>IFERROR(VLOOKUP($E41,contratos,6,FALSE),"")</f>
        <v/>
      </c>
      <c r="L41" s="112" t="str">
        <f>IFERROR(VLOOKUP($E41,contratos,7,FALSE),"")</f>
        <v/>
      </c>
      <c r="M41" s="113" t="s">
        <v>149</v>
      </c>
      <c r="N41" s="114"/>
      <c r="O41" s="113" t="s">
        <v>376</v>
      </c>
      <c r="P41" s="107">
        <v>1.0</v>
      </c>
      <c r="Q41" s="115" t="s">
        <v>372</v>
      </c>
      <c r="R41" s="116">
        <v>0.08333333333333333</v>
      </c>
      <c r="S41" s="117">
        <f t="shared" si="3"/>
        <v>0.3993055556</v>
      </c>
      <c r="T41" s="116">
        <v>0.07013888888888889</v>
      </c>
      <c r="U41" s="106">
        <f t="shared" si="4"/>
        <v>-0.01319444444</v>
      </c>
      <c r="V41" s="107" t="s">
        <v>203</v>
      </c>
      <c r="W41" s="107" t="s">
        <v>125</v>
      </c>
      <c r="X41" s="118">
        <v>140.0</v>
      </c>
      <c r="Y41" s="119">
        <f t="shared" si="5"/>
        <v>140</v>
      </c>
      <c r="Z41" s="113" t="s">
        <v>147</v>
      </c>
      <c r="AA41" s="113" t="s">
        <v>189</v>
      </c>
      <c r="AB41" s="119">
        <f>IF(T41&lt;&gt;"",(HOUR(T41)+MINUTE(T41)/60)*custohh,"")</f>
        <v>126.25</v>
      </c>
      <c r="AC41" s="118"/>
      <c r="AD41" s="119">
        <f t="shared" si="6"/>
        <v>126.25</v>
      </c>
      <c r="AE41" s="107" t="s">
        <v>457</v>
      </c>
      <c r="AF41" s="107"/>
      <c r="AG41" s="107"/>
      <c r="AH41" s="107"/>
      <c r="AI41" s="107"/>
      <c r="AJ41" s="120"/>
      <c r="AK41" s="107"/>
      <c r="AL41" s="113"/>
      <c r="AM41" s="121"/>
      <c r="AN41" s="121"/>
    </row>
    <row r="42">
      <c r="A42" s="104">
        <v>44974.0</v>
      </c>
      <c r="B42" s="105">
        <v>0.2875</v>
      </c>
      <c r="C42" s="105">
        <v>0.7118055555555556</v>
      </c>
      <c r="D42" s="106">
        <f t="shared" si="1"/>
        <v>0.4243055556</v>
      </c>
      <c r="E42" s="107">
        <v>575.0</v>
      </c>
      <c r="F42" s="108">
        <f t="shared" si="7"/>
        <v>13</v>
      </c>
      <c r="G42" s="109" t="str">
        <f>IFERROR(VLOOKUP($E42,contratos,2,FALSE),"")</f>
        <v>CÁSSIO DINIZ NOGUEIRA</v>
      </c>
      <c r="H42" s="110">
        <f>IFERROR(VLOOKUP($E42,contratos,3,FALSE),"")</f>
        <v>8.333333333</v>
      </c>
      <c r="I42" s="111" t="str">
        <f>IFERROR(VLOOKUP($E42,contratos,4,FALSE),"")</f>
        <v/>
      </c>
      <c r="J42" s="112" t="str">
        <f>IFERROR(VLOOKUP($E42,contratos,5,FALSE),"")</f>
        <v/>
      </c>
      <c r="K42" s="112" t="str">
        <f>IFERROR(VLOOKUP($E42,contratos,6,FALSE),"")</f>
        <v/>
      </c>
      <c r="L42" s="112" t="str">
        <f>IFERROR(VLOOKUP($E42,contratos,7,FALSE),"")</f>
        <v/>
      </c>
      <c r="M42" s="113" t="s">
        <v>149</v>
      </c>
      <c r="N42" s="114"/>
      <c r="O42" s="113" t="s">
        <v>179</v>
      </c>
      <c r="P42" s="107">
        <v>1.0</v>
      </c>
      <c r="Q42" s="115" t="s">
        <v>372</v>
      </c>
      <c r="R42" s="116">
        <v>0.3333333333333333</v>
      </c>
      <c r="S42" s="117">
        <f t="shared" si="3"/>
        <v>0.6208333333</v>
      </c>
      <c r="T42" s="116">
        <v>0.38263888888888886</v>
      </c>
      <c r="U42" s="106">
        <f t="shared" si="4"/>
        <v>0.04930555556</v>
      </c>
      <c r="V42" s="107" t="s">
        <v>203</v>
      </c>
      <c r="W42" s="107" t="s">
        <v>125</v>
      </c>
      <c r="X42" s="118">
        <v>41123.16</v>
      </c>
      <c r="Y42" s="119">
        <f t="shared" si="5"/>
        <v>4099.390059</v>
      </c>
      <c r="Z42" s="113" t="s">
        <v>147</v>
      </c>
      <c r="AA42" s="113" t="s">
        <v>189</v>
      </c>
      <c r="AB42" s="119">
        <f>IF(T42&lt;&gt;"",(HOUR(T42)+MINUTE(T42)/60)*custohh,"")</f>
        <v>688.75</v>
      </c>
      <c r="AC42" s="118"/>
      <c r="AD42" s="119">
        <f t="shared" si="6"/>
        <v>688.75</v>
      </c>
      <c r="AE42" s="107" t="s">
        <v>457</v>
      </c>
      <c r="AF42" s="107"/>
      <c r="AG42" s="107"/>
      <c r="AH42" s="107"/>
      <c r="AI42" s="107"/>
      <c r="AJ42" s="120"/>
      <c r="AK42" s="107"/>
      <c r="AL42" s="113"/>
      <c r="AM42" s="121"/>
      <c r="AN42" s="121"/>
    </row>
    <row r="43">
      <c r="A43" s="104">
        <v>44974.0</v>
      </c>
      <c r="B43" s="105">
        <v>0.3034722222222222</v>
      </c>
      <c r="C43" s="105">
        <v>0.6513888888888889</v>
      </c>
      <c r="D43" s="106">
        <f t="shared" si="1"/>
        <v>0.3479166667</v>
      </c>
      <c r="E43" s="107">
        <v>946.0</v>
      </c>
      <c r="F43" s="108">
        <f t="shared" si="7"/>
        <v>4</v>
      </c>
      <c r="G43" s="109" t="str">
        <f>IFERROR(VLOOKUP($E43,contratos,2,FALSE),"")</f>
        <v>CLINICA DOUTOR PAULO HENRIQUE RODRIGUES LTDA</v>
      </c>
      <c r="H43" s="110" t="str">
        <f>IFERROR(VLOOKUP($E43,contratos,3,FALSE),"")</f>
        <v/>
      </c>
      <c r="I43" s="111" t="str">
        <f>IFERROR(VLOOKUP($E43,contratos,4,FALSE),"")</f>
        <v/>
      </c>
      <c r="J43" s="112" t="str">
        <f>IFERROR(VLOOKUP($E43,contratos,5,FALSE),"")</f>
        <v/>
      </c>
      <c r="K43" s="112" t="str">
        <f>IFERROR(VLOOKUP($E43,contratos,6,FALSE),"")</f>
        <v/>
      </c>
      <c r="L43" s="112" t="str">
        <f>IFERROR(VLOOKUP($E43,contratos,7,FALSE),"")</f>
        <v/>
      </c>
      <c r="M43" s="113" t="s">
        <v>149</v>
      </c>
      <c r="N43" s="114"/>
      <c r="O43" s="113" t="s">
        <v>179</v>
      </c>
      <c r="P43" s="107">
        <v>1.0</v>
      </c>
      <c r="Q43" s="115" t="s">
        <v>372</v>
      </c>
      <c r="R43" s="116">
        <v>0.3333333333333333</v>
      </c>
      <c r="S43" s="117">
        <f t="shared" si="3"/>
        <v>0.6368055556</v>
      </c>
      <c r="T43" s="116">
        <v>0.30625</v>
      </c>
      <c r="U43" s="106">
        <f t="shared" si="4"/>
        <v>-0.02708333333</v>
      </c>
      <c r="V43" s="107" t="s">
        <v>167</v>
      </c>
      <c r="W43" s="107" t="s">
        <v>124</v>
      </c>
      <c r="X43" s="118">
        <v>9478.61</v>
      </c>
      <c r="Y43" s="119">
        <f t="shared" si="5"/>
        <v>2369.6525</v>
      </c>
      <c r="Z43" s="113" t="s">
        <v>147</v>
      </c>
      <c r="AA43" s="113" t="s">
        <v>189</v>
      </c>
      <c r="AB43" s="119">
        <f>IF(T43&lt;&gt;"",(HOUR(T43)+MINUTE(T43)/60)*custohh,"")</f>
        <v>551.25</v>
      </c>
      <c r="AC43" s="118"/>
      <c r="AD43" s="119">
        <f t="shared" si="6"/>
        <v>551.25</v>
      </c>
      <c r="AE43" s="107" t="s">
        <v>457</v>
      </c>
      <c r="AF43" s="107"/>
      <c r="AG43" s="107"/>
      <c r="AH43" s="107"/>
      <c r="AI43" s="107"/>
      <c r="AJ43" s="120"/>
      <c r="AK43" s="107"/>
      <c r="AL43" s="113"/>
      <c r="AM43" s="121"/>
      <c r="AN43" s="121"/>
    </row>
    <row r="44">
      <c r="A44" s="104">
        <v>44974.0</v>
      </c>
      <c r="B44" s="105">
        <v>0.29444444444444445</v>
      </c>
      <c r="C44" s="105">
        <v>0.6701388888888888</v>
      </c>
      <c r="D44" s="106">
        <f t="shared" si="1"/>
        <v>0.3756944444</v>
      </c>
      <c r="E44" s="107">
        <v>575.0</v>
      </c>
      <c r="F44" s="108">
        <f t="shared" si="7"/>
        <v>13</v>
      </c>
      <c r="G44" s="109" t="str">
        <f>IFERROR(VLOOKUP($E44,contratos,2,FALSE),"")</f>
        <v>CÁSSIO DINIZ NOGUEIRA</v>
      </c>
      <c r="H44" s="110">
        <f>IFERROR(VLOOKUP($E44,contratos,3,FALSE),"")</f>
        <v>8.333333333</v>
      </c>
      <c r="I44" s="111" t="str">
        <f>IFERROR(VLOOKUP($E44,contratos,4,FALSE),"")</f>
        <v/>
      </c>
      <c r="J44" s="112" t="str">
        <f>IFERROR(VLOOKUP($E44,contratos,5,FALSE),"")</f>
        <v/>
      </c>
      <c r="K44" s="112" t="str">
        <f>IFERROR(VLOOKUP($E44,contratos,6,FALSE),"")</f>
        <v/>
      </c>
      <c r="L44" s="112" t="str">
        <f>IFERROR(VLOOKUP($E44,contratos,7,FALSE),"")</f>
        <v/>
      </c>
      <c r="M44" s="113" t="s">
        <v>149</v>
      </c>
      <c r="N44" s="114"/>
      <c r="O44" s="113" t="s">
        <v>179</v>
      </c>
      <c r="P44" s="107">
        <v>1.0</v>
      </c>
      <c r="Q44" s="115" t="s">
        <v>372</v>
      </c>
      <c r="R44" s="116">
        <v>0.3333333333333333</v>
      </c>
      <c r="S44" s="117">
        <f t="shared" si="3"/>
        <v>0.6277777778</v>
      </c>
      <c r="T44" s="116">
        <v>0.33402777777777776</v>
      </c>
      <c r="U44" s="106">
        <f t="shared" si="4"/>
        <v>0.0006944444444</v>
      </c>
      <c r="V44" s="107" t="s">
        <v>142</v>
      </c>
      <c r="W44" s="107" t="s">
        <v>217</v>
      </c>
      <c r="X44" s="118">
        <v>41123.16</v>
      </c>
      <c r="Y44" s="119">
        <f t="shared" si="5"/>
        <v>4099.390059</v>
      </c>
      <c r="Z44" s="113" t="s">
        <v>147</v>
      </c>
      <c r="AA44" s="113" t="s">
        <v>189</v>
      </c>
      <c r="AB44" s="119">
        <f>IF(T44&lt;&gt;"",(HOUR(T44)+MINUTE(T44)/60)*custohh,"")</f>
        <v>601.25</v>
      </c>
      <c r="AC44" s="118"/>
      <c r="AD44" s="119">
        <f t="shared" si="6"/>
        <v>601.25</v>
      </c>
      <c r="AE44" s="107" t="s">
        <v>457</v>
      </c>
      <c r="AF44" s="107"/>
      <c r="AG44" s="107"/>
      <c r="AH44" s="107"/>
      <c r="AI44" s="107"/>
      <c r="AJ44" s="120"/>
      <c r="AK44" s="107"/>
      <c r="AL44" s="113"/>
      <c r="AM44" s="121"/>
      <c r="AN44" s="121"/>
    </row>
    <row r="45">
      <c r="A45" s="104">
        <v>44974.0</v>
      </c>
      <c r="B45" s="105">
        <v>0.3402777777777778</v>
      </c>
      <c r="C45" s="105">
        <v>0.5513888888888889</v>
      </c>
      <c r="D45" s="106">
        <f t="shared" si="1"/>
        <v>0.2111111111</v>
      </c>
      <c r="E45" s="107">
        <v>968.0</v>
      </c>
      <c r="F45" s="108">
        <f t="shared" si="7"/>
        <v>4</v>
      </c>
      <c r="G45" s="109" t="str">
        <f>IFERROR(VLOOKUP($E45,contratos,2,FALSE),"")</f>
        <v>TANIA MARA DINIZ NOGUEIRA</v>
      </c>
      <c r="H45" s="110">
        <f>IFERROR(VLOOKUP($E45,contratos,3,FALSE),"")</f>
        <v>1.666666667</v>
      </c>
      <c r="I45" s="111" t="str">
        <f>IFERROR(VLOOKUP($E45,contratos,4,FALSE),"")</f>
        <v/>
      </c>
      <c r="J45" s="112" t="str">
        <f>IFERROR(VLOOKUP($E45,contratos,5,FALSE),"")</f>
        <v/>
      </c>
      <c r="K45" s="112" t="str">
        <f>IFERROR(VLOOKUP($E45,contratos,6,FALSE),"")</f>
        <v/>
      </c>
      <c r="L45" s="112" t="str">
        <f>IFERROR(VLOOKUP($E45,contratos,7,FALSE),"")</f>
        <v/>
      </c>
      <c r="M45" s="113" t="s">
        <v>149</v>
      </c>
      <c r="N45" s="114"/>
      <c r="O45" s="113" t="s">
        <v>179</v>
      </c>
      <c r="P45" s="107">
        <v>2.0</v>
      </c>
      <c r="Q45" s="115" t="s">
        <v>372</v>
      </c>
      <c r="R45" s="116">
        <v>0.3333333333333333</v>
      </c>
      <c r="S45" s="117">
        <f t="shared" si="3"/>
        <v>0.6736111111</v>
      </c>
      <c r="T45" s="116">
        <v>0.2111111111111111</v>
      </c>
      <c r="U45" s="106">
        <f t="shared" si="4"/>
        <v>-0.1222222222</v>
      </c>
      <c r="V45" s="107" t="s">
        <v>180</v>
      </c>
      <c r="W45" s="107" t="s">
        <v>124</v>
      </c>
      <c r="X45" s="118">
        <v>20400.68</v>
      </c>
      <c r="Y45" s="119">
        <f t="shared" si="5"/>
        <v>3825.1275</v>
      </c>
      <c r="Z45" s="113" t="s">
        <v>147</v>
      </c>
      <c r="AA45" s="113" t="s">
        <v>189</v>
      </c>
      <c r="AB45" s="119">
        <f>IF(T45&lt;&gt;"",(HOUR(T45)+MINUTE(T45)/60)*custohh,"")</f>
        <v>380</v>
      </c>
      <c r="AC45" s="118"/>
      <c r="AD45" s="119">
        <f t="shared" si="6"/>
        <v>380</v>
      </c>
      <c r="AE45" s="107" t="s">
        <v>457</v>
      </c>
      <c r="AF45" s="107"/>
      <c r="AG45" s="107"/>
      <c r="AH45" s="107"/>
      <c r="AI45" s="107"/>
      <c r="AJ45" s="120"/>
      <c r="AK45" s="107"/>
      <c r="AL45" s="113"/>
      <c r="AM45" s="121"/>
      <c r="AN45" s="121"/>
    </row>
    <row r="46">
      <c r="A46" s="104">
        <v>44974.0</v>
      </c>
      <c r="B46" s="105">
        <v>0.5520833333333334</v>
      </c>
      <c r="C46" s="105">
        <v>0.6479166666666667</v>
      </c>
      <c r="D46" s="106">
        <f t="shared" si="1"/>
        <v>0.09583333333</v>
      </c>
      <c r="E46" s="107" t="s">
        <v>331</v>
      </c>
      <c r="F46" s="108">
        <f t="shared" si="7"/>
        <v>1</v>
      </c>
      <c r="G46" s="109" t="str">
        <f>IFERROR(VLOOKUP($E46,contratos,2,FALSE),"")</f>
        <v>Edson Fonseca e Silva</v>
      </c>
      <c r="H46" s="110" t="str">
        <f>IFERROR(VLOOKUP($E46,contratos,3,FALSE),"")</f>
        <v/>
      </c>
      <c r="I46" s="111" t="str">
        <f>IFERROR(VLOOKUP($E46,contratos,4,FALSE),"")</f>
        <v/>
      </c>
      <c r="J46" s="112" t="str">
        <f>IFERROR(VLOOKUP($E46,contratos,5,FALSE),"")</f>
        <v/>
      </c>
      <c r="K46" s="112" t="str">
        <f>IFERROR(VLOOKUP($E46,contratos,6,FALSE),"")</f>
        <v/>
      </c>
      <c r="L46" s="112" t="str">
        <f>IFERROR(VLOOKUP($E46,contratos,7,FALSE),"")</f>
        <v/>
      </c>
      <c r="M46" s="113" t="s">
        <v>149</v>
      </c>
      <c r="N46" s="114"/>
      <c r="O46" s="113" t="s">
        <v>376</v>
      </c>
      <c r="P46" s="107">
        <v>1.0</v>
      </c>
      <c r="Q46" s="115" t="s">
        <v>372</v>
      </c>
      <c r="R46" s="116">
        <v>0.08333333333333333</v>
      </c>
      <c r="S46" s="117">
        <f t="shared" si="3"/>
        <v>0.6354166667</v>
      </c>
      <c r="T46" s="116">
        <v>0.05416666666666667</v>
      </c>
      <c r="U46" s="106">
        <f t="shared" si="4"/>
        <v>-0.02916666667</v>
      </c>
      <c r="V46" s="107" t="s">
        <v>180</v>
      </c>
      <c r="W46" s="107" t="s">
        <v>124</v>
      </c>
      <c r="X46" s="118">
        <v>0.0</v>
      </c>
      <c r="Y46" s="119">
        <f t="shared" si="5"/>
        <v>0</v>
      </c>
      <c r="Z46" s="113" t="s">
        <v>147</v>
      </c>
      <c r="AA46" s="113" t="s">
        <v>189</v>
      </c>
      <c r="AB46" s="119">
        <f>IF(T46&lt;&gt;"",(HOUR(T46)+MINUTE(T46)/60)*custohh,"")</f>
        <v>97.5</v>
      </c>
      <c r="AC46" s="118"/>
      <c r="AD46" s="119">
        <f t="shared" si="6"/>
        <v>97.5</v>
      </c>
      <c r="AE46" s="107" t="s">
        <v>457</v>
      </c>
      <c r="AF46" s="107"/>
      <c r="AG46" s="107"/>
      <c r="AH46" s="107"/>
      <c r="AI46" s="107"/>
      <c r="AJ46" s="120"/>
      <c r="AK46" s="107"/>
      <c r="AL46" s="113"/>
      <c r="AM46" s="121"/>
      <c r="AN46" s="121"/>
    </row>
    <row r="47">
      <c r="A47" s="104">
        <v>44973.0</v>
      </c>
      <c r="B47" s="105">
        <v>0.2875</v>
      </c>
      <c r="C47" s="105">
        <v>0.7118055555555556</v>
      </c>
      <c r="D47" s="106">
        <f t="shared" si="1"/>
        <v>0.4243055556</v>
      </c>
      <c r="E47" s="107">
        <v>575.0</v>
      </c>
      <c r="F47" s="108">
        <f t="shared" si="7"/>
        <v>13</v>
      </c>
      <c r="G47" s="109" t="str">
        <f>IFERROR(VLOOKUP($E47,contratos,2,FALSE),"")</f>
        <v>CÁSSIO DINIZ NOGUEIRA</v>
      </c>
      <c r="H47" s="110">
        <f>IFERROR(VLOOKUP($E47,contratos,3,FALSE),"")</f>
        <v>8.333333333</v>
      </c>
      <c r="I47" s="111" t="str">
        <f>IFERROR(VLOOKUP($E47,contratos,4,FALSE),"")</f>
        <v/>
      </c>
      <c r="J47" s="112" t="str">
        <f>IFERROR(VLOOKUP($E47,contratos,5,FALSE),"")</f>
        <v/>
      </c>
      <c r="K47" s="112" t="str">
        <f>IFERROR(VLOOKUP($E47,contratos,6,FALSE),"")</f>
        <v/>
      </c>
      <c r="L47" s="112" t="str">
        <f>IFERROR(VLOOKUP($E47,contratos,7,FALSE),"")</f>
        <v/>
      </c>
      <c r="M47" s="113" t="s">
        <v>149</v>
      </c>
      <c r="N47" s="114"/>
      <c r="O47" s="113" t="s">
        <v>179</v>
      </c>
      <c r="P47" s="107">
        <v>1.0</v>
      </c>
      <c r="Q47" s="115" t="s">
        <v>372</v>
      </c>
      <c r="R47" s="116">
        <v>0.375</v>
      </c>
      <c r="S47" s="117">
        <f t="shared" si="3"/>
        <v>0.6625</v>
      </c>
      <c r="T47" s="116">
        <v>0.38263888888888886</v>
      </c>
      <c r="U47" s="106">
        <f t="shared" si="4"/>
        <v>0.007638888889</v>
      </c>
      <c r="V47" s="107" t="s">
        <v>203</v>
      </c>
      <c r="W47" s="107" t="s">
        <v>125</v>
      </c>
      <c r="X47" s="118">
        <v>41123.16</v>
      </c>
      <c r="Y47" s="119">
        <f t="shared" si="5"/>
        <v>4099.390059</v>
      </c>
      <c r="Z47" s="113" t="s">
        <v>147</v>
      </c>
      <c r="AA47" s="113" t="s">
        <v>189</v>
      </c>
      <c r="AB47" s="119">
        <f>IF(T47&lt;&gt;"",(HOUR(T47)+MINUTE(T47)/60)*custohh,"")</f>
        <v>688.75</v>
      </c>
      <c r="AC47" s="118"/>
      <c r="AD47" s="119">
        <f t="shared" si="6"/>
        <v>688.75</v>
      </c>
      <c r="AE47" s="107" t="s">
        <v>457</v>
      </c>
      <c r="AF47" s="107"/>
      <c r="AG47" s="107"/>
      <c r="AH47" s="107"/>
      <c r="AI47" s="107"/>
      <c r="AJ47" s="120"/>
      <c r="AK47" s="107"/>
      <c r="AL47" s="113"/>
      <c r="AM47" s="121"/>
      <c r="AN47" s="121"/>
    </row>
    <row r="48">
      <c r="A48" s="104">
        <v>44973.0</v>
      </c>
      <c r="B48" s="105">
        <v>0.3034722222222222</v>
      </c>
      <c r="C48" s="105">
        <v>0.6486111111111111</v>
      </c>
      <c r="D48" s="106">
        <f t="shared" si="1"/>
        <v>0.3451388889</v>
      </c>
      <c r="E48" s="107">
        <v>946.0</v>
      </c>
      <c r="F48" s="108">
        <f t="shared" si="7"/>
        <v>4</v>
      </c>
      <c r="G48" s="109" t="str">
        <f>IFERROR(VLOOKUP($E48,contratos,2,FALSE),"")</f>
        <v>CLINICA DOUTOR PAULO HENRIQUE RODRIGUES LTDA</v>
      </c>
      <c r="H48" s="110" t="str">
        <f>IFERROR(VLOOKUP($E48,contratos,3,FALSE),"")</f>
        <v/>
      </c>
      <c r="I48" s="111" t="str">
        <f>IFERROR(VLOOKUP($E48,contratos,4,FALSE),"")</f>
        <v/>
      </c>
      <c r="J48" s="112" t="str">
        <f>IFERROR(VLOOKUP($E48,contratos,5,FALSE),"")</f>
        <v/>
      </c>
      <c r="K48" s="112" t="str">
        <f>IFERROR(VLOOKUP($E48,contratos,6,FALSE),"")</f>
        <v/>
      </c>
      <c r="L48" s="112" t="str">
        <f>IFERROR(VLOOKUP($E48,contratos,7,FALSE),"")</f>
        <v/>
      </c>
      <c r="M48" s="113" t="s">
        <v>149</v>
      </c>
      <c r="N48" s="114"/>
      <c r="O48" s="113" t="s">
        <v>179</v>
      </c>
      <c r="P48" s="107">
        <v>1.0</v>
      </c>
      <c r="Q48" s="115" t="s">
        <v>372</v>
      </c>
      <c r="R48" s="116">
        <v>0.375</v>
      </c>
      <c r="S48" s="117">
        <f t="shared" si="3"/>
        <v>0.6784722222</v>
      </c>
      <c r="T48" s="116">
        <v>0.3034722222222222</v>
      </c>
      <c r="U48" s="106">
        <f t="shared" si="4"/>
        <v>-0.07152777778</v>
      </c>
      <c r="V48" s="107" t="s">
        <v>167</v>
      </c>
      <c r="W48" s="107" t="s">
        <v>134</v>
      </c>
      <c r="X48" s="118">
        <v>9478.61</v>
      </c>
      <c r="Y48" s="119">
        <f t="shared" si="5"/>
        <v>2369.6525</v>
      </c>
      <c r="Z48" s="113" t="s">
        <v>147</v>
      </c>
      <c r="AA48" s="113" t="s">
        <v>189</v>
      </c>
      <c r="AB48" s="119">
        <f>IF(T48&lt;&gt;"",(HOUR(T48)+MINUTE(T48)/60)*custohh,"")</f>
        <v>546.25</v>
      </c>
      <c r="AC48" s="118"/>
      <c r="AD48" s="119">
        <f t="shared" si="6"/>
        <v>546.25</v>
      </c>
      <c r="AE48" s="107" t="s">
        <v>457</v>
      </c>
      <c r="AF48" s="107"/>
      <c r="AG48" s="107"/>
      <c r="AH48" s="107"/>
      <c r="AI48" s="107"/>
      <c r="AJ48" s="120"/>
      <c r="AK48" s="107"/>
      <c r="AL48" s="113"/>
      <c r="AM48" s="121"/>
      <c r="AN48" s="121"/>
    </row>
    <row r="49">
      <c r="A49" s="104">
        <v>44973.0</v>
      </c>
      <c r="B49" s="105">
        <v>0.2861111111111111</v>
      </c>
      <c r="C49" s="105">
        <v>0.7111111111111111</v>
      </c>
      <c r="D49" s="106">
        <f t="shared" si="1"/>
        <v>0.425</v>
      </c>
      <c r="E49" s="107">
        <v>575.0</v>
      </c>
      <c r="F49" s="108">
        <f t="shared" si="7"/>
        <v>13</v>
      </c>
      <c r="G49" s="109" t="str">
        <f>IFERROR(VLOOKUP($E49,contratos,2,FALSE),"")</f>
        <v>CÁSSIO DINIZ NOGUEIRA</v>
      </c>
      <c r="H49" s="110">
        <f>IFERROR(VLOOKUP($E49,contratos,3,FALSE),"")</f>
        <v>8.333333333</v>
      </c>
      <c r="I49" s="111" t="str">
        <f>IFERROR(VLOOKUP($E49,contratos,4,FALSE),"")</f>
        <v/>
      </c>
      <c r="J49" s="112" t="str">
        <f>IFERROR(VLOOKUP($E49,contratos,5,FALSE),"")</f>
        <v/>
      </c>
      <c r="K49" s="112" t="str">
        <f>IFERROR(VLOOKUP($E49,contratos,6,FALSE),"")</f>
        <v/>
      </c>
      <c r="L49" s="112" t="str">
        <f>IFERROR(VLOOKUP($E49,contratos,7,FALSE),"")</f>
        <v/>
      </c>
      <c r="M49" s="113" t="s">
        <v>149</v>
      </c>
      <c r="N49" s="114"/>
      <c r="O49" s="113" t="s">
        <v>179</v>
      </c>
      <c r="P49" s="107">
        <v>1.0</v>
      </c>
      <c r="Q49" s="115" t="s">
        <v>372</v>
      </c>
      <c r="R49" s="116">
        <v>0.375</v>
      </c>
      <c r="S49" s="117">
        <f t="shared" si="3"/>
        <v>0.6611111111</v>
      </c>
      <c r="T49" s="116">
        <v>0.38333333333333336</v>
      </c>
      <c r="U49" s="106">
        <f t="shared" si="4"/>
        <v>0.008333333333</v>
      </c>
      <c r="V49" s="107" t="s">
        <v>142</v>
      </c>
      <c r="W49" s="107" t="s">
        <v>217</v>
      </c>
      <c r="X49" s="118">
        <v>41123.16</v>
      </c>
      <c r="Y49" s="119">
        <f t="shared" si="5"/>
        <v>4099.390059</v>
      </c>
      <c r="Z49" s="113" t="s">
        <v>147</v>
      </c>
      <c r="AA49" s="113" t="s">
        <v>189</v>
      </c>
      <c r="AB49" s="119">
        <f>IF(T49&lt;&gt;"",(HOUR(T49)+MINUTE(T49)/60)*custohh,"")</f>
        <v>690</v>
      </c>
      <c r="AC49" s="118"/>
      <c r="AD49" s="119">
        <f t="shared" si="6"/>
        <v>690</v>
      </c>
      <c r="AE49" s="107" t="s">
        <v>457</v>
      </c>
      <c r="AF49" s="107"/>
      <c r="AG49" s="107"/>
      <c r="AH49" s="107"/>
      <c r="AI49" s="107"/>
      <c r="AJ49" s="120"/>
      <c r="AK49" s="107"/>
      <c r="AL49" s="113"/>
      <c r="AM49" s="121"/>
      <c r="AN49" s="121"/>
    </row>
    <row r="50">
      <c r="A50" s="104">
        <v>44973.0</v>
      </c>
      <c r="B50" s="105">
        <v>0.3020833333333333</v>
      </c>
      <c r="C50" s="105">
        <v>0.6916666666666667</v>
      </c>
      <c r="D50" s="106">
        <f t="shared" si="1"/>
        <v>0.3895833333</v>
      </c>
      <c r="E50" s="107">
        <v>968.0</v>
      </c>
      <c r="F50" s="108">
        <f t="shared" si="7"/>
        <v>4</v>
      </c>
      <c r="G50" s="109" t="str">
        <f>IFERROR(VLOOKUP($E50,contratos,2,FALSE),"")</f>
        <v>TANIA MARA DINIZ NOGUEIRA</v>
      </c>
      <c r="H50" s="110">
        <f>IFERROR(VLOOKUP($E50,contratos,3,FALSE),"")</f>
        <v>1.666666667</v>
      </c>
      <c r="I50" s="111" t="str">
        <f>IFERROR(VLOOKUP($E50,contratos,4,FALSE),"")</f>
        <v/>
      </c>
      <c r="J50" s="112" t="str">
        <f>IFERROR(VLOOKUP($E50,contratos,5,FALSE),"")</f>
        <v/>
      </c>
      <c r="K50" s="112" t="str">
        <f>IFERROR(VLOOKUP($E50,contratos,6,FALSE),"")</f>
        <v/>
      </c>
      <c r="L50" s="112" t="str">
        <f>IFERROR(VLOOKUP($E50,contratos,7,FALSE),"")</f>
        <v/>
      </c>
      <c r="M50" s="113" t="s">
        <v>149</v>
      </c>
      <c r="N50" s="114"/>
      <c r="O50" s="113" t="s">
        <v>179</v>
      </c>
      <c r="P50" s="107">
        <v>2.0</v>
      </c>
      <c r="Q50" s="115" t="s">
        <v>372</v>
      </c>
      <c r="R50" s="116">
        <v>0.375</v>
      </c>
      <c r="S50" s="117">
        <f t="shared" si="3"/>
        <v>0.6770833333</v>
      </c>
      <c r="T50" s="116">
        <v>0.34791666666666665</v>
      </c>
      <c r="U50" s="106">
        <f t="shared" si="4"/>
        <v>-0.02708333333</v>
      </c>
      <c r="V50" s="107" t="s">
        <v>180</v>
      </c>
      <c r="W50" s="107" t="s">
        <v>124</v>
      </c>
      <c r="X50" s="118">
        <v>20400.68</v>
      </c>
      <c r="Y50" s="119">
        <f t="shared" si="5"/>
        <v>3825.1275</v>
      </c>
      <c r="Z50" s="113" t="s">
        <v>147</v>
      </c>
      <c r="AA50" s="113" t="s">
        <v>189</v>
      </c>
      <c r="AB50" s="119">
        <f>IF(T50&lt;&gt;"",(HOUR(T50)+MINUTE(T50)/60)*custohh,"")</f>
        <v>626.25</v>
      </c>
      <c r="AC50" s="118"/>
      <c r="AD50" s="119">
        <f t="shared" si="6"/>
        <v>626.25</v>
      </c>
      <c r="AE50" s="107" t="s">
        <v>457</v>
      </c>
      <c r="AF50" s="107"/>
      <c r="AG50" s="107"/>
      <c r="AH50" s="107"/>
      <c r="AI50" s="107"/>
      <c r="AJ50" s="120"/>
      <c r="AK50" s="107"/>
      <c r="AL50" s="113"/>
      <c r="AM50" s="121"/>
      <c r="AN50" s="121"/>
    </row>
    <row r="51">
      <c r="A51" s="104">
        <v>44973.0</v>
      </c>
      <c r="B51" s="105">
        <v>0.6777777777777778</v>
      </c>
      <c r="C51" s="105">
        <v>0.9291666666666667</v>
      </c>
      <c r="D51" s="106">
        <f t="shared" si="1"/>
        <v>0.2513888889</v>
      </c>
      <c r="E51" s="107" t="s">
        <v>307</v>
      </c>
      <c r="F51" s="108">
        <f t="shared" si="7"/>
        <v>3</v>
      </c>
      <c r="G51" s="109" t="str">
        <f>IFERROR(VLOOKUP($E51,contratos,2,FALSE),"")</f>
        <v>LUCIANA DO ESPÍRITO SANTO SARAIVA DINIZ</v>
      </c>
      <c r="H51" s="110">
        <f>IFERROR(VLOOKUP($E51,contratos,3,FALSE),"")</f>
        <v>0.3333333333</v>
      </c>
      <c r="I51" s="111" t="str">
        <f>IFERROR(VLOOKUP($E51,contratos,4,FALSE),"")</f>
        <v/>
      </c>
      <c r="J51" s="112" t="str">
        <f>IFERROR(VLOOKUP($E51,contratos,5,FALSE),"")</f>
        <v/>
      </c>
      <c r="K51" s="112" t="str">
        <f>IFERROR(VLOOKUP($E51,contratos,6,FALSE),"")</f>
        <v/>
      </c>
      <c r="L51" s="112" t="str">
        <f>IFERROR(VLOOKUP($E51,contratos,7,FALSE),"")</f>
        <v/>
      </c>
      <c r="M51" s="113" t="s">
        <v>149</v>
      </c>
      <c r="N51" s="114"/>
      <c r="O51" s="113" t="s">
        <v>376</v>
      </c>
      <c r="P51" s="107">
        <v>2.0</v>
      </c>
      <c r="Q51" s="115" t="s">
        <v>372</v>
      </c>
      <c r="R51" s="116">
        <v>0.375</v>
      </c>
      <c r="S51" s="117">
        <f t="shared" si="3"/>
        <v>1.052777778</v>
      </c>
      <c r="T51" s="116">
        <v>0.20972222222222223</v>
      </c>
      <c r="U51" s="106">
        <f t="shared" si="4"/>
        <v>-0.1652777778</v>
      </c>
      <c r="V51" s="107" t="s">
        <v>151</v>
      </c>
      <c r="W51" s="107" t="s">
        <v>152</v>
      </c>
      <c r="X51" s="118">
        <v>1500.0</v>
      </c>
      <c r="Y51" s="119">
        <f t="shared" si="5"/>
        <v>500</v>
      </c>
      <c r="Z51" s="113" t="s">
        <v>147</v>
      </c>
      <c r="AA51" s="113" t="s">
        <v>189</v>
      </c>
      <c r="AB51" s="119">
        <f>IF(T51&lt;&gt;"",(HOUR(T51)+MINUTE(T51)/60)*custohh,"")</f>
        <v>377.5</v>
      </c>
      <c r="AC51" s="118"/>
      <c r="AD51" s="119">
        <f t="shared" si="6"/>
        <v>377.5</v>
      </c>
      <c r="AE51" s="107" t="s">
        <v>457</v>
      </c>
      <c r="AF51" s="107"/>
      <c r="AG51" s="107"/>
      <c r="AH51" s="107"/>
      <c r="AI51" s="107"/>
      <c r="AJ51" s="120"/>
      <c r="AK51" s="107"/>
      <c r="AL51" s="113"/>
      <c r="AM51" s="121"/>
      <c r="AN51" s="121"/>
    </row>
    <row r="52">
      <c r="A52" s="104">
        <v>44972.0</v>
      </c>
      <c r="B52" s="105">
        <v>0.28958333333333336</v>
      </c>
      <c r="C52" s="105">
        <v>0.7576388888888889</v>
      </c>
      <c r="D52" s="106">
        <f t="shared" si="1"/>
        <v>0.4680555556</v>
      </c>
      <c r="E52" s="107">
        <v>575.0</v>
      </c>
      <c r="F52" s="108">
        <f t="shared" si="7"/>
        <v>13</v>
      </c>
      <c r="G52" s="109" t="str">
        <f>IFERROR(VLOOKUP($E52,contratos,2,FALSE),"")</f>
        <v>CÁSSIO DINIZ NOGUEIRA</v>
      </c>
      <c r="H52" s="110">
        <f>IFERROR(VLOOKUP($E52,contratos,3,FALSE),"")</f>
        <v>8.333333333</v>
      </c>
      <c r="I52" s="111" t="str">
        <f>IFERROR(VLOOKUP($E52,contratos,4,FALSE),"")</f>
        <v/>
      </c>
      <c r="J52" s="112" t="str">
        <f>IFERROR(VLOOKUP($E52,contratos,5,FALSE),"")</f>
        <v/>
      </c>
      <c r="K52" s="112" t="str">
        <f>IFERROR(VLOOKUP($E52,contratos,6,FALSE),"")</f>
        <v/>
      </c>
      <c r="L52" s="112" t="str">
        <f>IFERROR(VLOOKUP($E52,contratos,7,FALSE),"")</f>
        <v/>
      </c>
      <c r="M52" s="113" t="s">
        <v>149</v>
      </c>
      <c r="N52" s="114"/>
      <c r="O52" s="113" t="s">
        <v>400</v>
      </c>
      <c r="P52" s="107">
        <v>1.0</v>
      </c>
      <c r="Q52" s="115" t="s">
        <v>372</v>
      </c>
      <c r="R52" s="116">
        <v>0.375</v>
      </c>
      <c r="S52" s="117">
        <f t="shared" si="3"/>
        <v>0.6645833333</v>
      </c>
      <c r="T52" s="116">
        <v>0.4263888888888889</v>
      </c>
      <c r="U52" s="106">
        <f t="shared" si="4"/>
        <v>0.05138888889</v>
      </c>
      <c r="V52" s="107" t="s">
        <v>203</v>
      </c>
      <c r="W52" s="107" t="s">
        <v>125</v>
      </c>
      <c r="X52" s="118">
        <v>41123.16</v>
      </c>
      <c r="Y52" s="119">
        <f t="shared" si="5"/>
        <v>4099.390059</v>
      </c>
      <c r="Z52" s="113" t="s">
        <v>147</v>
      </c>
      <c r="AA52" s="113" t="s">
        <v>189</v>
      </c>
      <c r="AB52" s="119">
        <f>IF(T52&lt;&gt;"",(HOUR(T52)+MINUTE(T52)/60)*custohh,"")</f>
        <v>767.5</v>
      </c>
      <c r="AC52" s="118"/>
      <c r="AD52" s="119">
        <f t="shared" si="6"/>
        <v>767.5</v>
      </c>
      <c r="AE52" s="107" t="s">
        <v>457</v>
      </c>
      <c r="AF52" s="107"/>
      <c r="AG52" s="107"/>
      <c r="AH52" s="107"/>
      <c r="AI52" s="107"/>
      <c r="AJ52" s="120"/>
      <c r="AK52" s="107"/>
      <c r="AL52" s="113"/>
      <c r="AM52" s="121"/>
      <c r="AN52" s="121"/>
    </row>
    <row r="53">
      <c r="A53" s="104">
        <v>44972.0</v>
      </c>
      <c r="B53" s="105">
        <v>0.28958333333333336</v>
      </c>
      <c r="C53" s="105">
        <v>0.7652777777777777</v>
      </c>
      <c r="D53" s="106">
        <f t="shared" si="1"/>
        <v>0.4756944444</v>
      </c>
      <c r="E53" s="107">
        <v>4.0</v>
      </c>
      <c r="F53" s="108">
        <f t="shared" si="7"/>
        <v>7</v>
      </c>
      <c r="G53" s="109" t="str">
        <f>IFERROR(VLOOKUP($E53,contratos,2,FALSE),"")</f>
        <v>SHOWROOM BONTEMPO</v>
      </c>
      <c r="H53" s="110" t="str">
        <f>IFERROR(VLOOKUP($E53,contratos,3,FALSE),"")</f>
        <v/>
      </c>
      <c r="I53" s="111" t="str">
        <f>IFERROR(VLOOKUP($E53,contratos,4,FALSE),"")</f>
        <v/>
      </c>
      <c r="J53" s="112" t="str">
        <f>IFERROR(VLOOKUP($E53,contratos,5,FALSE),"")</f>
        <v/>
      </c>
      <c r="K53" s="112" t="str">
        <f>IFERROR(VLOOKUP($E53,contratos,6,FALSE),"")</f>
        <v/>
      </c>
      <c r="L53" s="112" t="str">
        <f>IFERROR(VLOOKUP($E53,contratos,7,FALSE),"")</f>
        <v/>
      </c>
      <c r="M53" s="113" t="s">
        <v>149</v>
      </c>
      <c r="N53" s="114"/>
      <c r="O53" s="113" t="s">
        <v>179</v>
      </c>
      <c r="P53" s="107">
        <v>1.0</v>
      </c>
      <c r="Q53" s="115" t="s">
        <v>387</v>
      </c>
      <c r="R53" s="116">
        <v>0.375</v>
      </c>
      <c r="S53" s="117">
        <f t="shared" si="3"/>
        <v>0.6645833333</v>
      </c>
      <c r="T53" s="116">
        <v>0.4340277777777778</v>
      </c>
      <c r="U53" s="106">
        <f t="shared" si="4"/>
        <v>0.05902777778</v>
      </c>
      <c r="V53" s="107" t="s">
        <v>134</v>
      </c>
      <c r="W53" s="107" t="s">
        <v>167</v>
      </c>
      <c r="X53" s="118">
        <v>81358.1</v>
      </c>
      <c r="Y53" s="119">
        <f t="shared" si="5"/>
        <v>1660.369388</v>
      </c>
      <c r="Z53" s="113" t="s">
        <v>129</v>
      </c>
      <c r="AA53" s="113" t="s">
        <v>129</v>
      </c>
      <c r="AB53" s="119">
        <f>IF(T53&lt;&gt;"",(HOUR(T53)+MINUTE(T53)/60)*custohh,"")</f>
        <v>781.25</v>
      </c>
      <c r="AC53" s="118"/>
      <c r="AD53" s="119">
        <f t="shared" si="6"/>
        <v>781.25</v>
      </c>
      <c r="AE53" s="107" t="s">
        <v>457</v>
      </c>
      <c r="AF53" s="107"/>
      <c r="AG53" s="107"/>
      <c r="AH53" s="107"/>
      <c r="AI53" s="107"/>
      <c r="AJ53" s="120"/>
      <c r="AK53" s="107"/>
      <c r="AL53" s="113"/>
      <c r="AM53" s="121"/>
      <c r="AN53" s="121"/>
    </row>
    <row r="54">
      <c r="A54" s="104">
        <v>44972.0</v>
      </c>
      <c r="B54" s="105">
        <v>0.2902777777777778</v>
      </c>
      <c r="C54" s="105">
        <v>0.7576388888888889</v>
      </c>
      <c r="D54" s="106">
        <f t="shared" si="1"/>
        <v>0.4673611111</v>
      </c>
      <c r="E54" s="107">
        <v>575.0</v>
      </c>
      <c r="F54" s="108">
        <f t="shared" si="7"/>
        <v>13</v>
      </c>
      <c r="G54" s="109" t="str">
        <f>IFERROR(VLOOKUP($E54,contratos,2,FALSE),"")</f>
        <v>CÁSSIO DINIZ NOGUEIRA</v>
      </c>
      <c r="H54" s="110">
        <f>IFERROR(VLOOKUP($E54,contratos,3,FALSE),"")</f>
        <v>8.333333333</v>
      </c>
      <c r="I54" s="111" t="str">
        <f>IFERROR(VLOOKUP($E54,contratos,4,FALSE),"")</f>
        <v/>
      </c>
      <c r="J54" s="112" t="str">
        <f>IFERROR(VLOOKUP($E54,contratos,5,FALSE),"")</f>
        <v/>
      </c>
      <c r="K54" s="112" t="str">
        <f>IFERROR(VLOOKUP($E54,contratos,6,FALSE),"")</f>
        <v/>
      </c>
      <c r="L54" s="112" t="str">
        <f>IFERROR(VLOOKUP($E54,contratos,7,FALSE),"")</f>
        <v/>
      </c>
      <c r="M54" s="113" t="s">
        <v>149</v>
      </c>
      <c r="N54" s="114"/>
      <c r="O54" s="113" t="s">
        <v>179</v>
      </c>
      <c r="P54" s="107">
        <v>1.0</v>
      </c>
      <c r="Q54" s="115" t="s">
        <v>372</v>
      </c>
      <c r="R54" s="116">
        <v>0.375</v>
      </c>
      <c r="S54" s="117">
        <f t="shared" si="3"/>
        <v>0.6652777778</v>
      </c>
      <c r="T54" s="116">
        <v>0.42569444444444443</v>
      </c>
      <c r="U54" s="106">
        <f t="shared" si="4"/>
        <v>0.05069444444</v>
      </c>
      <c r="V54" s="107" t="s">
        <v>142</v>
      </c>
      <c r="W54" s="107" t="s">
        <v>217</v>
      </c>
      <c r="X54" s="118">
        <v>41123.16</v>
      </c>
      <c r="Y54" s="119">
        <f t="shared" si="5"/>
        <v>4099.390059</v>
      </c>
      <c r="Z54" s="113" t="s">
        <v>147</v>
      </c>
      <c r="AA54" s="113" t="s">
        <v>189</v>
      </c>
      <c r="AB54" s="119">
        <f>IF(T54&lt;&gt;"",(HOUR(T54)+MINUTE(T54)/60)*custohh,"")</f>
        <v>766.25</v>
      </c>
      <c r="AC54" s="118"/>
      <c r="AD54" s="119">
        <f t="shared" si="6"/>
        <v>766.25</v>
      </c>
      <c r="AE54" s="107" t="s">
        <v>457</v>
      </c>
      <c r="AF54" s="107"/>
      <c r="AG54" s="107"/>
      <c r="AH54" s="107"/>
      <c r="AI54" s="107"/>
      <c r="AJ54" s="120"/>
      <c r="AK54" s="107"/>
      <c r="AL54" s="113"/>
      <c r="AM54" s="121"/>
      <c r="AN54" s="121"/>
    </row>
    <row r="55">
      <c r="A55" s="104">
        <v>44972.0</v>
      </c>
      <c r="B55" s="105">
        <v>0.26319444444444445</v>
      </c>
      <c r="C55" s="105">
        <v>0.6875</v>
      </c>
      <c r="D55" s="106">
        <f t="shared" si="1"/>
        <v>0.4243055556</v>
      </c>
      <c r="E55" s="107">
        <v>968.0</v>
      </c>
      <c r="F55" s="108">
        <f t="shared" si="7"/>
        <v>4</v>
      </c>
      <c r="G55" s="109" t="str">
        <f>IFERROR(VLOOKUP($E55,contratos,2,FALSE),"")</f>
        <v>TANIA MARA DINIZ NOGUEIRA</v>
      </c>
      <c r="H55" s="110">
        <f>IFERROR(VLOOKUP($E55,contratos,3,FALSE),"")</f>
        <v>1.666666667</v>
      </c>
      <c r="I55" s="111" t="str">
        <f>IFERROR(VLOOKUP($E55,contratos,4,FALSE),"")</f>
        <v/>
      </c>
      <c r="J55" s="112" t="str">
        <f>IFERROR(VLOOKUP($E55,contratos,5,FALSE),"")</f>
        <v/>
      </c>
      <c r="K55" s="112" t="str">
        <f>IFERROR(VLOOKUP($E55,contratos,6,FALSE),"")</f>
        <v/>
      </c>
      <c r="L55" s="112" t="str">
        <f>IFERROR(VLOOKUP($E55,contratos,7,FALSE),"")</f>
        <v/>
      </c>
      <c r="M55" s="113" t="s">
        <v>149</v>
      </c>
      <c r="N55" s="114"/>
      <c r="O55" s="113" t="s">
        <v>179</v>
      </c>
      <c r="P55" s="107">
        <v>2.0</v>
      </c>
      <c r="Q55" s="115" t="s">
        <v>372</v>
      </c>
      <c r="R55" s="116">
        <v>0.375</v>
      </c>
      <c r="S55" s="117">
        <f t="shared" si="3"/>
        <v>0.6381944444</v>
      </c>
      <c r="T55" s="116">
        <v>0.38263888888888886</v>
      </c>
      <c r="U55" s="106">
        <f t="shared" si="4"/>
        <v>0.007638888889</v>
      </c>
      <c r="V55" s="107" t="s">
        <v>180</v>
      </c>
      <c r="W55" s="107" t="s">
        <v>124</v>
      </c>
      <c r="X55" s="118">
        <v>20400.68</v>
      </c>
      <c r="Y55" s="119">
        <f t="shared" si="5"/>
        <v>3825.1275</v>
      </c>
      <c r="Z55" s="113" t="s">
        <v>147</v>
      </c>
      <c r="AA55" s="113" t="s">
        <v>189</v>
      </c>
      <c r="AB55" s="119">
        <f>IF(T55&lt;&gt;"",(HOUR(T55)+MINUTE(T55)/60)*custohh,"")</f>
        <v>688.75</v>
      </c>
      <c r="AC55" s="118"/>
      <c r="AD55" s="119">
        <f t="shared" si="6"/>
        <v>688.75</v>
      </c>
      <c r="AE55" s="107" t="s">
        <v>457</v>
      </c>
      <c r="AF55" s="107"/>
      <c r="AG55" s="107"/>
      <c r="AH55" s="107"/>
      <c r="AI55" s="107"/>
      <c r="AJ55" s="120"/>
      <c r="AK55" s="107"/>
      <c r="AL55" s="113"/>
      <c r="AM55" s="121"/>
      <c r="AN55" s="121"/>
    </row>
    <row r="56">
      <c r="A56" s="104">
        <v>44972.0</v>
      </c>
      <c r="B56" s="105">
        <v>0.28680555555555554</v>
      </c>
      <c r="C56" s="105">
        <v>0.6555555555555556</v>
      </c>
      <c r="D56" s="106">
        <f t="shared" si="1"/>
        <v>0.36875</v>
      </c>
      <c r="E56" s="107">
        <v>560.0</v>
      </c>
      <c r="F56" s="108">
        <f t="shared" si="7"/>
        <v>8</v>
      </c>
      <c r="G56" s="109" t="str">
        <f>IFERROR(VLOOKUP($E56,contratos,2,FALSE),"")</f>
        <v>RODRIGO BRAGA PENTAGNA GUIMARÃES</v>
      </c>
      <c r="H56" s="110">
        <f>IFERROR(VLOOKUP($E56,contratos,3,FALSE),"")</f>
        <v>16.66666667</v>
      </c>
      <c r="I56" s="111" t="str">
        <f>IFERROR(VLOOKUP($E56,contratos,4,FALSE),"")</f>
        <v/>
      </c>
      <c r="J56" s="112" t="str">
        <f>IFERROR(VLOOKUP($E56,contratos,5,FALSE),"")</f>
        <v/>
      </c>
      <c r="K56" s="112" t="str">
        <f>IFERROR(VLOOKUP($E56,contratos,6,FALSE),"")</f>
        <v/>
      </c>
      <c r="L56" s="112" t="str">
        <f>IFERROR(VLOOKUP($E56,contratos,7,FALSE),"")</f>
        <v/>
      </c>
      <c r="M56" s="113" t="s">
        <v>149</v>
      </c>
      <c r="N56" s="114"/>
      <c r="O56" s="113" t="s">
        <v>400</v>
      </c>
      <c r="P56" s="107">
        <v>6.0</v>
      </c>
      <c r="Q56" s="115" t="s">
        <v>373</v>
      </c>
      <c r="R56" s="116">
        <v>0.375</v>
      </c>
      <c r="S56" s="117">
        <f t="shared" si="3"/>
        <v>0.6618055556</v>
      </c>
      <c r="T56" s="116">
        <v>0.32708333333333334</v>
      </c>
      <c r="U56" s="106">
        <f t="shared" si="4"/>
        <v>-0.04791666667</v>
      </c>
      <c r="V56" s="107" t="s">
        <v>151</v>
      </c>
      <c r="W56" s="107" t="s">
        <v>152</v>
      </c>
      <c r="X56" s="118">
        <v>2877.96</v>
      </c>
      <c r="Y56" s="119">
        <f t="shared" si="5"/>
        <v>226.8175</v>
      </c>
      <c r="Z56" s="113" t="s">
        <v>156</v>
      </c>
      <c r="AA56" s="113" t="s">
        <v>155</v>
      </c>
      <c r="AB56" s="119">
        <f>IF(T56&lt;&gt;"",(HOUR(T56)+MINUTE(T56)/60)*custohh,"")</f>
        <v>588.75</v>
      </c>
      <c r="AC56" s="118"/>
      <c r="AD56" s="119">
        <f t="shared" si="6"/>
        <v>588.75</v>
      </c>
      <c r="AE56" s="107" t="s">
        <v>457</v>
      </c>
      <c r="AF56" s="107"/>
      <c r="AG56" s="107"/>
      <c r="AH56" s="107"/>
      <c r="AI56" s="107"/>
      <c r="AJ56" s="120"/>
      <c r="AK56" s="107"/>
      <c r="AL56" s="113"/>
      <c r="AM56" s="121"/>
      <c r="AN56" s="121"/>
    </row>
    <row r="57">
      <c r="A57" s="104">
        <v>44971.0</v>
      </c>
      <c r="B57" s="105">
        <v>0.2826388888888889</v>
      </c>
      <c r="C57" s="105">
        <v>0.7291666666666666</v>
      </c>
      <c r="D57" s="106">
        <f t="shared" si="1"/>
        <v>0.4465277778</v>
      </c>
      <c r="E57" s="107">
        <v>575.0</v>
      </c>
      <c r="F57" s="108">
        <f t="shared" si="7"/>
        <v>13</v>
      </c>
      <c r="G57" s="109" t="str">
        <f>IFERROR(VLOOKUP($E57,contratos,2,FALSE),"")</f>
        <v>CÁSSIO DINIZ NOGUEIRA</v>
      </c>
      <c r="H57" s="110">
        <f>IFERROR(VLOOKUP($E57,contratos,3,FALSE),"")</f>
        <v>8.333333333</v>
      </c>
      <c r="I57" s="111" t="str">
        <f>IFERROR(VLOOKUP($E57,contratos,4,FALSE),"")</f>
        <v/>
      </c>
      <c r="J57" s="112" t="str">
        <f>IFERROR(VLOOKUP($E57,contratos,5,FALSE),"")</f>
        <v/>
      </c>
      <c r="K57" s="112" t="str">
        <f>IFERROR(VLOOKUP($E57,contratos,6,FALSE),"")</f>
        <v/>
      </c>
      <c r="L57" s="112" t="str">
        <f>IFERROR(VLOOKUP($E57,contratos,7,FALSE),"")</f>
        <v/>
      </c>
      <c r="M57" s="113" t="s">
        <v>149</v>
      </c>
      <c r="N57" s="114"/>
      <c r="O57" s="113" t="s">
        <v>179</v>
      </c>
      <c r="P57" s="107">
        <v>0.0</v>
      </c>
      <c r="Q57" s="115" t="s">
        <v>460</v>
      </c>
      <c r="R57" s="116">
        <v>0.375</v>
      </c>
      <c r="S57" s="117">
        <f t="shared" si="3"/>
        <v>0.6576388889</v>
      </c>
      <c r="T57" s="116">
        <v>0.4048611111111111</v>
      </c>
      <c r="U57" s="106">
        <f t="shared" si="4"/>
        <v>0.02986111111</v>
      </c>
      <c r="V57" s="107" t="s">
        <v>203</v>
      </c>
      <c r="W57" s="107" t="s">
        <v>125</v>
      </c>
      <c r="X57" s="118">
        <v>41123.16</v>
      </c>
      <c r="Y57" s="119">
        <f t="shared" si="5"/>
        <v>4099.390059</v>
      </c>
      <c r="Z57" s="113" t="s">
        <v>147</v>
      </c>
      <c r="AA57" s="113" t="s">
        <v>461</v>
      </c>
      <c r="AB57" s="119">
        <f>IF(T57&lt;&gt;"",(HOUR(T57)+MINUTE(T57)/60)*custohh,"")</f>
        <v>728.75</v>
      </c>
      <c r="AC57" s="118"/>
      <c r="AD57" s="119">
        <f t="shared" si="6"/>
        <v>728.75</v>
      </c>
      <c r="AE57" s="107" t="s">
        <v>457</v>
      </c>
      <c r="AF57" s="107"/>
      <c r="AG57" s="107"/>
      <c r="AH57" s="107"/>
      <c r="AI57" s="107"/>
      <c r="AJ57" s="120"/>
      <c r="AK57" s="107"/>
      <c r="AL57" s="113"/>
      <c r="AM57" s="121"/>
      <c r="AN57" s="121"/>
    </row>
    <row r="58">
      <c r="A58" s="104">
        <v>44971.0</v>
      </c>
      <c r="B58" s="105">
        <v>0.2916666666666667</v>
      </c>
      <c r="C58" s="105">
        <v>0.8069444444444445</v>
      </c>
      <c r="D58" s="106">
        <f t="shared" si="1"/>
        <v>0.5152777778</v>
      </c>
      <c r="E58" s="107">
        <v>4.0</v>
      </c>
      <c r="F58" s="108">
        <f t="shared" si="7"/>
        <v>7</v>
      </c>
      <c r="G58" s="109" t="str">
        <f>IFERROR(VLOOKUP($E58,contratos,2,FALSE),"")</f>
        <v>SHOWROOM BONTEMPO</v>
      </c>
      <c r="H58" s="110" t="str">
        <f>IFERROR(VLOOKUP($E58,contratos,3,FALSE),"")</f>
        <v/>
      </c>
      <c r="I58" s="111" t="str">
        <f>IFERROR(VLOOKUP($E58,contratos,4,FALSE),"")</f>
        <v/>
      </c>
      <c r="J58" s="112" t="str">
        <f>IFERROR(VLOOKUP($E58,contratos,5,FALSE),"")</f>
        <v/>
      </c>
      <c r="K58" s="112" t="str">
        <f>IFERROR(VLOOKUP($E58,contratos,6,FALSE),"")</f>
        <v/>
      </c>
      <c r="L58" s="112" t="str">
        <f>IFERROR(VLOOKUP($E58,contratos,7,FALSE),"")</f>
        <v/>
      </c>
      <c r="M58" s="113" t="s">
        <v>149</v>
      </c>
      <c r="N58" s="114"/>
      <c r="O58" s="113" t="s">
        <v>179</v>
      </c>
      <c r="P58" s="107">
        <v>1.0</v>
      </c>
      <c r="Q58" s="115" t="s">
        <v>387</v>
      </c>
      <c r="R58" s="116">
        <v>0.375</v>
      </c>
      <c r="S58" s="117">
        <f t="shared" si="3"/>
        <v>0.6666666667</v>
      </c>
      <c r="T58" s="116">
        <v>0.4736111111111111</v>
      </c>
      <c r="U58" s="106">
        <f t="shared" si="4"/>
        <v>0.09861111111</v>
      </c>
      <c r="V58" s="107" t="s">
        <v>134</v>
      </c>
      <c r="W58" s="107" t="s">
        <v>167</v>
      </c>
      <c r="X58" s="118">
        <v>0.0</v>
      </c>
      <c r="Y58" s="119">
        <f t="shared" si="5"/>
        <v>1660.369388</v>
      </c>
      <c r="Z58" s="113" t="s">
        <v>461</v>
      </c>
      <c r="AA58" s="113" t="s">
        <v>461</v>
      </c>
      <c r="AB58" s="119">
        <f>IF(T58&lt;&gt;"",(HOUR(T58)+MINUTE(T58)/60)*custohh,"")</f>
        <v>852.5</v>
      </c>
      <c r="AC58" s="118"/>
      <c r="AD58" s="119">
        <f t="shared" si="6"/>
        <v>852.5</v>
      </c>
      <c r="AE58" s="107" t="s">
        <v>457</v>
      </c>
      <c r="AF58" s="107"/>
      <c r="AG58" s="107"/>
      <c r="AH58" s="107"/>
      <c r="AI58" s="107"/>
      <c r="AJ58" s="120"/>
      <c r="AK58" s="107"/>
      <c r="AL58" s="113"/>
      <c r="AM58" s="121"/>
      <c r="AN58" s="121"/>
    </row>
    <row r="59">
      <c r="A59" s="104">
        <v>44971.0</v>
      </c>
      <c r="B59" s="105">
        <v>0.25069444444444444</v>
      </c>
      <c r="C59" s="105">
        <v>0.7284722222222222</v>
      </c>
      <c r="D59" s="106">
        <f t="shared" si="1"/>
        <v>0.4777777778</v>
      </c>
      <c r="E59" s="107">
        <v>575.0</v>
      </c>
      <c r="F59" s="108">
        <f t="shared" si="7"/>
        <v>13</v>
      </c>
      <c r="G59" s="109" t="str">
        <f>IFERROR(VLOOKUP($E59,contratos,2,FALSE),"")</f>
        <v>CÁSSIO DINIZ NOGUEIRA</v>
      </c>
      <c r="H59" s="110">
        <f>IFERROR(VLOOKUP($E59,contratos,3,FALSE),"")</f>
        <v>8.333333333</v>
      </c>
      <c r="I59" s="111" t="str">
        <f>IFERROR(VLOOKUP($E59,contratos,4,FALSE),"")</f>
        <v/>
      </c>
      <c r="J59" s="112" t="str">
        <f>IFERROR(VLOOKUP($E59,contratos,5,FALSE),"")</f>
        <v/>
      </c>
      <c r="K59" s="112" t="str">
        <f>IFERROR(VLOOKUP($E59,contratos,6,FALSE),"")</f>
        <v/>
      </c>
      <c r="L59" s="112" t="str">
        <f>IFERROR(VLOOKUP($E59,contratos,7,FALSE),"")</f>
        <v/>
      </c>
      <c r="M59" s="113" t="s">
        <v>149</v>
      </c>
      <c r="N59" s="114"/>
      <c r="O59" s="113" t="s">
        <v>179</v>
      </c>
      <c r="P59" s="107">
        <v>1.0</v>
      </c>
      <c r="Q59" s="115" t="s">
        <v>372</v>
      </c>
      <c r="R59" s="116">
        <v>0.375</v>
      </c>
      <c r="S59" s="117">
        <f t="shared" si="3"/>
        <v>0.6256944444</v>
      </c>
      <c r="T59" s="116">
        <v>0.4361111111111111</v>
      </c>
      <c r="U59" s="106">
        <f t="shared" si="4"/>
        <v>0.06111111111</v>
      </c>
      <c r="V59" s="107" t="s">
        <v>142</v>
      </c>
      <c r="W59" s="107" t="s">
        <v>217</v>
      </c>
      <c r="X59" s="118">
        <v>41123.16</v>
      </c>
      <c r="Y59" s="119">
        <f t="shared" si="5"/>
        <v>4099.390059</v>
      </c>
      <c r="Z59" s="113" t="s">
        <v>147</v>
      </c>
      <c r="AA59" s="113" t="s">
        <v>189</v>
      </c>
      <c r="AB59" s="119">
        <f>IF(T59&lt;&gt;"",(HOUR(T59)+MINUTE(T59)/60)*custohh,"")</f>
        <v>785</v>
      </c>
      <c r="AC59" s="118"/>
      <c r="AD59" s="119">
        <f t="shared" si="6"/>
        <v>785</v>
      </c>
      <c r="AE59" s="107" t="s">
        <v>457</v>
      </c>
      <c r="AF59" s="107"/>
      <c r="AG59" s="107"/>
      <c r="AH59" s="107"/>
      <c r="AI59" s="107"/>
      <c r="AJ59" s="120"/>
      <c r="AK59" s="107"/>
      <c r="AL59" s="113"/>
      <c r="AM59" s="121"/>
      <c r="AN59" s="121"/>
    </row>
    <row r="60">
      <c r="A60" s="104">
        <v>44971.0</v>
      </c>
      <c r="B60" s="105">
        <v>0.2916666666666667</v>
      </c>
      <c r="C60" s="105">
        <v>0.43680555555555556</v>
      </c>
      <c r="D60" s="106">
        <f t="shared" si="1"/>
        <v>0.1451388889</v>
      </c>
      <c r="E60" s="107">
        <v>844.0</v>
      </c>
      <c r="F60" s="108">
        <f t="shared" si="7"/>
        <v>1</v>
      </c>
      <c r="G60" s="109" t="str">
        <f>IFERROR(VLOOKUP($E60,contratos,2,FALSE),"")</f>
        <v>BERNARDO IMPELLIZIERI SÁ MATTOS</v>
      </c>
      <c r="H60" s="110">
        <f>IFERROR(VLOOKUP($E60,contratos,3,FALSE),"")</f>
        <v>0.6666666667</v>
      </c>
      <c r="I60" s="111" t="str">
        <f>IFERROR(VLOOKUP($E60,contratos,4,FALSE),"")</f>
        <v/>
      </c>
      <c r="J60" s="112" t="str">
        <f>IFERROR(VLOOKUP($E60,contratos,5,FALSE),"")</f>
        <v/>
      </c>
      <c r="K60" s="112" t="str">
        <f>IFERROR(VLOOKUP($E60,contratos,6,FALSE),"")</f>
        <v/>
      </c>
      <c r="L60" s="112" t="str">
        <f>IFERROR(VLOOKUP($E60,contratos,7,FALSE),"")</f>
        <v/>
      </c>
      <c r="M60" s="113" t="s">
        <v>149</v>
      </c>
      <c r="N60" s="114"/>
      <c r="O60" s="113" t="s">
        <v>179</v>
      </c>
      <c r="P60" s="107">
        <v>1.0</v>
      </c>
      <c r="Q60" s="115" t="s">
        <v>372</v>
      </c>
      <c r="R60" s="116">
        <v>0.125</v>
      </c>
      <c r="S60" s="117">
        <f t="shared" si="3"/>
        <v>0.4166666667</v>
      </c>
      <c r="T60" s="116">
        <v>0.1451388888888889</v>
      </c>
      <c r="U60" s="106">
        <f t="shared" si="4"/>
        <v>0.02013888889</v>
      </c>
      <c r="V60" s="107" t="s">
        <v>151</v>
      </c>
      <c r="W60" s="107" t="s">
        <v>152</v>
      </c>
      <c r="X60" s="118">
        <v>0.0</v>
      </c>
      <c r="Y60" s="119">
        <f t="shared" si="5"/>
        <v>0</v>
      </c>
      <c r="Z60" s="113" t="s">
        <v>147</v>
      </c>
      <c r="AA60" s="113" t="s">
        <v>189</v>
      </c>
      <c r="AB60" s="119">
        <f>IF(T60&lt;&gt;"",(HOUR(T60)+MINUTE(T60)/60)*custohh,"")</f>
        <v>261.25</v>
      </c>
      <c r="AC60" s="118"/>
      <c r="AD60" s="119">
        <f t="shared" si="6"/>
        <v>261.25</v>
      </c>
      <c r="AE60" s="107" t="s">
        <v>457</v>
      </c>
      <c r="AF60" s="107"/>
      <c r="AG60" s="107"/>
      <c r="AH60" s="107"/>
      <c r="AI60" s="107"/>
      <c r="AJ60" s="120"/>
      <c r="AK60" s="107"/>
      <c r="AL60" s="113"/>
      <c r="AM60" s="121"/>
      <c r="AN60" s="121"/>
    </row>
    <row r="61">
      <c r="A61" s="104">
        <v>44971.0</v>
      </c>
      <c r="B61" s="105">
        <v>0.4375</v>
      </c>
      <c r="C61" s="105">
        <v>0.5395833333333333</v>
      </c>
      <c r="D61" s="106">
        <f t="shared" si="1"/>
        <v>0.1020833333</v>
      </c>
      <c r="E61" s="107">
        <v>796.0</v>
      </c>
      <c r="F61" s="108">
        <f t="shared" si="7"/>
        <v>2</v>
      </c>
      <c r="G61" s="109" t="str">
        <f>IFERROR(VLOOKUP($E61,contratos,2,FALSE),"")</f>
        <v>BÁRBARA DE QUEIROZ STARLING</v>
      </c>
      <c r="H61" s="110" t="str">
        <f>IFERROR(VLOOKUP($E61,contratos,3,FALSE),"")</f>
        <v/>
      </c>
      <c r="I61" s="111" t="str">
        <f>IFERROR(VLOOKUP($E61,contratos,4,FALSE),"")</f>
        <v/>
      </c>
      <c r="J61" s="112" t="str">
        <f>IFERROR(VLOOKUP($E61,contratos,5,FALSE),"")</f>
        <v/>
      </c>
      <c r="K61" s="112" t="str">
        <f>IFERROR(VLOOKUP($E61,contratos,6,FALSE),"")</f>
        <v/>
      </c>
      <c r="L61" s="112" t="str">
        <f>IFERROR(VLOOKUP($E61,contratos,7,FALSE),"")</f>
        <v/>
      </c>
      <c r="M61" s="113" t="s">
        <v>149</v>
      </c>
      <c r="N61" s="114"/>
      <c r="O61" s="113" t="s">
        <v>371</v>
      </c>
      <c r="P61" s="107">
        <v>1.0</v>
      </c>
      <c r="Q61" s="115" t="s">
        <v>372</v>
      </c>
      <c r="R61" s="116">
        <v>0.08333333333333333</v>
      </c>
      <c r="S61" s="117">
        <f t="shared" si="3"/>
        <v>0.5208333333</v>
      </c>
      <c r="T61" s="116">
        <v>0.10208333333333333</v>
      </c>
      <c r="U61" s="106">
        <f t="shared" si="4"/>
        <v>0.01875</v>
      </c>
      <c r="V61" s="107" t="s">
        <v>151</v>
      </c>
      <c r="W61" s="107" t="s">
        <v>152</v>
      </c>
      <c r="X61" s="118">
        <v>0.0</v>
      </c>
      <c r="Y61" s="119">
        <f t="shared" si="5"/>
        <v>0</v>
      </c>
      <c r="Z61" s="113" t="s">
        <v>147</v>
      </c>
      <c r="AA61" s="113" t="s">
        <v>189</v>
      </c>
      <c r="AB61" s="119">
        <f>IF(T61&lt;&gt;"",(HOUR(T61)+MINUTE(T61)/60)*custohh,"")</f>
        <v>183.75</v>
      </c>
      <c r="AC61" s="118"/>
      <c r="AD61" s="119">
        <f t="shared" si="6"/>
        <v>183.75</v>
      </c>
      <c r="AE61" s="107" t="s">
        <v>457</v>
      </c>
      <c r="AF61" s="107"/>
      <c r="AG61" s="107"/>
      <c r="AH61" s="107"/>
      <c r="AI61" s="107"/>
      <c r="AJ61" s="120"/>
      <c r="AK61" s="107"/>
      <c r="AL61" s="113"/>
      <c r="AM61" s="121"/>
      <c r="AN61" s="121"/>
    </row>
    <row r="62">
      <c r="A62" s="104">
        <v>44971.0</v>
      </c>
      <c r="B62" s="105">
        <v>0.5402777777777777</v>
      </c>
      <c r="C62" s="105">
        <v>0.5895833333333333</v>
      </c>
      <c r="D62" s="106">
        <f t="shared" si="1"/>
        <v>0.04930555556</v>
      </c>
      <c r="E62" s="107">
        <v>768.0</v>
      </c>
      <c r="F62" s="108">
        <f t="shared" si="7"/>
        <v>1</v>
      </c>
      <c r="G62" s="109" t="str">
        <f>IFERROR(VLOOKUP($E62,contratos,2,FALSE),"")</f>
        <v>RAMON LUIS DA SILVA SOARES</v>
      </c>
      <c r="H62" s="110" t="str">
        <f>IFERROR(VLOOKUP($E62,contratos,3,FALSE),"")</f>
        <v/>
      </c>
      <c r="I62" s="111" t="str">
        <f>IFERROR(VLOOKUP($E62,contratos,4,FALSE),"")</f>
        <v/>
      </c>
      <c r="J62" s="112" t="str">
        <f>IFERROR(VLOOKUP($E62,contratos,5,FALSE),"")</f>
        <v/>
      </c>
      <c r="K62" s="112" t="str">
        <f>IFERROR(VLOOKUP($E62,contratos,6,FALSE),"")</f>
        <v/>
      </c>
      <c r="L62" s="112" t="str">
        <f>IFERROR(VLOOKUP($E62,contratos,7,FALSE),"")</f>
        <v/>
      </c>
      <c r="M62" s="113" t="s">
        <v>149</v>
      </c>
      <c r="N62" s="114"/>
      <c r="O62" s="113" t="s">
        <v>371</v>
      </c>
      <c r="P62" s="107">
        <v>1.0</v>
      </c>
      <c r="Q62" s="115" t="s">
        <v>372</v>
      </c>
      <c r="R62" s="116">
        <v>0.041666666666666664</v>
      </c>
      <c r="S62" s="117">
        <f t="shared" si="3"/>
        <v>0.5819444444</v>
      </c>
      <c r="T62" s="116">
        <v>0.049305555555555554</v>
      </c>
      <c r="U62" s="106">
        <f t="shared" si="4"/>
        <v>0.007638888889</v>
      </c>
      <c r="V62" s="107" t="s">
        <v>151</v>
      </c>
      <c r="W62" s="107" t="s">
        <v>152</v>
      </c>
      <c r="X62" s="118">
        <v>0.0</v>
      </c>
      <c r="Y62" s="119">
        <f t="shared" si="5"/>
        <v>0</v>
      </c>
      <c r="Z62" s="113" t="s">
        <v>147</v>
      </c>
      <c r="AA62" s="113" t="s">
        <v>189</v>
      </c>
      <c r="AB62" s="119">
        <f>IF(T62&lt;&gt;"",(HOUR(T62)+MINUTE(T62)/60)*custohh,"")</f>
        <v>88.75</v>
      </c>
      <c r="AC62" s="118"/>
      <c r="AD62" s="119">
        <f t="shared" si="6"/>
        <v>88.75</v>
      </c>
      <c r="AE62" s="107" t="s">
        <v>457</v>
      </c>
      <c r="AF62" s="107"/>
      <c r="AG62" s="107"/>
      <c r="AH62" s="107"/>
      <c r="AI62" s="107"/>
      <c r="AJ62" s="120"/>
      <c r="AK62" s="107"/>
      <c r="AL62" s="113"/>
      <c r="AM62" s="121"/>
      <c r="AN62" s="121"/>
    </row>
    <row r="63">
      <c r="A63" s="104">
        <v>44971.0</v>
      </c>
      <c r="B63" s="105">
        <v>0.5902777777777778</v>
      </c>
      <c r="C63" s="105">
        <v>0.6701388888888888</v>
      </c>
      <c r="D63" s="106">
        <f t="shared" si="1"/>
        <v>0.07986111111</v>
      </c>
      <c r="E63" s="107">
        <v>8.0</v>
      </c>
      <c r="F63" s="108">
        <f t="shared" si="7"/>
        <v>1</v>
      </c>
      <c r="G63" s="109" t="str">
        <f>IFERROR(VLOOKUP($E63,contratos,2,FALSE),"")</f>
        <v>MANUTENÇÃO DA FROTA</v>
      </c>
      <c r="H63" s="110" t="str">
        <f>IFERROR(VLOOKUP($E63,contratos,3,FALSE),"")</f>
        <v/>
      </c>
      <c r="I63" s="111" t="str">
        <f>IFERROR(VLOOKUP($E63,contratos,4,FALSE),"")</f>
        <v/>
      </c>
      <c r="J63" s="112" t="str">
        <f>IFERROR(VLOOKUP($E63,contratos,5,FALSE),"")</f>
        <v/>
      </c>
      <c r="K63" s="112" t="str">
        <f>IFERROR(VLOOKUP($E63,contratos,6,FALSE),"")</f>
        <v/>
      </c>
      <c r="L63" s="112" t="str">
        <f>IFERROR(VLOOKUP($E63,contratos,7,FALSE),"")</f>
        <v/>
      </c>
      <c r="M63" s="113" t="s">
        <v>149</v>
      </c>
      <c r="N63" s="114"/>
      <c r="O63" s="113" t="s">
        <v>191</v>
      </c>
      <c r="P63" s="107">
        <v>0.0</v>
      </c>
      <c r="Q63" s="115" t="s">
        <v>460</v>
      </c>
      <c r="R63" s="116">
        <v>0.08333333333333333</v>
      </c>
      <c r="S63" s="117">
        <f t="shared" si="3"/>
        <v>0.6736111111</v>
      </c>
      <c r="T63" s="116">
        <v>0.0798611111111111</v>
      </c>
      <c r="U63" s="106">
        <f t="shared" si="4"/>
        <v>-0.003472222222</v>
      </c>
      <c r="V63" s="107" t="s">
        <v>151</v>
      </c>
      <c r="W63" s="107" t="s">
        <v>152</v>
      </c>
      <c r="X63" s="118">
        <v>0.0</v>
      </c>
      <c r="Y63" s="119">
        <f t="shared" si="5"/>
        <v>0</v>
      </c>
      <c r="Z63" s="113" t="s">
        <v>461</v>
      </c>
      <c r="AA63" s="113" t="s">
        <v>461</v>
      </c>
      <c r="AB63" s="119">
        <f>IF(T63&lt;&gt;"",(HOUR(T63)+MINUTE(T63)/60)*custohh,"")</f>
        <v>143.75</v>
      </c>
      <c r="AC63" s="118"/>
      <c r="AD63" s="119">
        <f t="shared" si="6"/>
        <v>143.75</v>
      </c>
      <c r="AE63" s="107" t="s">
        <v>457</v>
      </c>
      <c r="AF63" s="107"/>
      <c r="AG63" s="107"/>
      <c r="AH63" s="107"/>
      <c r="AI63" s="107"/>
      <c r="AJ63" s="120"/>
      <c r="AK63" s="107"/>
      <c r="AL63" s="113"/>
      <c r="AM63" s="121"/>
      <c r="AN63" s="121"/>
    </row>
    <row r="64">
      <c r="A64" s="104">
        <v>44971.0</v>
      </c>
      <c r="B64" s="105">
        <v>0.6708333333333333</v>
      </c>
      <c r="C64" s="105">
        <v>0.9090277777777778</v>
      </c>
      <c r="D64" s="106">
        <f t="shared" si="1"/>
        <v>0.2381944444</v>
      </c>
      <c r="E64" s="107">
        <v>694.0</v>
      </c>
      <c r="F64" s="108">
        <f t="shared" si="7"/>
        <v>1</v>
      </c>
      <c r="G64" s="109" t="str">
        <f>IFERROR(VLOOKUP($E64,contratos,2,FALSE),"")</f>
        <v>VANESSA TAVARES ESTEVES</v>
      </c>
      <c r="H64" s="110" t="str">
        <f>IFERROR(VLOOKUP($E64,contratos,3,FALSE),"")</f>
        <v/>
      </c>
      <c r="I64" s="111" t="str">
        <f>IFERROR(VLOOKUP($E64,contratos,4,FALSE),"")</f>
        <v/>
      </c>
      <c r="J64" s="112" t="str">
        <f>IFERROR(VLOOKUP($E64,contratos,5,FALSE),"")</f>
        <v/>
      </c>
      <c r="K64" s="112" t="str">
        <f>IFERROR(VLOOKUP($E64,contratos,6,FALSE),"")</f>
        <v/>
      </c>
      <c r="L64" s="112" t="str">
        <f>IFERROR(VLOOKUP($E64,contratos,7,FALSE),"")</f>
        <v/>
      </c>
      <c r="M64" s="113" t="s">
        <v>149</v>
      </c>
      <c r="N64" s="114"/>
      <c r="O64" s="113" t="s">
        <v>371</v>
      </c>
      <c r="P64" s="107">
        <v>4.0</v>
      </c>
      <c r="Q64" s="115" t="s">
        <v>372</v>
      </c>
      <c r="R64" s="116">
        <v>0.08333333333333333</v>
      </c>
      <c r="S64" s="117">
        <f t="shared" si="3"/>
        <v>0.7541666667</v>
      </c>
      <c r="T64" s="116">
        <v>0.23819444444444443</v>
      </c>
      <c r="U64" s="106">
        <f t="shared" si="4"/>
        <v>0.1548611111</v>
      </c>
      <c r="V64" s="107" t="s">
        <v>151</v>
      </c>
      <c r="W64" s="107" t="s">
        <v>152</v>
      </c>
      <c r="X64" s="118">
        <v>0.0</v>
      </c>
      <c r="Y64" s="119">
        <f t="shared" si="5"/>
        <v>0</v>
      </c>
      <c r="Z64" s="113" t="s">
        <v>147</v>
      </c>
      <c r="AA64" s="113" t="s">
        <v>189</v>
      </c>
      <c r="AB64" s="119">
        <f>IF(T64&lt;&gt;"",(HOUR(T64)+MINUTE(T64)/60)*custohh,"")</f>
        <v>428.75</v>
      </c>
      <c r="AC64" s="118"/>
      <c r="AD64" s="119">
        <f t="shared" si="6"/>
        <v>428.75</v>
      </c>
      <c r="AE64" s="107" t="s">
        <v>457</v>
      </c>
      <c r="AF64" s="107"/>
      <c r="AG64" s="107"/>
      <c r="AH64" s="107"/>
      <c r="AI64" s="107"/>
      <c r="AJ64" s="120"/>
      <c r="AK64" s="107"/>
      <c r="AL64" s="113"/>
      <c r="AM64" s="121"/>
      <c r="AN64" s="121"/>
    </row>
    <row r="65">
      <c r="A65" s="104">
        <v>44971.0</v>
      </c>
      <c r="B65" s="105">
        <v>0.4305555555555556</v>
      </c>
      <c r="C65" s="105">
        <v>0.4708333333333333</v>
      </c>
      <c r="D65" s="106">
        <f t="shared" si="1"/>
        <v>0.04027777778</v>
      </c>
      <c r="E65" s="107">
        <v>314.0</v>
      </c>
      <c r="F65" s="108">
        <f t="shared" si="7"/>
        <v>1</v>
      </c>
      <c r="G65" s="109" t="str">
        <f>IFERROR(VLOOKUP($E65,contratos,2,FALSE),"")</f>
        <v>SILVIA CARVALHO NASCIMENTO</v>
      </c>
      <c r="H65" s="110" t="str">
        <f>IFERROR(VLOOKUP($E65,contratos,3,FALSE),"")</f>
        <v/>
      </c>
      <c r="I65" s="111" t="str">
        <f>IFERROR(VLOOKUP($E65,contratos,4,FALSE),"")</f>
        <v/>
      </c>
      <c r="J65" s="112" t="str">
        <f>IFERROR(VLOOKUP($E65,contratos,5,FALSE),"")</f>
        <v/>
      </c>
      <c r="K65" s="112" t="str">
        <f>IFERROR(VLOOKUP($E65,contratos,6,FALSE),"")</f>
        <v/>
      </c>
      <c r="L65" s="112" t="str">
        <f>IFERROR(VLOOKUP($E65,contratos,7,FALSE),"")</f>
        <v/>
      </c>
      <c r="M65" s="113" t="s">
        <v>149</v>
      </c>
      <c r="N65" s="114"/>
      <c r="O65" s="113" t="s">
        <v>371</v>
      </c>
      <c r="P65" s="107">
        <v>1.0</v>
      </c>
      <c r="Q65" s="115" t="s">
        <v>465</v>
      </c>
      <c r="R65" s="116">
        <v>0.08333333333333333</v>
      </c>
      <c r="S65" s="117">
        <f t="shared" si="3"/>
        <v>0.5138888889</v>
      </c>
      <c r="T65" s="116">
        <v>0.04027777777777778</v>
      </c>
      <c r="U65" s="106">
        <f t="shared" si="4"/>
        <v>-0.04305555556</v>
      </c>
      <c r="V65" s="107" t="s">
        <v>186</v>
      </c>
      <c r="W65" s="107" t="s">
        <v>213</v>
      </c>
      <c r="X65" s="118">
        <v>0.0</v>
      </c>
      <c r="Y65" s="119">
        <f t="shared" si="5"/>
        <v>0</v>
      </c>
      <c r="Z65" s="113" t="s">
        <v>147</v>
      </c>
      <c r="AA65" s="113" t="s">
        <v>163</v>
      </c>
      <c r="AB65" s="119">
        <f>IF(T65&lt;&gt;"",(HOUR(T65)+MINUTE(T65)/60)*custohh,"")</f>
        <v>72.5</v>
      </c>
      <c r="AC65" s="118"/>
      <c r="AD65" s="119">
        <f t="shared" si="6"/>
        <v>72.5</v>
      </c>
      <c r="AE65" s="107" t="s">
        <v>457</v>
      </c>
      <c r="AF65" s="107"/>
      <c r="AG65" s="107"/>
      <c r="AH65" s="107"/>
      <c r="AI65" s="107"/>
      <c r="AJ65" s="120"/>
      <c r="AK65" s="107"/>
      <c r="AL65" s="113"/>
      <c r="AM65" s="121"/>
      <c r="AN65" s="121"/>
    </row>
    <row r="66">
      <c r="A66" s="104">
        <v>44971.0</v>
      </c>
      <c r="B66" s="105">
        <v>0.3645833333333333</v>
      </c>
      <c r="C66" s="105">
        <v>0.4236111111111111</v>
      </c>
      <c r="D66" s="106">
        <f t="shared" si="1"/>
        <v>0.05902777778</v>
      </c>
      <c r="E66" s="107" t="s">
        <v>329</v>
      </c>
      <c r="F66" s="108">
        <f t="shared" si="7"/>
        <v>1</v>
      </c>
      <c r="G66" s="109" t="str">
        <f>IFERROR(VLOOKUP($E66,contratos,2,FALSE),"")</f>
        <v>Renato Furtado de Lima Lea</v>
      </c>
      <c r="H66" s="110">
        <f>IFERROR(VLOOKUP($E66,contratos,3,FALSE),"")</f>
        <v>0.08333333333</v>
      </c>
      <c r="I66" s="111" t="str">
        <f>IFERROR(VLOOKUP($E66,contratos,4,FALSE),"")</f>
        <v/>
      </c>
      <c r="J66" s="112" t="str">
        <f>IFERROR(VLOOKUP($E66,contratos,5,FALSE),"")</f>
        <v/>
      </c>
      <c r="K66" s="112" t="str">
        <f>IFERROR(VLOOKUP($E66,contratos,6,FALSE),"")</f>
        <v/>
      </c>
      <c r="L66" s="112" t="str">
        <f>IFERROR(VLOOKUP($E66,contratos,7,FALSE),"")</f>
        <v/>
      </c>
      <c r="M66" s="113" t="s">
        <v>149</v>
      </c>
      <c r="N66" s="114"/>
      <c r="O66" s="113" t="s">
        <v>376</v>
      </c>
      <c r="P66" s="107">
        <v>1.0</v>
      </c>
      <c r="Q66" s="115" t="s">
        <v>375</v>
      </c>
      <c r="R66" s="116">
        <v>0.08333333333333333</v>
      </c>
      <c r="S66" s="117">
        <f t="shared" si="3"/>
        <v>0.4479166667</v>
      </c>
      <c r="T66" s="116">
        <v>0.059027777777777776</v>
      </c>
      <c r="U66" s="106">
        <f t="shared" si="4"/>
        <v>-0.02430555556</v>
      </c>
      <c r="V66" s="107" t="s">
        <v>186</v>
      </c>
      <c r="W66" s="107" t="s">
        <v>213</v>
      </c>
      <c r="X66" s="118">
        <v>140.0</v>
      </c>
      <c r="Y66" s="119">
        <f t="shared" si="5"/>
        <v>140</v>
      </c>
      <c r="Z66" s="113" t="s">
        <v>147</v>
      </c>
      <c r="AA66" s="113" t="s">
        <v>183</v>
      </c>
      <c r="AB66" s="119">
        <f>IF(T66&lt;&gt;"",(HOUR(T66)+MINUTE(T66)/60)*custohh,"")</f>
        <v>106.25</v>
      </c>
      <c r="AC66" s="118"/>
      <c r="AD66" s="119">
        <f t="shared" si="6"/>
        <v>106.25</v>
      </c>
      <c r="AE66" s="107" t="s">
        <v>457</v>
      </c>
      <c r="AF66" s="107"/>
      <c r="AG66" s="107"/>
      <c r="AH66" s="107"/>
      <c r="AI66" s="107"/>
      <c r="AJ66" s="120"/>
      <c r="AK66" s="107"/>
      <c r="AL66" s="113"/>
      <c r="AM66" s="121"/>
      <c r="AN66" s="121"/>
    </row>
    <row r="67">
      <c r="A67" s="104">
        <v>44971.0</v>
      </c>
      <c r="B67" s="105">
        <v>0.3638888888888889</v>
      </c>
      <c r="C67" s="105">
        <v>0.4083333333333333</v>
      </c>
      <c r="D67" s="106">
        <f t="shared" si="1"/>
        <v>0.04444444444</v>
      </c>
      <c r="E67" s="107" t="s">
        <v>317</v>
      </c>
      <c r="F67" s="108">
        <f t="shared" si="7"/>
        <v>2</v>
      </c>
      <c r="G67" s="109" t="str">
        <f>IFERROR(VLOOKUP($E67,contratos,2,FALSE),"")</f>
        <v>DTI SISTEMAS</v>
      </c>
      <c r="H67" s="110">
        <f>IFERROR(VLOOKUP($E67,contratos,3,FALSE),"")</f>
        <v>0.2083333333</v>
      </c>
      <c r="I67" s="111" t="str">
        <f>IFERROR(VLOOKUP($E67,contratos,4,FALSE),"")</f>
        <v/>
      </c>
      <c r="J67" s="112" t="str">
        <f>IFERROR(VLOOKUP($E67,contratos,5,FALSE),"")</f>
        <v/>
      </c>
      <c r="K67" s="112" t="str">
        <f>IFERROR(VLOOKUP($E67,contratos,6,FALSE),"")</f>
        <v/>
      </c>
      <c r="L67" s="112" t="str">
        <f>IFERROR(VLOOKUP($E67,contratos,7,FALSE),"")</f>
        <v/>
      </c>
      <c r="M67" s="113" t="s">
        <v>140</v>
      </c>
      <c r="N67" s="113" t="s">
        <v>466</v>
      </c>
      <c r="O67" s="113" t="s">
        <v>376</v>
      </c>
      <c r="P67" s="107">
        <v>1.0</v>
      </c>
      <c r="Q67" s="115" t="s">
        <v>375</v>
      </c>
      <c r="R67" s="116">
        <v>0.125</v>
      </c>
      <c r="S67" s="117">
        <f t="shared" si="3"/>
        <v>0.4888888889</v>
      </c>
      <c r="T67" s="116">
        <v>0.044444444444444446</v>
      </c>
      <c r="U67" s="106">
        <f t="shared" si="4"/>
        <v>-0.08055555556</v>
      </c>
      <c r="V67" s="107" t="s">
        <v>180</v>
      </c>
      <c r="W67" s="107" t="s">
        <v>124</v>
      </c>
      <c r="X67" s="118">
        <v>0.0</v>
      </c>
      <c r="Y67" s="119">
        <f t="shared" si="5"/>
        <v>0</v>
      </c>
      <c r="Z67" s="113" t="s">
        <v>147</v>
      </c>
      <c r="AA67" s="113" t="s">
        <v>183</v>
      </c>
      <c r="AB67" s="119">
        <f>IF(T67&lt;&gt;"",(HOUR(T67)+MINUTE(T67)/60)*custohh,"")</f>
        <v>80</v>
      </c>
      <c r="AC67" s="118"/>
      <c r="AD67" s="119">
        <f t="shared" si="6"/>
        <v>80</v>
      </c>
      <c r="AE67" s="107" t="s">
        <v>457</v>
      </c>
      <c r="AF67" s="107"/>
      <c r="AG67" s="107"/>
      <c r="AH67" s="107"/>
      <c r="AI67" s="107"/>
      <c r="AJ67" s="120"/>
      <c r="AK67" s="107"/>
      <c r="AL67" s="113"/>
      <c r="AM67" s="121"/>
      <c r="AN67" s="121"/>
    </row>
    <row r="68">
      <c r="A68" s="104">
        <v>44971.0</v>
      </c>
      <c r="B68" s="105">
        <v>0.40902777777777777</v>
      </c>
      <c r="C68" s="105">
        <v>0.48055555555555557</v>
      </c>
      <c r="D68" s="106">
        <f t="shared" si="1"/>
        <v>0.07152777778</v>
      </c>
      <c r="E68" s="107">
        <v>908.0</v>
      </c>
      <c r="F68" s="108">
        <f t="shared" si="7"/>
        <v>6</v>
      </c>
      <c r="G68" s="109" t="str">
        <f>IFERROR(VLOOKUP($E68,contratos,2,FALSE),"")</f>
        <v>TILZA TAVARES</v>
      </c>
      <c r="H68" s="110">
        <f>IFERROR(VLOOKUP($E68,contratos,3,FALSE),"")</f>
        <v>1.833333333</v>
      </c>
      <c r="I68" s="111" t="str">
        <f>IFERROR(VLOOKUP($E68,contratos,4,FALSE),"")</f>
        <v/>
      </c>
      <c r="J68" s="112" t="str">
        <f>IFERROR(VLOOKUP($E68,contratos,5,FALSE),"")</f>
        <v/>
      </c>
      <c r="K68" s="112" t="str">
        <f>IFERROR(VLOOKUP($E68,contratos,6,FALSE),"")</f>
        <v/>
      </c>
      <c r="L68" s="112" t="str">
        <f>IFERROR(VLOOKUP($E68,contratos,7,FALSE),"")</f>
        <v/>
      </c>
      <c r="M68" s="113" t="s">
        <v>149</v>
      </c>
      <c r="N68" s="114"/>
      <c r="O68" s="113" t="s">
        <v>371</v>
      </c>
      <c r="P68" s="107">
        <v>2.0</v>
      </c>
      <c r="Q68" s="115" t="s">
        <v>387</v>
      </c>
      <c r="R68" s="116">
        <v>0.125</v>
      </c>
      <c r="S68" s="117">
        <f t="shared" si="3"/>
        <v>0.5340277778</v>
      </c>
      <c r="T68" s="116">
        <v>0.07152777777777777</v>
      </c>
      <c r="U68" s="106">
        <f t="shared" si="4"/>
        <v>-0.05347222222</v>
      </c>
      <c r="V68" s="107" t="s">
        <v>180</v>
      </c>
      <c r="W68" s="107" t="s">
        <v>124</v>
      </c>
      <c r="X68" s="118">
        <v>22539.55</v>
      </c>
      <c r="Y68" s="119">
        <f t="shared" si="5"/>
        <v>3756.591667</v>
      </c>
      <c r="Z68" s="113" t="s">
        <v>147</v>
      </c>
      <c r="AA68" s="113" t="s">
        <v>195</v>
      </c>
      <c r="AB68" s="119">
        <f>IF(T68&lt;&gt;"",(HOUR(T68)+MINUTE(T68)/60)*custohh,"")</f>
        <v>128.75</v>
      </c>
      <c r="AC68" s="118"/>
      <c r="AD68" s="119">
        <f t="shared" si="6"/>
        <v>128.75</v>
      </c>
      <c r="AE68" s="107" t="s">
        <v>457</v>
      </c>
      <c r="AF68" s="107"/>
      <c r="AG68" s="107"/>
      <c r="AH68" s="107"/>
      <c r="AI68" s="107"/>
      <c r="AJ68" s="120"/>
      <c r="AK68" s="107"/>
      <c r="AL68" s="113"/>
      <c r="AM68" s="121"/>
      <c r="AN68" s="121"/>
    </row>
    <row r="69">
      <c r="A69" s="104">
        <v>44971.0</v>
      </c>
      <c r="B69" s="105">
        <v>0.48125</v>
      </c>
      <c r="C69" s="105">
        <v>0.5673611111111111</v>
      </c>
      <c r="D69" s="106">
        <f t="shared" si="1"/>
        <v>0.08611111111</v>
      </c>
      <c r="E69" s="107">
        <v>450.0</v>
      </c>
      <c r="F69" s="108">
        <f t="shared" si="7"/>
        <v>2</v>
      </c>
      <c r="G69" s="109" t="str">
        <f>IFERROR(VLOOKUP($E69,contratos,2,FALSE),"")</f>
        <v>RICARDO AUGUSTO SALLUM</v>
      </c>
      <c r="H69" s="110" t="str">
        <f>IFERROR(VLOOKUP($E69,contratos,3,FALSE),"")</f>
        <v/>
      </c>
      <c r="I69" s="111" t="str">
        <f>IFERROR(VLOOKUP($E69,contratos,4,FALSE),"")</f>
        <v/>
      </c>
      <c r="J69" s="112" t="str">
        <f>IFERROR(VLOOKUP($E69,contratos,5,FALSE),"")</f>
        <v/>
      </c>
      <c r="K69" s="112" t="str">
        <f>IFERROR(VLOOKUP($E69,contratos,6,FALSE),"")</f>
        <v/>
      </c>
      <c r="L69" s="112" t="str">
        <f>IFERROR(VLOOKUP($E69,contratos,7,FALSE),"")</f>
        <v/>
      </c>
      <c r="M69" s="113" t="s">
        <v>149</v>
      </c>
      <c r="N69" s="114"/>
      <c r="O69" s="113" t="s">
        <v>371</v>
      </c>
      <c r="P69" s="107">
        <v>1.0</v>
      </c>
      <c r="Q69" s="115" t="s">
        <v>372</v>
      </c>
      <c r="R69" s="116">
        <v>0.041666666666666664</v>
      </c>
      <c r="S69" s="117">
        <f t="shared" si="3"/>
        <v>0.5229166667</v>
      </c>
      <c r="T69" s="116">
        <v>0.08611111111111111</v>
      </c>
      <c r="U69" s="106">
        <f t="shared" si="4"/>
        <v>0.04444444444</v>
      </c>
      <c r="V69" s="107" t="s">
        <v>180</v>
      </c>
      <c r="W69" s="107" t="s">
        <v>124</v>
      </c>
      <c r="X69" s="118">
        <v>0.0</v>
      </c>
      <c r="Y69" s="119">
        <f t="shared" si="5"/>
        <v>0</v>
      </c>
      <c r="Z69" s="113" t="s">
        <v>147</v>
      </c>
      <c r="AA69" s="113" t="s">
        <v>189</v>
      </c>
      <c r="AB69" s="119">
        <f>IF(T69&lt;&gt;"",(HOUR(T69)+MINUTE(T69)/60)*custohh,"")</f>
        <v>155</v>
      </c>
      <c r="AC69" s="118"/>
      <c r="AD69" s="119">
        <f t="shared" si="6"/>
        <v>155</v>
      </c>
      <c r="AE69" s="107" t="s">
        <v>457</v>
      </c>
      <c r="AF69" s="107"/>
      <c r="AG69" s="107"/>
      <c r="AH69" s="107"/>
      <c r="AI69" s="107"/>
      <c r="AJ69" s="120"/>
      <c r="AK69" s="107"/>
      <c r="AL69" s="113"/>
      <c r="AM69" s="121"/>
      <c r="AN69" s="121"/>
    </row>
    <row r="70">
      <c r="A70" s="104">
        <v>44971.0</v>
      </c>
      <c r="B70" s="105">
        <v>0.5673611111111111</v>
      </c>
      <c r="C70" s="105">
        <v>0.6826388888888889</v>
      </c>
      <c r="D70" s="106">
        <f t="shared" si="1"/>
        <v>0.1152777778</v>
      </c>
      <c r="E70" s="107">
        <v>372.0</v>
      </c>
      <c r="F70" s="108">
        <f t="shared" si="7"/>
        <v>1</v>
      </c>
      <c r="G70" s="109" t="str">
        <f>IFERROR(VLOOKUP($E70,contratos,2,FALSE),"")</f>
        <v>LMM PARTICIPAÇÕES LTDA</v>
      </c>
      <c r="H70" s="110" t="str">
        <f>IFERROR(VLOOKUP($E70,contratos,3,FALSE),"")</f>
        <v/>
      </c>
      <c r="I70" s="111" t="str">
        <f>IFERROR(VLOOKUP($E70,contratos,4,FALSE),"")</f>
        <v/>
      </c>
      <c r="J70" s="112" t="str">
        <f>IFERROR(VLOOKUP($E70,contratos,5,FALSE),"")</f>
        <v/>
      </c>
      <c r="K70" s="112" t="str">
        <f>IFERROR(VLOOKUP($E70,contratos,6,FALSE),"")</f>
        <v/>
      </c>
      <c r="L70" s="112" t="str">
        <f>IFERROR(VLOOKUP($E70,contratos,7,FALSE),"")</f>
        <v/>
      </c>
      <c r="M70" s="113" t="s">
        <v>149</v>
      </c>
      <c r="N70" s="114"/>
      <c r="O70" s="113" t="s">
        <v>371</v>
      </c>
      <c r="P70" s="107">
        <v>1.0</v>
      </c>
      <c r="Q70" s="115" t="s">
        <v>372</v>
      </c>
      <c r="R70" s="116">
        <v>0.08333333333333333</v>
      </c>
      <c r="S70" s="117">
        <f t="shared" si="3"/>
        <v>0.6506944444</v>
      </c>
      <c r="T70" s="116">
        <v>0.11527777777777778</v>
      </c>
      <c r="U70" s="106">
        <f t="shared" si="4"/>
        <v>0.03194444444</v>
      </c>
      <c r="V70" s="107" t="s">
        <v>180</v>
      </c>
      <c r="W70" s="107" t="s">
        <v>124</v>
      </c>
      <c r="X70" s="118">
        <v>0.0</v>
      </c>
      <c r="Y70" s="119">
        <f t="shared" si="5"/>
        <v>0</v>
      </c>
      <c r="Z70" s="113" t="s">
        <v>147</v>
      </c>
      <c r="AA70" s="113" t="s">
        <v>189</v>
      </c>
      <c r="AB70" s="119">
        <f>IF(T70&lt;&gt;"",(HOUR(T70)+MINUTE(T70)/60)*custohh,"")</f>
        <v>207.5</v>
      </c>
      <c r="AC70" s="118"/>
      <c r="AD70" s="119">
        <f t="shared" si="6"/>
        <v>207.5</v>
      </c>
      <c r="AE70" s="107" t="s">
        <v>457</v>
      </c>
      <c r="AF70" s="107"/>
      <c r="AG70" s="107"/>
      <c r="AH70" s="107"/>
      <c r="AI70" s="107"/>
      <c r="AJ70" s="120"/>
      <c r="AK70" s="107"/>
      <c r="AL70" s="113"/>
      <c r="AM70" s="121"/>
      <c r="AN70" s="121"/>
    </row>
    <row r="71">
      <c r="A71" s="104">
        <v>44971.0</v>
      </c>
      <c r="B71" s="105">
        <v>0.6833333333333333</v>
      </c>
      <c r="C71" s="105">
        <v>0.7604166666666666</v>
      </c>
      <c r="D71" s="106">
        <f t="shared" si="1"/>
        <v>0.07708333333</v>
      </c>
      <c r="E71" s="107">
        <v>937.0</v>
      </c>
      <c r="F71" s="108">
        <f t="shared" si="7"/>
        <v>1</v>
      </c>
      <c r="G71" s="109" t="str">
        <f>IFERROR(VLOOKUP($E71,contratos,2,FALSE),"")</f>
        <v>ROSA MARIA CHAVES</v>
      </c>
      <c r="H71" s="110">
        <f>IFERROR(VLOOKUP($E71,contratos,3,FALSE),"")</f>
        <v>0.08333333333</v>
      </c>
      <c r="I71" s="111" t="str">
        <f>IFERROR(VLOOKUP($E71,contratos,4,FALSE),"")</f>
        <v/>
      </c>
      <c r="J71" s="112" t="str">
        <f>IFERROR(VLOOKUP($E71,contratos,5,FALSE),"")</f>
        <v/>
      </c>
      <c r="K71" s="112" t="str">
        <f>IFERROR(VLOOKUP($E71,contratos,6,FALSE),"")</f>
        <v/>
      </c>
      <c r="L71" s="112" t="str">
        <f>IFERROR(VLOOKUP($E71,contratos,7,FALSE),"")</f>
        <v/>
      </c>
      <c r="M71" s="113" t="s">
        <v>149</v>
      </c>
      <c r="N71" s="114"/>
      <c r="O71" s="113" t="s">
        <v>400</v>
      </c>
      <c r="P71" s="107">
        <v>1.0</v>
      </c>
      <c r="Q71" s="115" t="s">
        <v>395</v>
      </c>
      <c r="R71" s="116">
        <v>0.08333333333333333</v>
      </c>
      <c r="S71" s="117">
        <f t="shared" si="3"/>
        <v>0.7666666667</v>
      </c>
      <c r="T71" s="116">
        <v>0.07708333333333334</v>
      </c>
      <c r="U71" s="106">
        <f t="shared" si="4"/>
        <v>-0.00625</v>
      </c>
      <c r="V71" s="107" t="s">
        <v>180</v>
      </c>
      <c r="W71" s="107" t="s">
        <v>124</v>
      </c>
      <c r="X71" s="118">
        <v>143.56</v>
      </c>
      <c r="Y71" s="119">
        <f t="shared" si="5"/>
        <v>143.56</v>
      </c>
      <c r="Z71" s="113" t="s">
        <v>147</v>
      </c>
      <c r="AA71" s="113" t="s">
        <v>171</v>
      </c>
      <c r="AB71" s="119">
        <f>IF(T71&lt;&gt;"",(HOUR(T71)+MINUTE(T71)/60)*custohh,"")</f>
        <v>138.75</v>
      </c>
      <c r="AC71" s="118"/>
      <c r="AD71" s="119">
        <f t="shared" si="6"/>
        <v>138.75</v>
      </c>
      <c r="AE71" s="107" t="s">
        <v>457</v>
      </c>
      <c r="AF71" s="107"/>
      <c r="AG71" s="107"/>
      <c r="AH71" s="107"/>
      <c r="AI71" s="107"/>
      <c r="AJ71" s="120"/>
      <c r="AK71" s="107"/>
      <c r="AL71" s="113"/>
      <c r="AM71" s="121"/>
      <c r="AN71" s="121"/>
    </row>
    <row r="72">
      <c r="A72" s="104">
        <v>44970.0</v>
      </c>
      <c r="B72" s="105">
        <v>0.33541666666666664</v>
      </c>
      <c r="C72" s="105">
        <v>0.7416666666666667</v>
      </c>
      <c r="D72" s="106">
        <f t="shared" si="1"/>
        <v>0.40625</v>
      </c>
      <c r="E72" s="107">
        <v>575.0</v>
      </c>
      <c r="F72" s="108">
        <f t="shared" si="7"/>
        <v>13</v>
      </c>
      <c r="G72" s="109" t="str">
        <f>IFERROR(VLOOKUP($E72,contratos,2,FALSE),"")</f>
        <v>CÁSSIO DINIZ NOGUEIRA</v>
      </c>
      <c r="H72" s="110">
        <f>IFERROR(VLOOKUP($E72,contratos,3,FALSE),"")</f>
        <v>8.333333333</v>
      </c>
      <c r="I72" s="111" t="str">
        <f>IFERROR(VLOOKUP($E72,contratos,4,FALSE),"")</f>
        <v/>
      </c>
      <c r="J72" s="112" t="str">
        <f>IFERROR(VLOOKUP($E72,contratos,5,FALSE),"")</f>
        <v/>
      </c>
      <c r="K72" s="112" t="str">
        <f>IFERROR(VLOOKUP($E72,contratos,6,FALSE),"")</f>
        <v/>
      </c>
      <c r="L72" s="112" t="str">
        <f>IFERROR(VLOOKUP($E72,contratos,7,FALSE),"")</f>
        <v/>
      </c>
      <c r="M72" s="113" t="s">
        <v>149</v>
      </c>
      <c r="N72" s="114"/>
      <c r="O72" s="113" t="s">
        <v>179</v>
      </c>
      <c r="P72" s="107">
        <v>1.0</v>
      </c>
      <c r="Q72" s="115" t="s">
        <v>372</v>
      </c>
      <c r="R72" s="116">
        <v>0.2916666666666667</v>
      </c>
      <c r="S72" s="117">
        <f t="shared" si="3"/>
        <v>0.6270833333</v>
      </c>
      <c r="T72" s="116">
        <v>0.3645833333333333</v>
      </c>
      <c r="U72" s="106">
        <f t="shared" si="4"/>
        <v>0.07291666667</v>
      </c>
      <c r="V72" s="107" t="s">
        <v>203</v>
      </c>
      <c r="W72" s="107" t="s">
        <v>125</v>
      </c>
      <c r="X72" s="118">
        <v>41123.16</v>
      </c>
      <c r="Y72" s="119">
        <f t="shared" si="5"/>
        <v>4099.390059</v>
      </c>
      <c r="Z72" s="113" t="s">
        <v>147</v>
      </c>
      <c r="AA72" s="113" t="s">
        <v>189</v>
      </c>
      <c r="AB72" s="119">
        <f>IF(T72&lt;&gt;"",(HOUR(T72)+MINUTE(T72)/60)*custohh,"")</f>
        <v>656.25</v>
      </c>
      <c r="AC72" s="118"/>
      <c r="AD72" s="119">
        <f t="shared" si="6"/>
        <v>656.25</v>
      </c>
      <c r="AE72" s="107" t="s">
        <v>457</v>
      </c>
      <c r="AF72" s="107"/>
      <c r="AG72" s="107"/>
      <c r="AH72" s="107"/>
      <c r="AI72" s="107"/>
      <c r="AJ72" s="120"/>
      <c r="AK72" s="107"/>
      <c r="AL72" s="113"/>
      <c r="AM72" s="121"/>
      <c r="AN72" s="121"/>
    </row>
    <row r="73">
      <c r="A73" s="104">
        <v>44970.0</v>
      </c>
      <c r="B73" s="105">
        <v>0.2972222222222222</v>
      </c>
      <c r="C73" s="105">
        <v>0.33541666666666664</v>
      </c>
      <c r="D73" s="106">
        <f t="shared" si="1"/>
        <v>0.03819444444</v>
      </c>
      <c r="E73" s="107">
        <v>7.0</v>
      </c>
      <c r="F73" s="108">
        <f t="shared" si="7"/>
        <v>11</v>
      </c>
      <c r="G73" s="109" t="str">
        <f>IFERROR(VLOOKUP($E73,contratos,2,FALSE),"")</f>
        <v>REUNIÕES, TREINAMENTOS E PASSAGEM DE PROJETOS</v>
      </c>
      <c r="H73" s="110" t="str">
        <f>IFERROR(VLOOKUP($E73,contratos,3,FALSE),"")</f>
        <v/>
      </c>
      <c r="I73" s="111" t="str">
        <f>IFERROR(VLOOKUP($E73,contratos,4,FALSE),"")</f>
        <v/>
      </c>
      <c r="J73" s="112" t="str">
        <f>IFERROR(VLOOKUP($E73,contratos,5,FALSE),"")</f>
        <v/>
      </c>
      <c r="K73" s="112" t="str">
        <f>IFERROR(VLOOKUP($E73,contratos,6,FALSE),"")</f>
        <v/>
      </c>
      <c r="L73" s="112" t="str">
        <f>IFERROR(VLOOKUP($E73,contratos,7,FALSE),"")</f>
        <v/>
      </c>
      <c r="M73" s="113" t="s">
        <v>149</v>
      </c>
      <c r="N73" s="114"/>
      <c r="O73" s="113" t="s">
        <v>191</v>
      </c>
      <c r="P73" s="107">
        <v>0.0</v>
      </c>
      <c r="Q73" s="115" t="s">
        <v>460</v>
      </c>
      <c r="R73" s="116">
        <v>0.08333333333333333</v>
      </c>
      <c r="S73" s="117">
        <f t="shared" si="3"/>
        <v>0.3805555556</v>
      </c>
      <c r="T73" s="116">
        <v>0.03819444444444445</v>
      </c>
      <c r="U73" s="106">
        <f t="shared" si="4"/>
        <v>-0.04513888889</v>
      </c>
      <c r="V73" s="107" t="s">
        <v>203</v>
      </c>
      <c r="W73" s="107" t="s">
        <v>125</v>
      </c>
      <c r="X73" s="118">
        <v>0.0</v>
      </c>
      <c r="Y73" s="119">
        <f t="shared" si="5"/>
        <v>0</v>
      </c>
      <c r="Z73" s="113" t="s">
        <v>461</v>
      </c>
      <c r="AA73" s="113" t="s">
        <v>461</v>
      </c>
      <c r="AB73" s="119">
        <f>IF(T73&lt;&gt;"",(HOUR(T73)+MINUTE(T73)/60)*custohh,"")</f>
        <v>68.75</v>
      </c>
      <c r="AC73" s="118"/>
      <c r="AD73" s="119">
        <f t="shared" si="6"/>
        <v>68.75</v>
      </c>
      <c r="AE73" s="107" t="s">
        <v>457</v>
      </c>
      <c r="AF73" s="107"/>
      <c r="AG73" s="107"/>
      <c r="AH73" s="107"/>
      <c r="AI73" s="107"/>
      <c r="AJ73" s="120"/>
      <c r="AK73" s="107"/>
      <c r="AL73" s="113"/>
      <c r="AM73" s="121"/>
      <c r="AN73" s="121"/>
    </row>
    <row r="74">
      <c r="A74" s="104">
        <v>44970.0</v>
      </c>
      <c r="B74" s="105">
        <v>0.29097222222222224</v>
      </c>
      <c r="C74" s="105">
        <v>0.32569444444444445</v>
      </c>
      <c r="D74" s="106">
        <f t="shared" si="1"/>
        <v>0.03472222222</v>
      </c>
      <c r="E74" s="107">
        <v>7.0</v>
      </c>
      <c r="F74" s="108">
        <f t="shared" si="7"/>
        <v>11</v>
      </c>
      <c r="G74" s="109" t="str">
        <f>IFERROR(VLOOKUP($E74,contratos,2,FALSE),"")</f>
        <v>REUNIÕES, TREINAMENTOS E PASSAGEM DE PROJETOS</v>
      </c>
      <c r="H74" s="110" t="str">
        <f>IFERROR(VLOOKUP($E74,contratos,3,FALSE),"")</f>
        <v/>
      </c>
      <c r="I74" s="111" t="str">
        <f>IFERROR(VLOOKUP($E74,contratos,4,FALSE),"")</f>
        <v/>
      </c>
      <c r="J74" s="112" t="str">
        <f>IFERROR(VLOOKUP($E74,contratos,5,FALSE),"")</f>
        <v/>
      </c>
      <c r="K74" s="112" t="str">
        <f>IFERROR(VLOOKUP($E74,contratos,6,FALSE),"")</f>
        <v/>
      </c>
      <c r="L74" s="112" t="str">
        <f>IFERROR(VLOOKUP($E74,contratos,7,FALSE),"")</f>
        <v/>
      </c>
      <c r="M74" s="113" t="s">
        <v>149</v>
      </c>
      <c r="N74" s="114"/>
      <c r="O74" s="113" t="s">
        <v>191</v>
      </c>
      <c r="P74" s="107">
        <v>0.0</v>
      </c>
      <c r="Q74" s="115" t="s">
        <v>460</v>
      </c>
      <c r="R74" s="116">
        <v>0.08333333333333333</v>
      </c>
      <c r="S74" s="117">
        <f t="shared" si="3"/>
        <v>0.3743055556</v>
      </c>
      <c r="T74" s="116">
        <v>0.034722222222222224</v>
      </c>
      <c r="U74" s="106">
        <f t="shared" si="4"/>
        <v>-0.04861111111</v>
      </c>
      <c r="V74" s="107" t="s">
        <v>134</v>
      </c>
      <c r="W74" s="107" t="s">
        <v>167</v>
      </c>
      <c r="X74" s="118">
        <v>0.0</v>
      </c>
      <c r="Y74" s="119">
        <f t="shared" si="5"/>
        <v>0</v>
      </c>
      <c r="Z74" s="113" t="s">
        <v>461</v>
      </c>
      <c r="AA74" s="113" t="s">
        <v>461</v>
      </c>
      <c r="AB74" s="119">
        <f>IF(T74&lt;&gt;"",(HOUR(T74)+MINUTE(T74)/60)*custohh,"")</f>
        <v>62.5</v>
      </c>
      <c r="AC74" s="118"/>
      <c r="AD74" s="119">
        <f t="shared" si="6"/>
        <v>62.5</v>
      </c>
      <c r="AE74" s="107" t="s">
        <v>457</v>
      </c>
      <c r="AF74" s="107"/>
      <c r="AG74" s="107"/>
      <c r="AH74" s="107"/>
      <c r="AI74" s="107"/>
      <c r="AJ74" s="120"/>
      <c r="AK74" s="107"/>
      <c r="AL74" s="113"/>
      <c r="AM74" s="121"/>
      <c r="AN74" s="121"/>
    </row>
    <row r="75">
      <c r="A75" s="104">
        <v>44970.0</v>
      </c>
      <c r="B75" s="105">
        <v>0.3263888888888889</v>
      </c>
      <c r="C75" s="105">
        <v>0.8180555555555555</v>
      </c>
      <c r="D75" s="106">
        <f t="shared" si="1"/>
        <v>0.4916666667</v>
      </c>
      <c r="E75" s="107">
        <v>4.0</v>
      </c>
      <c r="F75" s="108">
        <f t="shared" si="7"/>
        <v>7</v>
      </c>
      <c r="G75" s="109" t="str">
        <f>IFERROR(VLOOKUP($E75,contratos,2,FALSE),"")</f>
        <v>SHOWROOM BONTEMPO</v>
      </c>
      <c r="H75" s="110" t="str">
        <f>IFERROR(VLOOKUP($E75,contratos,3,FALSE),"")</f>
        <v/>
      </c>
      <c r="I75" s="111" t="str">
        <f>IFERROR(VLOOKUP($E75,contratos,4,FALSE),"")</f>
        <v/>
      </c>
      <c r="J75" s="112" t="str">
        <f>IFERROR(VLOOKUP($E75,contratos,5,FALSE),"")</f>
        <v/>
      </c>
      <c r="K75" s="112" t="str">
        <f>IFERROR(VLOOKUP($E75,contratos,6,FALSE),"")</f>
        <v/>
      </c>
      <c r="L75" s="112" t="str">
        <f>IFERROR(VLOOKUP($E75,contratos,7,FALSE),"")</f>
        <v/>
      </c>
      <c r="M75" s="113" t="s">
        <v>149</v>
      </c>
      <c r="N75" s="114"/>
      <c r="O75" s="113" t="s">
        <v>179</v>
      </c>
      <c r="P75" s="107">
        <v>1.0</v>
      </c>
      <c r="Q75" s="115" t="s">
        <v>387</v>
      </c>
      <c r="R75" s="116">
        <v>0.2916666666666667</v>
      </c>
      <c r="S75" s="117">
        <f t="shared" si="3"/>
        <v>0.6180555556</v>
      </c>
      <c r="T75" s="116">
        <v>0.45</v>
      </c>
      <c r="U75" s="106">
        <f t="shared" si="4"/>
        <v>0.1583333333</v>
      </c>
      <c r="V75" s="107" t="s">
        <v>134</v>
      </c>
      <c r="W75" s="107" t="s">
        <v>167</v>
      </c>
      <c r="X75" s="118">
        <v>0.0</v>
      </c>
      <c r="Y75" s="119">
        <f t="shared" si="5"/>
        <v>1660.369388</v>
      </c>
      <c r="Z75" s="113" t="s">
        <v>129</v>
      </c>
      <c r="AA75" s="113" t="s">
        <v>129</v>
      </c>
      <c r="AB75" s="119">
        <f>IF(T75&lt;&gt;"",(HOUR(T75)+MINUTE(T75)/60)*custohh,"")</f>
        <v>810</v>
      </c>
      <c r="AC75" s="118"/>
      <c r="AD75" s="119">
        <f t="shared" si="6"/>
        <v>810</v>
      </c>
      <c r="AE75" s="107" t="s">
        <v>457</v>
      </c>
      <c r="AF75" s="107"/>
      <c r="AG75" s="107"/>
      <c r="AH75" s="107"/>
      <c r="AI75" s="107"/>
      <c r="AJ75" s="120"/>
      <c r="AK75" s="107"/>
      <c r="AL75" s="113"/>
      <c r="AM75" s="121"/>
      <c r="AN75" s="121"/>
    </row>
    <row r="76">
      <c r="A76" s="104">
        <v>44970.0</v>
      </c>
      <c r="B76" s="105">
        <v>0.29791666666666666</v>
      </c>
      <c r="C76" s="105">
        <v>0.34444444444444444</v>
      </c>
      <c r="D76" s="106">
        <f t="shared" si="1"/>
        <v>0.04652777778</v>
      </c>
      <c r="E76" s="107">
        <v>7.0</v>
      </c>
      <c r="F76" s="108">
        <f t="shared" si="7"/>
        <v>11</v>
      </c>
      <c r="G76" s="109" t="str">
        <f>IFERROR(VLOOKUP($E76,contratos,2,FALSE),"")</f>
        <v>REUNIÕES, TREINAMENTOS E PASSAGEM DE PROJETOS</v>
      </c>
      <c r="H76" s="110" t="str">
        <f>IFERROR(VLOOKUP($E76,contratos,3,FALSE),"")</f>
        <v/>
      </c>
      <c r="I76" s="111" t="str">
        <f>IFERROR(VLOOKUP($E76,contratos,4,FALSE),"")</f>
        <v/>
      </c>
      <c r="J76" s="112" t="str">
        <f>IFERROR(VLOOKUP($E76,contratos,5,FALSE),"")</f>
        <v/>
      </c>
      <c r="K76" s="112" t="str">
        <f>IFERROR(VLOOKUP($E76,contratos,6,FALSE),"")</f>
        <v/>
      </c>
      <c r="L76" s="112" t="str">
        <f>IFERROR(VLOOKUP($E76,contratos,7,FALSE),"")</f>
        <v/>
      </c>
      <c r="M76" s="113" t="s">
        <v>149</v>
      </c>
      <c r="N76" s="114"/>
      <c r="O76" s="113" t="s">
        <v>179</v>
      </c>
      <c r="P76" s="107">
        <v>0.0</v>
      </c>
      <c r="Q76" s="115" t="s">
        <v>460</v>
      </c>
      <c r="R76" s="116">
        <v>0.08333333333333333</v>
      </c>
      <c r="S76" s="117">
        <f t="shared" si="3"/>
        <v>0.38125</v>
      </c>
      <c r="T76" s="116">
        <v>0.04652777777777778</v>
      </c>
      <c r="U76" s="106">
        <f t="shared" si="4"/>
        <v>-0.03680555556</v>
      </c>
      <c r="V76" s="107" t="s">
        <v>142</v>
      </c>
      <c r="W76" s="107" t="s">
        <v>217</v>
      </c>
      <c r="X76" s="118">
        <v>0.0</v>
      </c>
      <c r="Y76" s="119">
        <f t="shared" si="5"/>
        <v>0</v>
      </c>
      <c r="Z76" s="113" t="s">
        <v>461</v>
      </c>
      <c r="AA76" s="113" t="s">
        <v>461</v>
      </c>
      <c r="AB76" s="119">
        <f>IF(T76&lt;&gt;"",(HOUR(T76)+MINUTE(T76)/60)*custohh,"")</f>
        <v>83.75</v>
      </c>
      <c r="AC76" s="118"/>
      <c r="AD76" s="119">
        <f t="shared" si="6"/>
        <v>83.75</v>
      </c>
      <c r="AE76" s="107" t="s">
        <v>457</v>
      </c>
      <c r="AF76" s="107"/>
      <c r="AG76" s="107"/>
      <c r="AH76" s="107"/>
      <c r="AI76" s="107"/>
      <c r="AJ76" s="120"/>
      <c r="AK76" s="107"/>
      <c r="AL76" s="113"/>
      <c r="AM76" s="121"/>
      <c r="AN76" s="121"/>
    </row>
    <row r="77">
      <c r="A77" s="104">
        <v>44970.0</v>
      </c>
      <c r="B77" s="105">
        <v>0.3451388888888889</v>
      </c>
      <c r="C77" s="105">
        <v>0.5819444444444445</v>
      </c>
      <c r="D77" s="106">
        <f t="shared" si="1"/>
        <v>0.2368055556</v>
      </c>
      <c r="E77" s="107">
        <v>3.0</v>
      </c>
      <c r="F77" s="108">
        <f t="shared" si="7"/>
        <v>11</v>
      </c>
      <c r="G77" s="109" t="str">
        <f>IFERROR(VLOOKUP($E77,contratos,2,FALSE),"")</f>
        <v>SHOWROOM ARCHBH</v>
      </c>
      <c r="H77" s="110" t="str">
        <f>IFERROR(VLOOKUP($E77,contratos,3,FALSE),"")</f>
        <v/>
      </c>
      <c r="I77" s="111" t="str">
        <f>IFERROR(VLOOKUP($E77,contratos,4,FALSE),"")</f>
        <v/>
      </c>
      <c r="J77" s="112" t="str">
        <f>IFERROR(VLOOKUP($E77,contratos,5,FALSE),"")</f>
        <v/>
      </c>
      <c r="K77" s="112" t="str">
        <f>IFERROR(VLOOKUP($E77,contratos,6,FALSE),"")</f>
        <v/>
      </c>
      <c r="L77" s="112" t="str">
        <f>IFERROR(VLOOKUP($E77,contratos,7,FALSE),"")</f>
        <v/>
      </c>
      <c r="M77" s="113" t="s">
        <v>149</v>
      </c>
      <c r="N77" s="114"/>
      <c r="O77" s="113" t="s">
        <v>166</v>
      </c>
      <c r="P77" s="107">
        <v>1.0</v>
      </c>
      <c r="Q77" s="115" t="s">
        <v>372</v>
      </c>
      <c r="R77" s="116">
        <v>0.20833333333333334</v>
      </c>
      <c r="S77" s="117">
        <f t="shared" si="3"/>
        <v>0.5534722222</v>
      </c>
      <c r="T77" s="116">
        <v>0.1951388888888889</v>
      </c>
      <c r="U77" s="106">
        <f t="shared" si="4"/>
        <v>-0.01319444444</v>
      </c>
      <c r="V77" s="107" t="s">
        <v>142</v>
      </c>
      <c r="W77" s="107" t="s">
        <v>217</v>
      </c>
      <c r="X77" s="118">
        <v>0.0</v>
      </c>
      <c r="Y77" s="119">
        <f t="shared" si="5"/>
        <v>0</v>
      </c>
      <c r="Z77" s="113" t="s">
        <v>147</v>
      </c>
      <c r="AA77" s="113" t="s">
        <v>189</v>
      </c>
      <c r="AB77" s="119">
        <f>IF(T77&lt;&gt;"",(HOUR(T77)+MINUTE(T77)/60)*custohh,"")</f>
        <v>351.25</v>
      </c>
      <c r="AC77" s="118"/>
      <c r="AD77" s="119">
        <f t="shared" si="6"/>
        <v>351.25</v>
      </c>
      <c r="AE77" s="107" t="s">
        <v>457</v>
      </c>
      <c r="AF77" s="107"/>
      <c r="AG77" s="107"/>
      <c r="AH77" s="107"/>
      <c r="AI77" s="107"/>
      <c r="AJ77" s="120"/>
      <c r="AK77" s="107"/>
      <c r="AL77" s="113"/>
      <c r="AM77" s="121"/>
      <c r="AN77" s="121"/>
    </row>
    <row r="78">
      <c r="A78" s="104">
        <v>44970.0</v>
      </c>
      <c r="B78" s="105">
        <v>0.5819444444444445</v>
      </c>
      <c r="C78" s="105">
        <v>0.6979166666666666</v>
      </c>
      <c r="D78" s="106">
        <f t="shared" si="1"/>
        <v>0.1159722222</v>
      </c>
      <c r="E78" s="107">
        <v>756.0</v>
      </c>
      <c r="F78" s="108">
        <f t="shared" si="7"/>
        <v>1</v>
      </c>
      <c r="G78" s="109" t="str">
        <f>IFERROR(VLOOKUP($E78,contratos,2,FALSE),"")</f>
        <v>TIAGO LOPES SIQUEIRA</v>
      </c>
      <c r="H78" s="110">
        <f>IFERROR(VLOOKUP($E78,contratos,3,FALSE),"")</f>
        <v>1.125</v>
      </c>
      <c r="I78" s="111" t="str">
        <f>IFERROR(VLOOKUP($E78,contratos,4,FALSE),"")</f>
        <v/>
      </c>
      <c r="J78" s="112" t="str">
        <f>IFERROR(VLOOKUP($E78,contratos,5,FALSE),"")</f>
        <v/>
      </c>
      <c r="K78" s="112" t="str">
        <f>IFERROR(VLOOKUP($E78,contratos,6,FALSE),"")</f>
        <v/>
      </c>
      <c r="L78" s="112" t="str">
        <f>IFERROR(VLOOKUP($E78,contratos,7,FALSE),"")</f>
        <v/>
      </c>
      <c r="M78" s="113" t="s">
        <v>149</v>
      </c>
      <c r="N78" s="114"/>
      <c r="O78" s="113" t="s">
        <v>400</v>
      </c>
      <c r="P78" s="107">
        <v>1.0</v>
      </c>
      <c r="Q78" s="115" t="s">
        <v>372</v>
      </c>
      <c r="R78" s="116">
        <v>0.08333333333333333</v>
      </c>
      <c r="S78" s="117">
        <f t="shared" si="3"/>
        <v>0.6652777778</v>
      </c>
      <c r="T78" s="116">
        <v>0.11597222222222223</v>
      </c>
      <c r="U78" s="106">
        <f t="shared" si="4"/>
        <v>0.03263888889</v>
      </c>
      <c r="V78" s="107" t="s">
        <v>142</v>
      </c>
      <c r="W78" s="107" t="s">
        <v>217</v>
      </c>
      <c r="X78" s="118">
        <v>1729.89</v>
      </c>
      <c r="Y78" s="119">
        <f t="shared" si="5"/>
        <v>1729.89</v>
      </c>
      <c r="Z78" s="113" t="s">
        <v>147</v>
      </c>
      <c r="AA78" s="113" t="s">
        <v>189</v>
      </c>
      <c r="AB78" s="119">
        <f>IF(T78&lt;&gt;"",(HOUR(T78)+MINUTE(T78)/60)*custohh,"")</f>
        <v>208.75</v>
      </c>
      <c r="AC78" s="118"/>
      <c r="AD78" s="119">
        <f t="shared" si="6"/>
        <v>208.75</v>
      </c>
      <c r="AE78" s="107" t="s">
        <v>457</v>
      </c>
      <c r="AF78" s="107"/>
      <c r="AG78" s="107"/>
      <c r="AH78" s="107"/>
      <c r="AI78" s="107"/>
      <c r="AJ78" s="120"/>
      <c r="AK78" s="107"/>
      <c r="AL78" s="113"/>
      <c r="AM78" s="121"/>
      <c r="AN78" s="121"/>
    </row>
    <row r="79">
      <c r="A79" s="104">
        <v>44970.0</v>
      </c>
      <c r="B79" s="105">
        <v>0.3</v>
      </c>
      <c r="C79" s="105">
        <v>0.3375</v>
      </c>
      <c r="D79" s="106">
        <f t="shared" si="1"/>
        <v>0.0375</v>
      </c>
      <c r="E79" s="107">
        <v>7.0</v>
      </c>
      <c r="F79" s="108">
        <f t="shared" si="7"/>
        <v>11</v>
      </c>
      <c r="G79" s="109" t="str">
        <f>IFERROR(VLOOKUP($E79,contratos,2,FALSE),"")</f>
        <v>REUNIÕES, TREINAMENTOS E PASSAGEM DE PROJETOS</v>
      </c>
      <c r="H79" s="110" t="str">
        <f>IFERROR(VLOOKUP($E79,contratos,3,FALSE),"")</f>
        <v/>
      </c>
      <c r="I79" s="111" t="str">
        <f>IFERROR(VLOOKUP($E79,contratos,4,FALSE),"")</f>
        <v/>
      </c>
      <c r="J79" s="112" t="str">
        <f>IFERROR(VLOOKUP($E79,contratos,5,FALSE),"")</f>
        <v/>
      </c>
      <c r="K79" s="112" t="str">
        <f>IFERROR(VLOOKUP($E79,contratos,6,FALSE),"")</f>
        <v/>
      </c>
      <c r="L79" s="112" t="str">
        <f>IFERROR(VLOOKUP($E79,contratos,7,FALSE),"")</f>
        <v/>
      </c>
      <c r="M79" s="113" t="s">
        <v>149</v>
      </c>
      <c r="N79" s="114"/>
      <c r="O79" s="113" t="s">
        <v>191</v>
      </c>
      <c r="P79" s="107">
        <v>1.0</v>
      </c>
      <c r="Q79" s="115" t="s">
        <v>460</v>
      </c>
      <c r="R79" s="116">
        <v>0.08333333333333333</v>
      </c>
      <c r="S79" s="117">
        <f t="shared" si="3"/>
        <v>0.3833333333</v>
      </c>
      <c r="T79" s="116">
        <v>0.0375</v>
      </c>
      <c r="U79" s="106">
        <f t="shared" si="4"/>
        <v>-0.04583333333</v>
      </c>
      <c r="V79" s="107" t="s">
        <v>151</v>
      </c>
      <c r="W79" s="107" t="s">
        <v>152</v>
      </c>
      <c r="X79" s="118">
        <v>0.0</v>
      </c>
      <c r="Y79" s="119">
        <f t="shared" si="5"/>
        <v>0</v>
      </c>
      <c r="Z79" s="113" t="s">
        <v>461</v>
      </c>
      <c r="AA79" s="113" t="s">
        <v>461</v>
      </c>
      <c r="AB79" s="119">
        <f>IF(T79&lt;&gt;"",(HOUR(T79)+MINUTE(T79)/60)*custohh,"")</f>
        <v>67.5</v>
      </c>
      <c r="AC79" s="118"/>
      <c r="AD79" s="119">
        <f t="shared" si="6"/>
        <v>67.5</v>
      </c>
      <c r="AE79" s="107" t="s">
        <v>457</v>
      </c>
      <c r="AF79" s="107"/>
      <c r="AG79" s="107"/>
      <c r="AH79" s="107"/>
      <c r="AI79" s="107"/>
      <c r="AJ79" s="120"/>
      <c r="AK79" s="107"/>
      <c r="AL79" s="113"/>
      <c r="AM79" s="121"/>
      <c r="AN79" s="121"/>
    </row>
    <row r="80">
      <c r="A80" s="104">
        <v>44970.0</v>
      </c>
      <c r="B80" s="105">
        <v>0.33819444444444446</v>
      </c>
      <c r="C80" s="105">
        <v>0.41805555555555557</v>
      </c>
      <c r="D80" s="106">
        <f t="shared" si="1"/>
        <v>0.07986111111</v>
      </c>
      <c r="E80" s="107">
        <v>693.0</v>
      </c>
      <c r="F80" s="108">
        <f t="shared" si="7"/>
        <v>2</v>
      </c>
      <c r="G80" s="109" t="str">
        <f>IFERROR(VLOOKUP($E80,contratos,2,FALSE),"")</f>
        <v>ANA CAROLINA MATOS DOLABELA</v>
      </c>
      <c r="H80" s="110" t="str">
        <f>IFERROR(VLOOKUP($E80,contratos,3,FALSE),"")</f>
        <v/>
      </c>
      <c r="I80" s="111" t="str">
        <f>IFERROR(VLOOKUP($E80,contratos,4,FALSE),"")</f>
        <v/>
      </c>
      <c r="J80" s="112" t="str">
        <f>IFERROR(VLOOKUP($E80,contratos,5,FALSE),"")</f>
        <v/>
      </c>
      <c r="K80" s="112" t="str">
        <f>IFERROR(VLOOKUP($E80,contratos,6,FALSE),"")</f>
        <v/>
      </c>
      <c r="L80" s="112" t="str">
        <f>IFERROR(VLOOKUP($E80,contratos,7,FALSE),"")</f>
        <v/>
      </c>
      <c r="M80" s="113" t="s">
        <v>122</v>
      </c>
      <c r="N80" s="113" t="s">
        <v>467</v>
      </c>
      <c r="O80" s="113" t="s">
        <v>371</v>
      </c>
      <c r="P80" s="107">
        <v>1.0</v>
      </c>
      <c r="Q80" s="115" t="s">
        <v>468</v>
      </c>
      <c r="R80" s="116">
        <v>0.08333333333333333</v>
      </c>
      <c r="S80" s="117">
        <f t="shared" si="3"/>
        <v>0.4215277778</v>
      </c>
      <c r="T80" s="116">
        <v>0.0798611111111111</v>
      </c>
      <c r="U80" s="106">
        <f t="shared" si="4"/>
        <v>-0.003472222222</v>
      </c>
      <c r="V80" s="107" t="s">
        <v>151</v>
      </c>
      <c r="W80" s="107" t="s">
        <v>152</v>
      </c>
      <c r="X80" s="118">
        <v>0.0</v>
      </c>
      <c r="Y80" s="119">
        <f t="shared" si="5"/>
        <v>0</v>
      </c>
      <c r="Z80" s="113" t="s">
        <v>147</v>
      </c>
      <c r="AA80" s="113" t="s">
        <v>189</v>
      </c>
      <c r="AB80" s="119">
        <f>IF(T80&lt;&gt;"",(HOUR(T80)+MINUTE(T80)/60)*custohh,"")</f>
        <v>143.75</v>
      </c>
      <c r="AC80" s="118"/>
      <c r="AD80" s="119">
        <f t="shared" si="6"/>
        <v>143.75</v>
      </c>
      <c r="AE80" s="107" t="s">
        <v>457</v>
      </c>
      <c r="AF80" s="107"/>
      <c r="AG80" s="107"/>
      <c r="AH80" s="107"/>
      <c r="AI80" s="107"/>
      <c r="AJ80" s="120"/>
      <c r="AK80" s="107"/>
      <c r="AL80" s="113"/>
      <c r="AM80" s="121"/>
      <c r="AN80" s="121"/>
    </row>
    <row r="81">
      <c r="A81" s="104">
        <v>44970.0</v>
      </c>
      <c r="B81" s="105">
        <v>0.41875</v>
      </c>
      <c r="C81" s="105">
        <v>0.5458333333333333</v>
      </c>
      <c r="D81" s="106">
        <f t="shared" si="1"/>
        <v>0.1270833333</v>
      </c>
      <c r="E81" s="107">
        <v>796.0</v>
      </c>
      <c r="F81" s="108">
        <f t="shared" si="7"/>
        <v>2</v>
      </c>
      <c r="G81" s="109" t="str">
        <f>IFERROR(VLOOKUP($E81,contratos,2,FALSE),"")</f>
        <v>BÁRBARA DE QUEIROZ STARLING</v>
      </c>
      <c r="H81" s="110" t="str">
        <f>IFERROR(VLOOKUP($E81,contratos,3,FALSE),"")</f>
        <v/>
      </c>
      <c r="I81" s="111" t="str">
        <f>IFERROR(VLOOKUP($E81,contratos,4,FALSE),"")</f>
        <v/>
      </c>
      <c r="J81" s="112" t="str">
        <f>IFERROR(VLOOKUP($E81,contratos,5,FALSE),"")</f>
        <v/>
      </c>
      <c r="K81" s="112" t="str">
        <f>IFERROR(VLOOKUP($E81,contratos,6,FALSE),"")</f>
        <v/>
      </c>
      <c r="L81" s="112" t="str">
        <f>IFERROR(VLOOKUP($E81,contratos,7,FALSE),"")</f>
        <v/>
      </c>
      <c r="M81" s="113" t="s">
        <v>149</v>
      </c>
      <c r="N81" s="114"/>
      <c r="O81" s="113" t="s">
        <v>371</v>
      </c>
      <c r="P81" s="107">
        <v>1.0</v>
      </c>
      <c r="Q81" s="115" t="s">
        <v>372</v>
      </c>
      <c r="R81" s="116">
        <v>0.08333333333333333</v>
      </c>
      <c r="S81" s="117">
        <f t="shared" si="3"/>
        <v>0.5020833333</v>
      </c>
      <c r="T81" s="116">
        <v>0.12708333333333333</v>
      </c>
      <c r="U81" s="106">
        <f t="shared" si="4"/>
        <v>0.04375</v>
      </c>
      <c r="V81" s="107" t="s">
        <v>151</v>
      </c>
      <c r="W81" s="107" t="s">
        <v>152</v>
      </c>
      <c r="X81" s="118">
        <v>0.0</v>
      </c>
      <c r="Y81" s="119">
        <f t="shared" si="5"/>
        <v>0</v>
      </c>
      <c r="Z81" s="113" t="s">
        <v>147</v>
      </c>
      <c r="AA81" s="113" t="s">
        <v>189</v>
      </c>
      <c r="AB81" s="119">
        <f>IF(T81&lt;&gt;"",(HOUR(T81)+MINUTE(T81)/60)*custohh,"")</f>
        <v>228.75</v>
      </c>
      <c r="AC81" s="118"/>
      <c r="AD81" s="119">
        <f t="shared" si="6"/>
        <v>228.75</v>
      </c>
      <c r="AE81" s="107" t="s">
        <v>457</v>
      </c>
      <c r="AF81" s="107"/>
      <c r="AG81" s="107"/>
      <c r="AH81" s="107"/>
      <c r="AI81" s="107"/>
      <c r="AJ81" s="120"/>
      <c r="AK81" s="107"/>
      <c r="AL81" s="113"/>
      <c r="AM81" s="121"/>
      <c r="AN81" s="121"/>
    </row>
    <row r="82">
      <c r="A82" s="104">
        <v>44970.0</v>
      </c>
      <c r="B82" s="105">
        <v>0.5465277777777777</v>
      </c>
      <c r="C82" s="105">
        <v>0.6666666666666666</v>
      </c>
      <c r="D82" s="106">
        <f t="shared" si="1"/>
        <v>0.1201388889</v>
      </c>
      <c r="E82" s="107">
        <v>7.0</v>
      </c>
      <c r="F82" s="108">
        <f t="shared" si="7"/>
        <v>11</v>
      </c>
      <c r="G82" s="109" t="str">
        <f>IFERROR(VLOOKUP($E82,contratos,2,FALSE),"")</f>
        <v>REUNIÕES, TREINAMENTOS E PASSAGEM DE PROJETOS</v>
      </c>
      <c r="H82" s="110" t="str">
        <f>IFERROR(VLOOKUP($E82,contratos,3,FALSE),"")</f>
        <v/>
      </c>
      <c r="I82" s="111" t="str">
        <f>IFERROR(VLOOKUP($E82,contratos,4,FALSE),"")</f>
        <v/>
      </c>
      <c r="J82" s="112" t="str">
        <f>IFERROR(VLOOKUP($E82,contratos,5,FALSE),"")</f>
        <v/>
      </c>
      <c r="K82" s="112" t="str">
        <f>IFERROR(VLOOKUP($E82,contratos,6,FALSE),"")</f>
        <v/>
      </c>
      <c r="L82" s="112" t="str">
        <f>IFERROR(VLOOKUP($E82,contratos,7,FALSE),"")</f>
        <v/>
      </c>
      <c r="M82" s="113" t="s">
        <v>149</v>
      </c>
      <c r="N82" s="114"/>
      <c r="O82" s="113" t="s">
        <v>179</v>
      </c>
      <c r="P82" s="107">
        <v>0.0</v>
      </c>
      <c r="Q82" s="115" t="s">
        <v>469</v>
      </c>
      <c r="R82" s="116">
        <v>0.08333333333333333</v>
      </c>
      <c r="S82" s="117">
        <f t="shared" si="3"/>
        <v>0.6298611111</v>
      </c>
      <c r="T82" s="116">
        <v>0.07847222222222222</v>
      </c>
      <c r="U82" s="106">
        <f t="shared" si="4"/>
        <v>-0.004861111111</v>
      </c>
      <c r="V82" s="107" t="s">
        <v>151</v>
      </c>
      <c r="W82" s="107" t="s">
        <v>152</v>
      </c>
      <c r="X82" s="118">
        <v>0.0</v>
      </c>
      <c r="Y82" s="119">
        <f t="shared" si="5"/>
        <v>0</v>
      </c>
      <c r="Z82" s="113" t="s">
        <v>461</v>
      </c>
      <c r="AA82" s="113" t="s">
        <v>461</v>
      </c>
      <c r="AB82" s="119">
        <f>IF(T82&lt;&gt;"",(HOUR(T82)+MINUTE(T82)/60)*custohh,"")</f>
        <v>141.25</v>
      </c>
      <c r="AC82" s="118"/>
      <c r="AD82" s="119">
        <f t="shared" si="6"/>
        <v>141.25</v>
      </c>
      <c r="AE82" s="107" t="s">
        <v>457</v>
      </c>
      <c r="AF82" s="107"/>
      <c r="AG82" s="107"/>
      <c r="AH82" s="107"/>
      <c r="AI82" s="107"/>
      <c r="AJ82" s="120"/>
      <c r="AK82" s="107"/>
      <c r="AL82" s="113"/>
      <c r="AM82" s="121"/>
      <c r="AN82" s="121"/>
    </row>
    <row r="83">
      <c r="A83" s="104">
        <v>44970.0</v>
      </c>
      <c r="B83" s="105">
        <v>0.6666666666666666</v>
      </c>
      <c r="C83" s="105">
        <v>0.7006944444444444</v>
      </c>
      <c r="D83" s="106">
        <f t="shared" si="1"/>
        <v>0.03402777778</v>
      </c>
      <c r="E83" s="107">
        <v>607.0</v>
      </c>
      <c r="F83" s="108">
        <f t="shared" si="7"/>
        <v>2</v>
      </c>
      <c r="G83" s="109" t="str">
        <f>IFERROR(VLOOKUP($E83,contratos,2,FALSE),"")</f>
        <v>PEDRO ANDRADE NOGUEIRA</v>
      </c>
      <c r="H83" s="110">
        <f>IFERROR(VLOOKUP($E83,contratos,3,FALSE),"")</f>
        <v>3.666666667</v>
      </c>
      <c r="I83" s="111" t="str">
        <f>IFERROR(VLOOKUP($E83,contratos,4,FALSE),"")</f>
        <v/>
      </c>
      <c r="J83" s="112" t="str">
        <f>IFERROR(VLOOKUP($E83,contratos,5,FALSE),"")</f>
        <v/>
      </c>
      <c r="K83" s="112" t="str">
        <f>IFERROR(VLOOKUP($E83,contratos,6,FALSE),"")</f>
        <v/>
      </c>
      <c r="L83" s="112" t="str">
        <f>IFERROR(VLOOKUP($E83,contratos,7,FALSE),"")</f>
        <v/>
      </c>
      <c r="M83" s="113" t="s">
        <v>149</v>
      </c>
      <c r="N83" s="114"/>
      <c r="O83" s="113" t="s">
        <v>371</v>
      </c>
      <c r="P83" s="107">
        <v>1.0</v>
      </c>
      <c r="Q83" s="115" t="s">
        <v>372</v>
      </c>
      <c r="R83" s="116">
        <v>0.08333333333333333</v>
      </c>
      <c r="S83" s="117">
        <f t="shared" si="3"/>
        <v>0.75</v>
      </c>
      <c r="T83" s="116">
        <v>0.034027777777777775</v>
      </c>
      <c r="U83" s="106">
        <f t="shared" si="4"/>
        <v>-0.04930555556</v>
      </c>
      <c r="V83" s="107" t="s">
        <v>151</v>
      </c>
      <c r="W83" s="107" t="s">
        <v>152</v>
      </c>
      <c r="X83" s="118">
        <v>0.0</v>
      </c>
      <c r="Y83" s="119">
        <f t="shared" si="5"/>
        <v>0</v>
      </c>
      <c r="Z83" s="113" t="s">
        <v>147</v>
      </c>
      <c r="AA83" s="113" t="s">
        <v>189</v>
      </c>
      <c r="AB83" s="119">
        <f>IF(T83&lt;&gt;"",(HOUR(T83)+MINUTE(T83)/60)*custohh,"")</f>
        <v>61.25</v>
      </c>
      <c r="AC83" s="118"/>
      <c r="AD83" s="119">
        <f t="shared" si="6"/>
        <v>61.25</v>
      </c>
      <c r="AE83" s="107" t="s">
        <v>457</v>
      </c>
      <c r="AF83" s="107"/>
      <c r="AG83" s="107"/>
      <c r="AH83" s="107"/>
      <c r="AI83" s="107"/>
      <c r="AJ83" s="120"/>
      <c r="AK83" s="107"/>
      <c r="AL83" s="113"/>
      <c r="AM83" s="121"/>
      <c r="AN83" s="121"/>
    </row>
    <row r="84">
      <c r="A84" s="104">
        <v>44970.0</v>
      </c>
      <c r="B84" s="105">
        <v>0.3020833333333333</v>
      </c>
      <c r="C84" s="105">
        <v>0.3451388888888889</v>
      </c>
      <c r="D84" s="106">
        <f t="shared" si="1"/>
        <v>0.04305555556</v>
      </c>
      <c r="E84" s="107">
        <v>7.0</v>
      </c>
      <c r="F84" s="108">
        <f t="shared" si="7"/>
        <v>11</v>
      </c>
      <c r="G84" s="109" t="str">
        <f>IFERROR(VLOOKUP($E84,contratos,2,FALSE),"")</f>
        <v>REUNIÕES, TREINAMENTOS E PASSAGEM DE PROJETOS</v>
      </c>
      <c r="H84" s="110" t="str">
        <f>IFERROR(VLOOKUP($E84,contratos,3,FALSE),"")</f>
        <v/>
      </c>
      <c r="I84" s="111" t="str">
        <f>IFERROR(VLOOKUP($E84,contratos,4,FALSE),"")</f>
        <v/>
      </c>
      <c r="J84" s="112" t="str">
        <f>IFERROR(VLOOKUP($E84,contratos,5,FALSE),"")</f>
        <v/>
      </c>
      <c r="K84" s="112" t="str">
        <f>IFERROR(VLOOKUP($E84,contratos,6,FALSE),"")</f>
        <v/>
      </c>
      <c r="L84" s="112" t="str">
        <f>IFERROR(VLOOKUP($E84,contratos,7,FALSE),"")</f>
        <v/>
      </c>
      <c r="M84" s="113" t="s">
        <v>149</v>
      </c>
      <c r="N84" s="114"/>
      <c r="O84" s="113" t="s">
        <v>191</v>
      </c>
      <c r="P84" s="107">
        <v>0.0</v>
      </c>
      <c r="Q84" s="115" t="s">
        <v>460</v>
      </c>
      <c r="R84" s="116">
        <v>0.08333333333333333</v>
      </c>
      <c r="S84" s="117">
        <f t="shared" si="3"/>
        <v>0.3854166667</v>
      </c>
      <c r="T84" s="116">
        <v>0.043055555555555555</v>
      </c>
      <c r="U84" s="106">
        <f t="shared" si="4"/>
        <v>-0.04027777778</v>
      </c>
      <c r="V84" s="107" t="s">
        <v>180</v>
      </c>
      <c r="W84" s="107" t="s">
        <v>124</v>
      </c>
      <c r="X84" s="118">
        <v>0.0</v>
      </c>
      <c r="Y84" s="119">
        <f t="shared" si="5"/>
        <v>0</v>
      </c>
      <c r="Z84" s="113" t="s">
        <v>461</v>
      </c>
      <c r="AA84" s="113" t="s">
        <v>461</v>
      </c>
      <c r="AB84" s="119">
        <f>IF(T84&lt;&gt;"",(HOUR(T84)+MINUTE(T84)/60)*custohh,"")</f>
        <v>77.5</v>
      </c>
      <c r="AC84" s="118"/>
      <c r="AD84" s="119">
        <f t="shared" si="6"/>
        <v>77.5</v>
      </c>
      <c r="AE84" s="107" t="s">
        <v>457</v>
      </c>
      <c r="AF84" s="107"/>
      <c r="AG84" s="107"/>
      <c r="AH84" s="107"/>
      <c r="AI84" s="107"/>
      <c r="AJ84" s="120"/>
      <c r="AK84" s="107"/>
      <c r="AL84" s="113"/>
      <c r="AM84" s="121"/>
      <c r="AN84" s="121"/>
    </row>
    <row r="85">
      <c r="A85" s="104">
        <v>44970.0</v>
      </c>
      <c r="B85" s="105">
        <v>0.3458333333333333</v>
      </c>
      <c r="C85" s="105">
        <v>0.6333333333333333</v>
      </c>
      <c r="D85" s="106">
        <f t="shared" si="1"/>
        <v>0.2875</v>
      </c>
      <c r="E85" s="107">
        <v>908.0</v>
      </c>
      <c r="F85" s="108">
        <f t="shared" si="7"/>
        <v>6</v>
      </c>
      <c r="G85" s="109" t="str">
        <f>IFERROR(VLOOKUP($E85,contratos,2,FALSE),"")</f>
        <v>TILZA TAVARES</v>
      </c>
      <c r="H85" s="110">
        <f>IFERROR(VLOOKUP($E85,contratos,3,FALSE),"")</f>
        <v>1.833333333</v>
      </c>
      <c r="I85" s="111" t="str">
        <f>IFERROR(VLOOKUP($E85,contratos,4,FALSE),"")</f>
        <v/>
      </c>
      <c r="J85" s="112" t="str">
        <f>IFERROR(VLOOKUP($E85,contratos,5,FALSE),"")</f>
        <v/>
      </c>
      <c r="K85" s="112" t="str">
        <f>IFERROR(VLOOKUP($E85,contratos,6,FALSE),"")</f>
        <v/>
      </c>
      <c r="L85" s="112" t="str">
        <f>IFERROR(VLOOKUP($E85,contratos,7,FALSE),"")</f>
        <v/>
      </c>
      <c r="M85" s="113" t="s">
        <v>149</v>
      </c>
      <c r="N85" s="114"/>
      <c r="O85" s="113" t="s">
        <v>179</v>
      </c>
      <c r="P85" s="107">
        <v>1.0</v>
      </c>
      <c r="Q85" s="115" t="s">
        <v>414</v>
      </c>
      <c r="R85" s="116">
        <v>0.2916666666666667</v>
      </c>
      <c r="S85" s="117">
        <f t="shared" si="3"/>
        <v>0.6375</v>
      </c>
      <c r="T85" s="116">
        <v>0.24583333333333332</v>
      </c>
      <c r="U85" s="106">
        <f t="shared" si="4"/>
        <v>-0.04583333333</v>
      </c>
      <c r="V85" s="107" t="s">
        <v>180</v>
      </c>
      <c r="W85" s="107" t="s">
        <v>124</v>
      </c>
      <c r="X85" s="118">
        <v>22539.55</v>
      </c>
      <c r="Y85" s="119">
        <f t="shared" si="5"/>
        <v>3756.591667</v>
      </c>
      <c r="Z85" s="113" t="s">
        <v>147</v>
      </c>
      <c r="AA85" s="113" t="s">
        <v>195</v>
      </c>
      <c r="AB85" s="119">
        <f>IF(T85&lt;&gt;"",(HOUR(T85)+MINUTE(T85)/60)*custohh,"")</f>
        <v>442.5</v>
      </c>
      <c r="AC85" s="118"/>
      <c r="AD85" s="119">
        <f t="shared" si="6"/>
        <v>442.5</v>
      </c>
      <c r="AE85" s="107" t="s">
        <v>457</v>
      </c>
      <c r="AF85" s="107"/>
      <c r="AG85" s="107"/>
      <c r="AH85" s="107"/>
      <c r="AI85" s="107"/>
      <c r="AJ85" s="120"/>
      <c r="AK85" s="107"/>
      <c r="AL85" s="113"/>
      <c r="AM85" s="121"/>
      <c r="AN85" s="121"/>
    </row>
    <row r="86">
      <c r="A86" s="104">
        <v>44966.0</v>
      </c>
      <c r="B86" s="105">
        <v>0.3229166666666667</v>
      </c>
      <c r="C86" s="105">
        <v>0.7090277777777778</v>
      </c>
      <c r="D86" s="106">
        <f t="shared" si="1"/>
        <v>0.3861111111</v>
      </c>
      <c r="E86" s="107">
        <v>908.0</v>
      </c>
      <c r="F86" s="108">
        <f t="shared" si="7"/>
        <v>6</v>
      </c>
      <c r="G86" s="109" t="str">
        <f>IFERROR(VLOOKUP($E86,contratos,2,FALSE),"")</f>
        <v>TILZA TAVARES</v>
      </c>
      <c r="H86" s="110">
        <f>IFERROR(VLOOKUP($E86,contratos,3,FALSE),"")</f>
        <v>1.833333333</v>
      </c>
      <c r="I86" s="111" t="str">
        <f>IFERROR(VLOOKUP($E86,contratos,4,FALSE),"")</f>
        <v/>
      </c>
      <c r="J86" s="112" t="str">
        <f>IFERROR(VLOOKUP($E86,contratos,5,FALSE),"")</f>
        <v/>
      </c>
      <c r="K86" s="112" t="str">
        <f>IFERROR(VLOOKUP($E86,contratos,6,FALSE),"")</f>
        <v/>
      </c>
      <c r="L86" s="112" t="str">
        <f>IFERROR(VLOOKUP($E86,contratos,7,FALSE),"")</f>
        <v/>
      </c>
      <c r="M86" s="113" t="s">
        <v>149</v>
      </c>
      <c r="N86" s="114"/>
      <c r="O86" s="113" t="s">
        <v>179</v>
      </c>
      <c r="P86" s="107">
        <v>2.0</v>
      </c>
      <c r="Q86" s="115" t="s">
        <v>414</v>
      </c>
      <c r="R86" s="116">
        <v>0.375</v>
      </c>
      <c r="S86" s="117">
        <f t="shared" si="3"/>
        <v>0.6979166667</v>
      </c>
      <c r="T86" s="116">
        <v>0.34444444444444444</v>
      </c>
      <c r="U86" s="106">
        <f t="shared" si="4"/>
        <v>-0.03055555556</v>
      </c>
      <c r="V86" s="107" t="s">
        <v>180</v>
      </c>
      <c r="W86" s="107" t="s">
        <v>124</v>
      </c>
      <c r="X86" s="118">
        <v>22539.55</v>
      </c>
      <c r="Y86" s="119">
        <f t="shared" si="5"/>
        <v>3756.591667</v>
      </c>
      <c r="Z86" s="113" t="s">
        <v>147</v>
      </c>
      <c r="AA86" s="113" t="s">
        <v>195</v>
      </c>
      <c r="AB86" s="119">
        <f>IF(T86&lt;&gt;"",(HOUR(T86)+MINUTE(T86)/60)*custohh,"")</f>
        <v>620</v>
      </c>
      <c r="AC86" s="118"/>
      <c r="AD86" s="119">
        <f t="shared" si="6"/>
        <v>620</v>
      </c>
      <c r="AE86" s="107" t="s">
        <v>457</v>
      </c>
      <c r="AF86" s="107"/>
      <c r="AG86" s="107">
        <v>120.0</v>
      </c>
      <c r="AH86" s="107" t="s">
        <v>470</v>
      </c>
      <c r="AI86" s="107"/>
      <c r="AJ86" s="120"/>
      <c r="AK86" s="107"/>
      <c r="AL86" s="113"/>
      <c r="AM86" s="121"/>
      <c r="AN86" s="121"/>
    </row>
    <row r="87">
      <c r="A87" s="104">
        <v>44966.0</v>
      </c>
      <c r="B87" s="105">
        <v>0.2923611111111111</v>
      </c>
      <c r="C87" s="105">
        <v>0.4131944444444444</v>
      </c>
      <c r="D87" s="106">
        <f t="shared" si="1"/>
        <v>0.1208333333</v>
      </c>
      <c r="E87" s="107">
        <v>658.0</v>
      </c>
      <c r="F87" s="108">
        <f t="shared" si="7"/>
        <v>2</v>
      </c>
      <c r="G87" s="109" t="str">
        <f>IFERROR(VLOOKUP($E87,contratos,2,FALSE),"")</f>
        <v>MOACIR QUEIROZ FARIA</v>
      </c>
      <c r="H87" s="110">
        <f>IFERROR(VLOOKUP($E87,contratos,3,FALSE),"")</f>
        <v>8.333333333</v>
      </c>
      <c r="I87" s="111" t="str">
        <f>IFERROR(VLOOKUP($E87,contratos,4,FALSE),"")</f>
        <v/>
      </c>
      <c r="J87" s="112" t="str">
        <f>IFERROR(VLOOKUP($E87,contratos,5,FALSE),"")</f>
        <v/>
      </c>
      <c r="K87" s="112" t="str">
        <f>IFERROR(VLOOKUP($E87,contratos,6,FALSE),"")</f>
        <v/>
      </c>
      <c r="L87" s="112" t="str">
        <f>IFERROR(VLOOKUP($E87,contratos,7,FALSE),"")</f>
        <v/>
      </c>
      <c r="M87" s="113" t="s">
        <v>149</v>
      </c>
      <c r="N87" s="114"/>
      <c r="O87" s="113" t="s">
        <v>400</v>
      </c>
      <c r="P87" s="107">
        <v>3.0</v>
      </c>
      <c r="Q87" s="115" t="s">
        <v>471</v>
      </c>
      <c r="R87" s="116">
        <v>0.08333333333333333</v>
      </c>
      <c r="S87" s="117">
        <f t="shared" si="3"/>
        <v>0.3756944444</v>
      </c>
      <c r="T87" s="116">
        <v>0.12083333333333333</v>
      </c>
      <c r="U87" s="106">
        <f t="shared" si="4"/>
        <v>0.0375</v>
      </c>
      <c r="V87" s="107" t="s">
        <v>151</v>
      </c>
      <c r="W87" s="107" t="s">
        <v>152</v>
      </c>
      <c r="X87" s="118">
        <v>0.0</v>
      </c>
      <c r="Y87" s="119">
        <f t="shared" si="5"/>
        <v>0</v>
      </c>
      <c r="Z87" s="113" t="s">
        <v>156</v>
      </c>
      <c r="AA87" s="113" t="s">
        <v>155</v>
      </c>
      <c r="AB87" s="119">
        <f>IF(T87&lt;&gt;"",(HOUR(T87)+MINUTE(T87)/60)*custohh,"")</f>
        <v>217.5</v>
      </c>
      <c r="AC87" s="118"/>
      <c r="AD87" s="119">
        <f t="shared" si="6"/>
        <v>217.5</v>
      </c>
      <c r="AE87" s="107" t="s">
        <v>457</v>
      </c>
      <c r="AF87" s="107"/>
      <c r="AG87" s="107"/>
      <c r="AH87" s="107"/>
      <c r="AI87" s="107"/>
      <c r="AJ87" s="120"/>
      <c r="AK87" s="107"/>
      <c r="AL87" s="113"/>
      <c r="AM87" s="121"/>
      <c r="AN87" s="121"/>
    </row>
    <row r="88">
      <c r="A88" s="104">
        <v>44966.0</v>
      </c>
      <c r="B88" s="105">
        <v>0.41388888888888886</v>
      </c>
      <c r="C88" s="105">
        <v>0.7173611111111111</v>
      </c>
      <c r="D88" s="106">
        <f t="shared" si="1"/>
        <v>0.3034722222</v>
      </c>
      <c r="E88" s="107">
        <v>560.0</v>
      </c>
      <c r="F88" s="108">
        <f t="shared" si="7"/>
        <v>8</v>
      </c>
      <c r="G88" s="109" t="str">
        <f>IFERROR(VLOOKUP($E88,contratos,2,FALSE),"")</f>
        <v>RODRIGO BRAGA PENTAGNA GUIMARÃES</v>
      </c>
      <c r="H88" s="110">
        <f>IFERROR(VLOOKUP($E88,contratos,3,FALSE),"")</f>
        <v>16.66666667</v>
      </c>
      <c r="I88" s="111" t="str">
        <f>IFERROR(VLOOKUP($E88,contratos,4,FALSE),"")</f>
        <v/>
      </c>
      <c r="J88" s="112" t="str">
        <f>IFERROR(VLOOKUP($E88,contratos,5,FALSE),"")</f>
        <v/>
      </c>
      <c r="K88" s="112" t="str">
        <f>IFERROR(VLOOKUP($E88,contratos,6,FALSE),"")</f>
        <v/>
      </c>
      <c r="L88" s="112" t="str">
        <f>IFERROR(VLOOKUP($E88,contratos,7,FALSE),"")</f>
        <v/>
      </c>
      <c r="M88" s="113" t="s">
        <v>149</v>
      </c>
      <c r="N88" s="114"/>
      <c r="O88" s="113" t="s">
        <v>400</v>
      </c>
      <c r="P88" s="107">
        <v>1.0</v>
      </c>
      <c r="Q88" s="115" t="s">
        <v>373</v>
      </c>
      <c r="R88" s="116">
        <v>0.2916666666666667</v>
      </c>
      <c r="S88" s="117">
        <f t="shared" si="3"/>
        <v>0.7055555556</v>
      </c>
      <c r="T88" s="116">
        <v>0.26180555555555557</v>
      </c>
      <c r="U88" s="106">
        <f t="shared" si="4"/>
        <v>-0.02986111111</v>
      </c>
      <c r="V88" s="107" t="s">
        <v>151</v>
      </c>
      <c r="W88" s="107" t="s">
        <v>152</v>
      </c>
      <c r="X88" s="118">
        <v>2877.96</v>
      </c>
      <c r="Y88" s="119">
        <f t="shared" si="5"/>
        <v>226.8175</v>
      </c>
      <c r="Z88" s="113" t="s">
        <v>156</v>
      </c>
      <c r="AA88" s="113" t="s">
        <v>155</v>
      </c>
      <c r="AB88" s="119">
        <f>IF(T88&lt;&gt;"",(HOUR(T88)+MINUTE(T88)/60)*custohh,"")</f>
        <v>471.25</v>
      </c>
      <c r="AC88" s="118"/>
      <c r="AD88" s="119">
        <f t="shared" si="6"/>
        <v>471.25</v>
      </c>
      <c r="AE88" s="107" t="s">
        <v>457</v>
      </c>
      <c r="AF88" s="107"/>
      <c r="AG88" s="107"/>
      <c r="AH88" s="107"/>
      <c r="AI88" s="107"/>
      <c r="AJ88" s="120"/>
      <c r="AK88" s="107"/>
      <c r="AL88" s="113"/>
      <c r="AM88" s="121"/>
      <c r="AN88" s="121"/>
    </row>
    <row r="89">
      <c r="A89" s="104">
        <v>44966.0</v>
      </c>
      <c r="B89" s="105">
        <v>0.28958333333333336</v>
      </c>
      <c r="C89" s="105">
        <v>0.7284722222222222</v>
      </c>
      <c r="D89" s="106">
        <f t="shared" si="1"/>
        <v>0.4388888889</v>
      </c>
      <c r="E89" s="107">
        <v>3.0</v>
      </c>
      <c r="F89" s="108">
        <f t="shared" si="7"/>
        <v>11</v>
      </c>
      <c r="G89" s="109" t="str">
        <f>IFERROR(VLOOKUP($E89,contratos,2,FALSE),"")</f>
        <v>SHOWROOM ARCHBH</v>
      </c>
      <c r="H89" s="110" t="str">
        <f>IFERROR(VLOOKUP($E89,contratos,3,FALSE),"")</f>
        <v/>
      </c>
      <c r="I89" s="111" t="str">
        <f>IFERROR(VLOOKUP($E89,contratos,4,FALSE),"")</f>
        <v/>
      </c>
      <c r="J89" s="112" t="str">
        <f>IFERROR(VLOOKUP($E89,contratos,5,FALSE),"")</f>
        <v/>
      </c>
      <c r="K89" s="112" t="str">
        <f>IFERROR(VLOOKUP($E89,contratos,6,FALSE),"")</f>
        <v/>
      </c>
      <c r="L89" s="112" t="str">
        <f>IFERROR(VLOOKUP($E89,contratos,7,FALSE),"")</f>
        <v/>
      </c>
      <c r="M89" s="113" t="s">
        <v>149</v>
      </c>
      <c r="N89" s="114"/>
      <c r="O89" s="113" t="s">
        <v>179</v>
      </c>
      <c r="P89" s="107">
        <v>1.0</v>
      </c>
      <c r="Q89" s="115" t="s">
        <v>387</v>
      </c>
      <c r="R89" s="116">
        <v>0.375</v>
      </c>
      <c r="S89" s="117">
        <f t="shared" si="3"/>
        <v>0.6645833333</v>
      </c>
      <c r="T89" s="116">
        <v>0.3972222222222222</v>
      </c>
      <c r="U89" s="106">
        <f t="shared" si="4"/>
        <v>0.02222222222</v>
      </c>
      <c r="V89" s="107" t="s">
        <v>142</v>
      </c>
      <c r="W89" s="107" t="s">
        <v>217</v>
      </c>
      <c r="X89" s="118">
        <v>0.0</v>
      </c>
      <c r="Y89" s="119">
        <f t="shared" si="5"/>
        <v>0</v>
      </c>
      <c r="Z89" s="113" t="s">
        <v>129</v>
      </c>
      <c r="AA89" s="113" t="s">
        <v>129</v>
      </c>
      <c r="AB89" s="119">
        <f>IF(T89&lt;&gt;"",(HOUR(T89)+MINUTE(T89)/60)*custohh,"")</f>
        <v>715</v>
      </c>
      <c r="AC89" s="118"/>
      <c r="AD89" s="119">
        <f t="shared" si="6"/>
        <v>715</v>
      </c>
      <c r="AE89" s="107" t="s">
        <v>457</v>
      </c>
      <c r="AF89" s="107"/>
      <c r="AG89" s="107"/>
      <c r="AH89" s="107"/>
      <c r="AI89" s="107"/>
      <c r="AJ89" s="120"/>
      <c r="AK89" s="107"/>
      <c r="AL89" s="113"/>
      <c r="AM89" s="121"/>
      <c r="AN89" s="121"/>
    </row>
    <row r="90">
      <c r="A90" s="104">
        <v>44966.0</v>
      </c>
      <c r="B90" s="105">
        <v>0.28680555555555554</v>
      </c>
      <c r="C90" s="105">
        <v>0.8048611111111111</v>
      </c>
      <c r="D90" s="106">
        <f t="shared" si="1"/>
        <v>0.5180555556</v>
      </c>
      <c r="E90" s="107">
        <v>3.0</v>
      </c>
      <c r="F90" s="108">
        <f t="shared" si="7"/>
        <v>11</v>
      </c>
      <c r="G90" s="109" t="str">
        <f>IFERROR(VLOOKUP($E90,contratos,2,FALSE),"")</f>
        <v>SHOWROOM ARCHBH</v>
      </c>
      <c r="H90" s="110" t="str">
        <f>IFERROR(VLOOKUP($E90,contratos,3,FALSE),"")</f>
        <v/>
      </c>
      <c r="I90" s="111" t="str">
        <f>IFERROR(VLOOKUP($E90,contratos,4,FALSE),"")</f>
        <v/>
      </c>
      <c r="J90" s="112" t="str">
        <f>IFERROR(VLOOKUP($E90,contratos,5,FALSE),"")</f>
        <v/>
      </c>
      <c r="K90" s="112" t="str">
        <f>IFERROR(VLOOKUP($E90,contratos,6,FALSE),"")</f>
        <v/>
      </c>
      <c r="L90" s="112" t="str">
        <f>IFERROR(VLOOKUP($E90,contratos,7,FALSE),"")</f>
        <v/>
      </c>
      <c r="M90" s="113" t="s">
        <v>149</v>
      </c>
      <c r="N90" s="114"/>
      <c r="O90" s="113" t="s">
        <v>179</v>
      </c>
      <c r="P90" s="107">
        <v>1.0</v>
      </c>
      <c r="Q90" s="115" t="s">
        <v>387</v>
      </c>
      <c r="R90" s="116">
        <v>0.375</v>
      </c>
      <c r="S90" s="117">
        <f t="shared" si="3"/>
        <v>0.6618055556</v>
      </c>
      <c r="T90" s="116">
        <v>0.47638888888888886</v>
      </c>
      <c r="U90" s="106">
        <f t="shared" si="4"/>
        <v>0.1013888889</v>
      </c>
      <c r="V90" s="107" t="s">
        <v>134</v>
      </c>
      <c r="W90" s="107" t="s">
        <v>167</v>
      </c>
      <c r="X90" s="118">
        <v>0.0</v>
      </c>
      <c r="Y90" s="119">
        <f t="shared" si="5"/>
        <v>0</v>
      </c>
      <c r="Z90" s="113" t="s">
        <v>129</v>
      </c>
      <c r="AA90" s="113" t="s">
        <v>129</v>
      </c>
      <c r="AB90" s="119">
        <f>IF(T90&lt;&gt;"",(HOUR(T90)+MINUTE(T90)/60)*custohh,"")</f>
        <v>857.5</v>
      </c>
      <c r="AC90" s="118"/>
      <c r="AD90" s="119">
        <f t="shared" si="6"/>
        <v>857.5</v>
      </c>
      <c r="AE90" s="107" t="s">
        <v>457</v>
      </c>
      <c r="AF90" s="107"/>
      <c r="AG90" s="107"/>
      <c r="AH90" s="107"/>
      <c r="AI90" s="107"/>
      <c r="AJ90" s="120"/>
      <c r="AK90" s="107"/>
      <c r="AL90" s="113"/>
      <c r="AM90" s="121"/>
      <c r="AN90" s="121"/>
    </row>
    <row r="91">
      <c r="A91" s="104">
        <v>44966.0</v>
      </c>
      <c r="B91" s="105">
        <v>0.2875</v>
      </c>
      <c r="C91" s="105">
        <v>0.7125</v>
      </c>
      <c r="D91" s="106">
        <f t="shared" si="1"/>
        <v>0.425</v>
      </c>
      <c r="E91" s="107">
        <v>575.0</v>
      </c>
      <c r="F91" s="108">
        <f t="shared" si="7"/>
        <v>13</v>
      </c>
      <c r="G91" s="109" t="str">
        <f>IFERROR(VLOOKUP($E91,contratos,2,FALSE),"")</f>
        <v>CÁSSIO DINIZ NOGUEIRA</v>
      </c>
      <c r="H91" s="110">
        <f>IFERROR(VLOOKUP($E91,contratos,3,FALSE),"")</f>
        <v>8.333333333</v>
      </c>
      <c r="I91" s="111" t="str">
        <f>IFERROR(VLOOKUP($E91,contratos,4,FALSE),"")</f>
        <v/>
      </c>
      <c r="J91" s="112" t="str">
        <f>IFERROR(VLOOKUP($E91,contratos,5,FALSE),"")</f>
        <v/>
      </c>
      <c r="K91" s="112" t="str">
        <f>IFERROR(VLOOKUP($E91,contratos,6,FALSE),"")</f>
        <v/>
      </c>
      <c r="L91" s="112" t="str">
        <f>IFERROR(VLOOKUP($E91,contratos,7,FALSE),"")</f>
        <v/>
      </c>
      <c r="M91" s="113" t="s">
        <v>149</v>
      </c>
      <c r="N91" s="114"/>
      <c r="O91" s="113" t="s">
        <v>179</v>
      </c>
      <c r="P91" s="107">
        <v>1.0</v>
      </c>
      <c r="Q91" s="115" t="s">
        <v>372</v>
      </c>
      <c r="R91" s="116">
        <v>0.375</v>
      </c>
      <c r="S91" s="117">
        <f t="shared" si="3"/>
        <v>0.6625</v>
      </c>
      <c r="T91" s="116">
        <v>0.38333333333333336</v>
      </c>
      <c r="U91" s="106">
        <f t="shared" si="4"/>
        <v>0.008333333333</v>
      </c>
      <c r="V91" s="107" t="s">
        <v>203</v>
      </c>
      <c r="W91" s="107" t="s">
        <v>125</v>
      </c>
      <c r="X91" s="118">
        <v>80672.12</v>
      </c>
      <c r="Y91" s="119">
        <f t="shared" si="5"/>
        <v>4099.390059</v>
      </c>
      <c r="Z91" s="113" t="s">
        <v>147</v>
      </c>
      <c r="AA91" s="113" t="s">
        <v>189</v>
      </c>
      <c r="AB91" s="119">
        <f>IF(T91&lt;&gt;"",(HOUR(T91)+MINUTE(T91)/60)*custohh,"")</f>
        <v>690</v>
      </c>
      <c r="AC91" s="118"/>
      <c r="AD91" s="119">
        <f t="shared" si="6"/>
        <v>690</v>
      </c>
      <c r="AE91" s="107" t="s">
        <v>457</v>
      </c>
      <c r="AF91" s="107"/>
      <c r="AG91" s="107"/>
      <c r="AH91" s="107"/>
      <c r="AI91" s="107"/>
      <c r="AJ91" s="120"/>
      <c r="AK91" s="107"/>
      <c r="AL91" s="113"/>
      <c r="AM91" s="121"/>
      <c r="AN91" s="121"/>
    </row>
    <row r="92">
      <c r="A92" s="104">
        <v>44965.0</v>
      </c>
      <c r="B92" s="105">
        <v>0.3125</v>
      </c>
      <c r="C92" s="105">
        <v>0.70625</v>
      </c>
      <c r="D92" s="106">
        <f t="shared" si="1"/>
        <v>0.39375</v>
      </c>
      <c r="E92" s="107">
        <v>908.0</v>
      </c>
      <c r="F92" s="108">
        <f t="shared" si="7"/>
        <v>6</v>
      </c>
      <c r="G92" s="109" t="str">
        <f>IFERROR(VLOOKUP($E92,contratos,2,FALSE),"")</f>
        <v>TILZA TAVARES</v>
      </c>
      <c r="H92" s="110">
        <f>IFERROR(VLOOKUP($E92,contratos,3,FALSE),"")</f>
        <v>1.833333333</v>
      </c>
      <c r="I92" s="111" t="str">
        <f>IFERROR(VLOOKUP($E92,contratos,4,FALSE),"")</f>
        <v/>
      </c>
      <c r="J92" s="112" t="str">
        <f>IFERROR(VLOOKUP($E92,contratos,5,FALSE),"")</f>
        <v/>
      </c>
      <c r="K92" s="112" t="str">
        <f>IFERROR(VLOOKUP($E92,contratos,6,FALSE),"")</f>
        <v/>
      </c>
      <c r="L92" s="112" t="str">
        <f>IFERROR(VLOOKUP($E92,contratos,7,FALSE),"")</f>
        <v/>
      </c>
      <c r="M92" s="113" t="s">
        <v>149</v>
      </c>
      <c r="N92" s="114"/>
      <c r="O92" s="113" t="s">
        <v>179</v>
      </c>
      <c r="P92" s="107">
        <v>2.0</v>
      </c>
      <c r="Q92" s="115" t="s">
        <v>414</v>
      </c>
      <c r="R92" s="116">
        <v>0.375</v>
      </c>
      <c r="S92" s="117">
        <f t="shared" si="3"/>
        <v>0.6875</v>
      </c>
      <c r="T92" s="116">
        <v>0.35208333333333336</v>
      </c>
      <c r="U92" s="106">
        <f t="shared" si="4"/>
        <v>-0.02291666667</v>
      </c>
      <c r="V92" s="107" t="s">
        <v>180</v>
      </c>
      <c r="W92" s="107" t="s">
        <v>124</v>
      </c>
      <c r="X92" s="118">
        <v>22539.55</v>
      </c>
      <c r="Y92" s="119">
        <f t="shared" si="5"/>
        <v>3756.591667</v>
      </c>
      <c r="Z92" s="113" t="s">
        <v>147</v>
      </c>
      <c r="AA92" s="113" t="s">
        <v>195</v>
      </c>
      <c r="AB92" s="119">
        <f>IF(T92&lt;&gt;"",(HOUR(T92)+MINUTE(T92)/60)*custohh,"")</f>
        <v>633.75</v>
      </c>
      <c r="AC92" s="118"/>
      <c r="AD92" s="119">
        <f t="shared" si="6"/>
        <v>633.75</v>
      </c>
      <c r="AE92" s="107" t="s">
        <v>457</v>
      </c>
      <c r="AF92" s="107" t="s">
        <v>194</v>
      </c>
      <c r="AG92" s="107">
        <v>120.0</v>
      </c>
      <c r="AH92" s="107" t="s">
        <v>470</v>
      </c>
      <c r="AI92" s="107"/>
      <c r="AJ92" s="120"/>
      <c r="AK92" s="107"/>
      <c r="AL92" s="113"/>
      <c r="AM92" s="121"/>
      <c r="AN92" s="121"/>
    </row>
    <row r="93">
      <c r="A93" s="104">
        <v>44965.0</v>
      </c>
      <c r="B93" s="105">
        <v>0.29097222222222224</v>
      </c>
      <c r="C93" s="105">
        <v>0.7097222222222223</v>
      </c>
      <c r="D93" s="106">
        <f t="shared" si="1"/>
        <v>0.41875</v>
      </c>
      <c r="E93" s="107">
        <v>575.0</v>
      </c>
      <c r="F93" s="108">
        <f t="shared" si="7"/>
        <v>13</v>
      </c>
      <c r="G93" s="109" t="str">
        <f>IFERROR(VLOOKUP($E93,contratos,2,FALSE),"")</f>
        <v>CÁSSIO DINIZ NOGUEIRA</v>
      </c>
      <c r="H93" s="110">
        <f>IFERROR(VLOOKUP($E93,contratos,3,FALSE),"")</f>
        <v>8.333333333</v>
      </c>
      <c r="I93" s="111" t="str">
        <f>IFERROR(VLOOKUP($E93,contratos,4,FALSE),"")</f>
        <v/>
      </c>
      <c r="J93" s="112" t="str">
        <f>IFERROR(VLOOKUP($E93,contratos,5,FALSE),"")</f>
        <v/>
      </c>
      <c r="K93" s="112" t="str">
        <f>IFERROR(VLOOKUP($E93,contratos,6,FALSE),"")</f>
        <v/>
      </c>
      <c r="L93" s="112" t="str">
        <f>IFERROR(VLOOKUP($E93,contratos,7,FALSE),"")</f>
        <v/>
      </c>
      <c r="M93" s="113" t="s">
        <v>149</v>
      </c>
      <c r="N93" s="114"/>
      <c r="O93" s="113" t="s">
        <v>179</v>
      </c>
      <c r="P93" s="107">
        <v>1.0</v>
      </c>
      <c r="Q93" s="115" t="s">
        <v>372</v>
      </c>
      <c r="R93" s="116">
        <v>0.375</v>
      </c>
      <c r="S93" s="117">
        <f t="shared" si="3"/>
        <v>0.6659722222</v>
      </c>
      <c r="T93" s="116">
        <v>0.3770833333333333</v>
      </c>
      <c r="U93" s="106">
        <f t="shared" si="4"/>
        <v>0.002083333333</v>
      </c>
      <c r="V93" s="107" t="s">
        <v>203</v>
      </c>
      <c r="W93" s="107" t="s">
        <v>125</v>
      </c>
      <c r="X93" s="118">
        <v>80672.12</v>
      </c>
      <c r="Y93" s="119">
        <f t="shared" si="5"/>
        <v>4099.390059</v>
      </c>
      <c r="Z93" s="113" t="s">
        <v>147</v>
      </c>
      <c r="AA93" s="113" t="s">
        <v>189</v>
      </c>
      <c r="AB93" s="119">
        <f>IF(T93&lt;&gt;"",(HOUR(T93)+MINUTE(T93)/60)*custohh,"")</f>
        <v>678.75</v>
      </c>
      <c r="AC93" s="118"/>
      <c r="AD93" s="119">
        <f t="shared" si="6"/>
        <v>678.75</v>
      </c>
      <c r="AE93" s="107" t="s">
        <v>457</v>
      </c>
      <c r="AF93" s="107"/>
      <c r="AG93" s="107"/>
      <c r="AH93" s="107"/>
      <c r="AI93" s="107"/>
      <c r="AJ93" s="120"/>
      <c r="AK93" s="107"/>
      <c r="AL93" s="113"/>
      <c r="AM93" s="121"/>
      <c r="AN93" s="121"/>
    </row>
    <row r="94">
      <c r="A94" s="104">
        <v>44965.0</v>
      </c>
      <c r="B94" s="105">
        <v>0.34305555555555556</v>
      </c>
      <c r="C94" s="105">
        <v>0.7048611111111112</v>
      </c>
      <c r="D94" s="106">
        <f t="shared" si="1"/>
        <v>0.3618055556</v>
      </c>
      <c r="E94" s="107">
        <v>560.0</v>
      </c>
      <c r="F94" s="108">
        <f t="shared" si="7"/>
        <v>8</v>
      </c>
      <c r="G94" s="109" t="str">
        <f>IFERROR(VLOOKUP($E94,contratos,2,FALSE),"")</f>
        <v>RODRIGO BRAGA PENTAGNA GUIMARÃES</v>
      </c>
      <c r="H94" s="110">
        <f>IFERROR(VLOOKUP($E94,contratos,3,FALSE),"")</f>
        <v>16.66666667</v>
      </c>
      <c r="I94" s="111" t="str">
        <f>IFERROR(VLOOKUP($E94,contratos,4,FALSE),"")</f>
        <v/>
      </c>
      <c r="J94" s="112" t="str">
        <f>IFERROR(VLOOKUP($E94,contratos,5,FALSE),"")</f>
        <v/>
      </c>
      <c r="K94" s="112" t="str">
        <f>IFERROR(VLOOKUP($E94,contratos,6,FALSE),"")</f>
        <v/>
      </c>
      <c r="L94" s="112" t="str">
        <f>IFERROR(VLOOKUP($E94,contratos,7,FALSE),"")</f>
        <v/>
      </c>
      <c r="M94" s="113" t="s">
        <v>149</v>
      </c>
      <c r="N94" s="114"/>
      <c r="O94" s="113" t="s">
        <v>400</v>
      </c>
      <c r="P94" s="107">
        <v>1.0</v>
      </c>
      <c r="Q94" s="115" t="s">
        <v>373</v>
      </c>
      <c r="R94" s="116">
        <v>0.2916666666666667</v>
      </c>
      <c r="S94" s="117">
        <f t="shared" si="3"/>
        <v>0.6347222222</v>
      </c>
      <c r="T94" s="116">
        <v>0.32013888888888886</v>
      </c>
      <c r="U94" s="106">
        <f t="shared" si="4"/>
        <v>0.02847222222</v>
      </c>
      <c r="V94" s="107" t="s">
        <v>151</v>
      </c>
      <c r="W94" s="107" t="s">
        <v>152</v>
      </c>
      <c r="X94" s="118">
        <v>2877.96</v>
      </c>
      <c r="Y94" s="119">
        <f t="shared" si="5"/>
        <v>226.8175</v>
      </c>
      <c r="Z94" s="113" t="s">
        <v>156</v>
      </c>
      <c r="AA94" s="113" t="s">
        <v>155</v>
      </c>
      <c r="AB94" s="119">
        <f>IF(T94&lt;&gt;"",(HOUR(T94)+MINUTE(T94)/60)*custohh,"")</f>
        <v>576.25</v>
      </c>
      <c r="AC94" s="118"/>
      <c r="AD94" s="119">
        <f t="shared" si="6"/>
        <v>576.25</v>
      </c>
      <c r="AE94" s="107" t="s">
        <v>457</v>
      </c>
      <c r="AF94" s="107"/>
      <c r="AG94" s="107"/>
      <c r="AH94" s="107"/>
      <c r="AI94" s="107"/>
      <c r="AJ94" s="120"/>
      <c r="AK94" s="107"/>
      <c r="AL94" s="113"/>
      <c r="AM94" s="121"/>
      <c r="AN94" s="121"/>
    </row>
    <row r="95">
      <c r="A95" s="104">
        <v>44965.0</v>
      </c>
      <c r="B95" s="105">
        <v>0.2916666666666667</v>
      </c>
      <c r="C95" s="105">
        <v>0.3423611111111111</v>
      </c>
      <c r="D95" s="106">
        <f t="shared" si="1"/>
        <v>0.05069444444</v>
      </c>
      <c r="E95" s="107">
        <v>6.0</v>
      </c>
      <c r="F95" s="108">
        <f t="shared" si="7"/>
        <v>2</v>
      </c>
      <c r="G95" s="109" t="str">
        <f>IFERROR(VLOOKUP($E95,contratos,2,FALSE),"")</f>
        <v>CASA PP</v>
      </c>
      <c r="H95" s="110" t="str">
        <f>IFERROR(VLOOKUP($E95,contratos,3,FALSE),"")</f>
        <v/>
      </c>
      <c r="I95" s="111" t="str">
        <f>IFERROR(VLOOKUP($E95,contratos,4,FALSE),"")</f>
        <v/>
      </c>
      <c r="J95" s="112" t="str">
        <f>IFERROR(VLOOKUP($E95,contratos,5,FALSE),"")</f>
        <v/>
      </c>
      <c r="K95" s="112" t="str">
        <f>IFERROR(VLOOKUP($E95,contratos,6,FALSE),"")</f>
        <v/>
      </c>
      <c r="L95" s="112" t="str">
        <f>IFERROR(VLOOKUP($E95,contratos,7,FALSE),"")</f>
        <v/>
      </c>
      <c r="M95" s="113" t="s">
        <v>149</v>
      </c>
      <c r="N95" s="114"/>
      <c r="O95" s="113" t="s">
        <v>191</v>
      </c>
      <c r="P95" s="107">
        <v>1.0</v>
      </c>
      <c r="Q95" s="115" t="s">
        <v>472</v>
      </c>
      <c r="R95" s="116">
        <v>0.08333333333333333</v>
      </c>
      <c r="S95" s="117">
        <f t="shared" si="3"/>
        <v>0.375</v>
      </c>
      <c r="T95" s="116">
        <v>0.050694444444444445</v>
      </c>
      <c r="U95" s="106">
        <f t="shared" si="4"/>
        <v>-0.03263888889</v>
      </c>
      <c r="V95" s="107" t="s">
        <v>151</v>
      </c>
      <c r="W95" s="107" t="s">
        <v>152</v>
      </c>
      <c r="X95" s="118">
        <v>2877.96</v>
      </c>
      <c r="Y95" s="119">
        <f t="shared" si="5"/>
        <v>719.49</v>
      </c>
      <c r="Z95" s="113" t="s">
        <v>461</v>
      </c>
      <c r="AA95" s="113" t="s">
        <v>461</v>
      </c>
      <c r="AB95" s="119">
        <f>IF(T95&lt;&gt;"",(HOUR(T95)+MINUTE(T95)/60)*custohh,"")</f>
        <v>91.25</v>
      </c>
      <c r="AC95" s="118"/>
      <c r="AD95" s="119">
        <f t="shared" si="6"/>
        <v>91.25</v>
      </c>
      <c r="AE95" s="107" t="s">
        <v>457</v>
      </c>
      <c r="AF95" s="107"/>
      <c r="AG95" s="107"/>
      <c r="AH95" s="107"/>
      <c r="AI95" s="107"/>
      <c r="AJ95" s="120"/>
      <c r="AK95" s="107"/>
      <c r="AL95" s="113"/>
      <c r="AM95" s="121"/>
      <c r="AN95" s="121"/>
    </row>
    <row r="96">
      <c r="A96" s="104">
        <v>44965.0</v>
      </c>
      <c r="B96" s="105">
        <v>0.28888888888888886</v>
      </c>
      <c r="C96" s="105">
        <v>0.75625</v>
      </c>
      <c r="D96" s="106">
        <f t="shared" si="1"/>
        <v>0.4673611111</v>
      </c>
      <c r="E96" s="107">
        <v>3.0</v>
      </c>
      <c r="F96" s="108">
        <f t="shared" si="7"/>
        <v>11</v>
      </c>
      <c r="G96" s="109" t="str">
        <f>IFERROR(VLOOKUP($E96,contratos,2,FALSE),"")</f>
        <v>SHOWROOM ARCHBH</v>
      </c>
      <c r="H96" s="110" t="str">
        <f>IFERROR(VLOOKUP($E96,contratos,3,FALSE),"")</f>
        <v/>
      </c>
      <c r="I96" s="111" t="str">
        <f>IFERROR(VLOOKUP($E96,contratos,4,FALSE),"")</f>
        <v/>
      </c>
      <c r="J96" s="112" t="str">
        <f>IFERROR(VLOOKUP($E96,contratos,5,FALSE),"")</f>
        <v/>
      </c>
      <c r="K96" s="112" t="str">
        <f>IFERROR(VLOOKUP($E96,contratos,6,FALSE),"")</f>
        <v/>
      </c>
      <c r="L96" s="112" t="str">
        <f>IFERROR(VLOOKUP($E96,contratos,7,FALSE),"")</f>
        <v/>
      </c>
      <c r="M96" s="113" t="s">
        <v>149</v>
      </c>
      <c r="N96" s="114"/>
      <c r="O96" s="113" t="s">
        <v>179</v>
      </c>
      <c r="P96" s="107">
        <v>1.0</v>
      </c>
      <c r="Q96" s="115" t="s">
        <v>387</v>
      </c>
      <c r="R96" s="116">
        <v>0.375</v>
      </c>
      <c r="S96" s="117">
        <f t="shared" si="3"/>
        <v>0.6638888889</v>
      </c>
      <c r="T96" s="116">
        <v>0.42569444444444443</v>
      </c>
      <c r="U96" s="106">
        <f t="shared" si="4"/>
        <v>0.05069444444</v>
      </c>
      <c r="V96" s="107" t="s">
        <v>134</v>
      </c>
      <c r="W96" s="107" t="s">
        <v>167</v>
      </c>
      <c r="X96" s="118">
        <v>0.0</v>
      </c>
      <c r="Y96" s="119">
        <f t="shared" si="5"/>
        <v>0</v>
      </c>
      <c r="Z96" s="113" t="s">
        <v>129</v>
      </c>
      <c r="AA96" s="113" t="s">
        <v>129</v>
      </c>
      <c r="AB96" s="119">
        <f>IF(T96&lt;&gt;"",(HOUR(T96)+MINUTE(T96)/60)*custohh,"")</f>
        <v>766.25</v>
      </c>
      <c r="AC96" s="118"/>
      <c r="AD96" s="119">
        <f t="shared" si="6"/>
        <v>766.25</v>
      </c>
      <c r="AE96" s="107" t="s">
        <v>457</v>
      </c>
      <c r="AF96" s="107"/>
      <c r="AG96" s="107"/>
      <c r="AH96" s="107"/>
      <c r="AI96" s="107"/>
      <c r="AJ96" s="120"/>
      <c r="AK96" s="107"/>
      <c r="AL96" s="113"/>
      <c r="AM96" s="121"/>
      <c r="AN96" s="121"/>
    </row>
    <row r="97">
      <c r="A97" s="104">
        <v>44965.0</v>
      </c>
      <c r="B97" s="105">
        <v>0.28958333333333336</v>
      </c>
      <c r="C97" s="105">
        <v>0.7534722222222222</v>
      </c>
      <c r="D97" s="106">
        <f t="shared" si="1"/>
        <v>0.4638888889</v>
      </c>
      <c r="E97" s="107">
        <v>3.0</v>
      </c>
      <c r="F97" s="108">
        <f t="shared" si="7"/>
        <v>11</v>
      </c>
      <c r="G97" s="109" t="str">
        <f>IFERROR(VLOOKUP($E97,contratos,2,FALSE),"")</f>
        <v>SHOWROOM ARCHBH</v>
      </c>
      <c r="H97" s="110" t="str">
        <f>IFERROR(VLOOKUP($E97,contratos,3,FALSE),"")</f>
        <v/>
      </c>
      <c r="I97" s="111" t="str">
        <f>IFERROR(VLOOKUP($E97,contratos,4,FALSE),"")</f>
        <v/>
      </c>
      <c r="J97" s="112" t="str">
        <f>IFERROR(VLOOKUP($E97,contratos,5,FALSE),"")</f>
        <v/>
      </c>
      <c r="K97" s="112" t="str">
        <f>IFERROR(VLOOKUP($E97,contratos,6,FALSE),"")</f>
        <v/>
      </c>
      <c r="L97" s="112" t="str">
        <f>IFERROR(VLOOKUP($E97,contratos,7,FALSE),"")</f>
        <v/>
      </c>
      <c r="M97" s="113" t="s">
        <v>149</v>
      </c>
      <c r="N97" s="114"/>
      <c r="O97" s="113" t="s">
        <v>179</v>
      </c>
      <c r="P97" s="107">
        <v>1.0</v>
      </c>
      <c r="Q97" s="115" t="s">
        <v>387</v>
      </c>
      <c r="R97" s="116">
        <v>0.375</v>
      </c>
      <c r="S97" s="117">
        <f t="shared" si="3"/>
        <v>0.6645833333</v>
      </c>
      <c r="T97" s="116">
        <v>0.4222222222222222</v>
      </c>
      <c r="U97" s="106">
        <f t="shared" si="4"/>
        <v>0.04722222222</v>
      </c>
      <c r="V97" s="107" t="s">
        <v>142</v>
      </c>
      <c r="W97" s="107" t="s">
        <v>217</v>
      </c>
      <c r="X97" s="118">
        <v>0.0</v>
      </c>
      <c r="Y97" s="119">
        <f t="shared" si="5"/>
        <v>0</v>
      </c>
      <c r="Z97" s="113" t="s">
        <v>129</v>
      </c>
      <c r="AA97" s="113" t="s">
        <v>129</v>
      </c>
      <c r="AB97" s="119">
        <f>IF(T97&lt;&gt;"",(HOUR(T97)+MINUTE(T97)/60)*custohh,"")</f>
        <v>760</v>
      </c>
      <c r="AC97" s="118"/>
      <c r="AD97" s="119">
        <f t="shared" si="6"/>
        <v>760</v>
      </c>
      <c r="AE97" s="107" t="s">
        <v>457</v>
      </c>
      <c r="AF97" s="107"/>
      <c r="AG97" s="107"/>
      <c r="AH97" s="107"/>
      <c r="AI97" s="107"/>
      <c r="AJ97" s="120"/>
      <c r="AK97" s="107"/>
      <c r="AL97" s="113"/>
      <c r="AM97" s="121"/>
      <c r="AN97" s="121"/>
    </row>
    <row r="98">
      <c r="A98" s="104">
        <v>44964.0</v>
      </c>
      <c r="B98" s="105">
        <v>0.31527777777777777</v>
      </c>
      <c r="C98" s="105">
        <v>0.6958333333333333</v>
      </c>
      <c r="D98" s="106">
        <f t="shared" si="1"/>
        <v>0.3805555556</v>
      </c>
      <c r="E98" s="107">
        <v>908.0</v>
      </c>
      <c r="F98" s="108">
        <f t="shared" si="7"/>
        <v>6</v>
      </c>
      <c r="G98" s="109" t="str">
        <f>IFERROR(VLOOKUP($E98,contratos,2,FALSE),"")</f>
        <v>TILZA TAVARES</v>
      </c>
      <c r="H98" s="110">
        <f>IFERROR(VLOOKUP($E98,contratos,3,FALSE),"")</f>
        <v>1.833333333</v>
      </c>
      <c r="I98" s="111" t="str">
        <f>IFERROR(VLOOKUP($E98,contratos,4,FALSE),"")</f>
        <v/>
      </c>
      <c r="J98" s="112" t="str">
        <f>IFERROR(VLOOKUP($E98,contratos,5,FALSE),"")</f>
        <v/>
      </c>
      <c r="K98" s="112" t="str">
        <f>IFERROR(VLOOKUP($E98,contratos,6,FALSE),"")</f>
        <v/>
      </c>
      <c r="L98" s="112" t="str">
        <f>IFERROR(VLOOKUP($E98,contratos,7,FALSE),"")</f>
        <v/>
      </c>
      <c r="M98" s="113" t="s">
        <v>149</v>
      </c>
      <c r="N98" s="114"/>
      <c r="O98" s="113" t="s">
        <v>179</v>
      </c>
      <c r="P98" s="107">
        <v>2.0</v>
      </c>
      <c r="Q98" s="115" t="s">
        <v>414</v>
      </c>
      <c r="R98" s="116">
        <v>0.375</v>
      </c>
      <c r="S98" s="117">
        <f t="shared" si="3"/>
        <v>0.6902777778</v>
      </c>
      <c r="T98" s="116">
        <v>0.3388888888888889</v>
      </c>
      <c r="U98" s="106">
        <f t="shared" si="4"/>
        <v>-0.03611111111</v>
      </c>
      <c r="V98" s="107" t="s">
        <v>180</v>
      </c>
      <c r="W98" s="107" t="s">
        <v>124</v>
      </c>
      <c r="X98" s="118">
        <v>22539.55</v>
      </c>
      <c r="Y98" s="119">
        <f t="shared" si="5"/>
        <v>3756.591667</v>
      </c>
      <c r="Z98" s="113" t="s">
        <v>147</v>
      </c>
      <c r="AA98" s="113" t="s">
        <v>195</v>
      </c>
      <c r="AB98" s="119">
        <f>IF(T98&lt;&gt;"",(HOUR(T98)+MINUTE(T98)/60)*custohh,"")</f>
        <v>610</v>
      </c>
      <c r="AC98" s="118"/>
      <c r="AD98" s="119">
        <f t="shared" si="6"/>
        <v>610</v>
      </c>
      <c r="AE98" s="107" t="s">
        <v>457</v>
      </c>
      <c r="AF98" s="107"/>
      <c r="AG98" s="107"/>
      <c r="AH98" s="107"/>
      <c r="AI98" s="107"/>
      <c r="AJ98" s="120"/>
      <c r="AK98" s="107"/>
      <c r="AL98" s="113"/>
      <c r="AM98" s="121"/>
      <c r="AN98" s="121"/>
    </row>
    <row r="99">
      <c r="A99" s="104">
        <v>44964.0</v>
      </c>
      <c r="B99" s="105">
        <v>0.2881944444444444</v>
      </c>
      <c r="C99" s="105">
        <v>0.7125</v>
      </c>
      <c r="D99" s="106">
        <f t="shared" si="1"/>
        <v>0.4243055556</v>
      </c>
      <c r="E99" s="107">
        <v>575.0</v>
      </c>
      <c r="F99" s="108">
        <f t="shared" si="7"/>
        <v>13</v>
      </c>
      <c r="G99" s="109" t="str">
        <f>IFERROR(VLOOKUP($E99,contratos,2,FALSE),"")</f>
        <v>CÁSSIO DINIZ NOGUEIRA</v>
      </c>
      <c r="H99" s="110">
        <f>IFERROR(VLOOKUP($E99,contratos,3,FALSE),"")</f>
        <v>8.333333333</v>
      </c>
      <c r="I99" s="111" t="str">
        <f>IFERROR(VLOOKUP($E99,contratos,4,FALSE),"")</f>
        <v/>
      </c>
      <c r="J99" s="112" t="str">
        <f>IFERROR(VLOOKUP($E99,contratos,5,FALSE),"")</f>
        <v/>
      </c>
      <c r="K99" s="112" t="str">
        <f>IFERROR(VLOOKUP($E99,contratos,6,FALSE),"")</f>
        <v/>
      </c>
      <c r="L99" s="112" t="str">
        <f>IFERROR(VLOOKUP($E99,contratos,7,FALSE),"")</f>
        <v/>
      </c>
      <c r="M99" s="113" t="s">
        <v>149</v>
      </c>
      <c r="N99" s="114"/>
      <c r="O99" s="113" t="s">
        <v>179</v>
      </c>
      <c r="P99" s="107">
        <v>1.0</v>
      </c>
      <c r="Q99" s="115" t="s">
        <v>372</v>
      </c>
      <c r="R99" s="116">
        <v>0.375</v>
      </c>
      <c r="S99" s="117">
        <f t="shared" si="3"/>
        <v>0.6631944444</v>
      </c>
      <c r="T99" s="116">
        <v>0.38263888888888886</v>
      </c>
      <c r="U99" s="106">
        <f t="shared" si="4"/>
        <v>0.007638888889</v>
      </c>
      <c r="V99" s="107" t="s">
        <v>203</v>
      </c>
      <c r="W99" s="107" t="s">
        <v>125</v>
      </c>
      <c r="X99" s="118">
        <v>80672.12</v>
      </c>
      <c r="Y99" s="119">
        <f t="shared" si="5"/>
        <v>4099.390059</v>
      </c>
      <c r="Z99" s="113" t="s">
        <v>147</v>
      </c>
      <c r="AA99" s="113" t="s">
        <v>189</v>
      </c>
      <c r="AB99" s="119">
        <f>IF(T99&lt;&gt;"",(HOUR(T99)+MINUTE(T99)/60)*custohh,"")</f>
        <v>688.75</v>
      </c>
      <c r="AC99" s="118"/>
      <c r="AD99" s="119">
        <f t="shared" si="6"/>
        <v>688.75</v>
      </c>
      <c r="AE99" s="107" t="s">
        <v>457</v>
      </c>
      <c r="AF99" s="107"/>
      <c r="AG99" s="107"/>
      <c r="AH99" s="107"/>
      <c r="AI99" s="107"/>
      <c r="AJ99" s="120"/>
      <c r="AK99" s="107"/>
      <c r="AL99" s="113"/>
      <c r="AM99" s="121"/>
      <c r="AN99" s="121"/>
    </row>
    <row r="100">
      <c r="A100" s="104">
        <v>44964.0</v>
      </c>
      <c r="B100" s="105">
        <v>0.6770833333333334</v>
      </c>
      <c r="C100" s="105">
        <v>0.7</v>
      </c>
      <c r="D100" s="106">
        <f t="shared" si="1"/>
        <v>0.02291666667</v>
      </c>
      <c r="E100" s="107">
        <v>573.0</v>
      </c>
      <c r="F100" s="108">
        <f t="shared" si="7"/>
        <v>2</v>
      </c>
      <c r="G100" s="109" t="str">
        <f>IFERROR(VLOOKUP($E100,contratos,2,FALSE),"")</f>
        <v> BARBARA PORTO GONÇALVES FICHEL</v>
      </c>
      <c r="H100" s="110" t="str">
        <f>IFERROR(VLOOKUP($E100,contratos,3,FALSE),"")</f>
        <v/>
      </c>
      <c r="I100" s="111" t="str">
        <f>IFERROR(VLOOKUP($E100,contratos,4,FALSE),"")</f>
        <v/>
      </c>
      <c r="J100" s="112" t="str">
        <f>IFERROR(VLOOKUP($E100,contratos,5,FALSE),"")</f>
        <v/>
      </c>
      <c r="K100" s="112" t="str">
        <f>IFERROR(VLOOKUP($E100,contratos,6,FALSE),"")</f>
        <v/>
      </c>
      <c r="L100" s="112" t="str">
        <f>IFERROR(VLOOKUP($E100,contratos,7,FALSE),"")</f>
        <v/>
      </c>
      <c r="M100" s="113" t="s">
        <v>149</v>
      </c>
      <c r="N100" s="114"/>
      <c r="O100" s="113" t="s">
        <v>400</v>
      </c>
      <c r="P100" s="107">
        <v>1.0</v>
      </c>
      <c r="Q100" s="115" t="s">
        <v>373</v>
      </c>
      <c r="R100" s="116">
        <v>0.041666666666666664</v>
      </c>
      <c r="S100" s="117">
        <f t="shared" si="3"/>
        <v>0.71875</v>
      </c>
      <c r="T100" s="116">
        <v>0.022916666666666665</v>
      </c>
      <c r="U100" s="106">
        <f t="shared" si="4"/>
        <v>-0.01875</v>
      </c>
      <c r="V100" s="107" t="s">
        <v>151</v>
      </c>
      <c r="W100" s="107" t="s">
        <v>152</v>
      </c>
      <c r="X100" s="118">
        <v>0.0</v>
      </c>
      <c r="Y100" s="119">
        <f t="shared" si="5"/>
        <v>0</v>
      </c>
      <c r="Z100" s="113" t="s">
        <v>156</v>
      </c>
      <c r="AA100" s="113" t="s">
        <v>155</v>
      </c>
      <c r="AB100" s="119">
        <f>IF(T100&lt;&gt;"",(HOUR(T100)+MINUTE(T100)/60)*custohh,"")</f>
        <v>41.25</v>
      </c>
      <c r="AC100" s="118"/>
      <c r="AD100" s="119">
        <f t="shared" si="6"/>
        <v>41.25</v>
      </c>
      <c r="AE100" s="107" t="s">
        <v>457</v>
      </c>
      <c r="AF100" s="107"/>
      <c r="AG100" s="107"/>
      <c r="AH100" s="107"/>
      <c r="AI100" s="107"/>
      <c r="AJ100" s="120"/>
      <c r="AK100" s="107"/>
      <c r="AL100" s="113"/>
      <c r="AM100" s="121"/>
      <c r="AN100" s="121"/>
    </row>
    <row r="101">
      <c r="A101" s="104">
        <v>44964.0</v>
      </c>
      <c r="B101" s="105">
        <v>0.3333333333333333</v>
      </c>
      <c r="C101" s="105">
        <v>0.6763888888888889</v>
      </c>
      <c r="D101" s="106">
        <f t="shared" si="1"/>
        <v>0.3430555556</v>
      </c>
      <c r="E101" s="107">
        <v>560.0</v>
      </c>
      <c r="F101" s="108">
        <f t="shared" si="7"/>
        <v>8</v>
      </c>
      <c r="G101" s="109" t="str">
        <f>IFERROR(VLOOKUP($E101,contratos,2,FALSE),"")</f>
        <v>RODRIGO BRAGA PENTAGNA GUIMARÃES</v>
      </c>
      <c r="H101" s="110">
        <f>IFERROR(VLOOKUP($E101,contratos,3,FALSE),"")</f>
        <v>16.66666667</v>
      </c>
      <c r="I101" s="111" t="str">
        <f>IFERROR(VLOOKUP($E101,contratos,4,FALSE),"")</f>
        <v/>
      </c>
      <c r="J101" s="112" t="str">
        <f>IFERROR(VLOOKUP($E101,contratos,5,FALSE),"")</f>
        <v/>
      </c>
      <c r="K101" s="112" t="str">
        <f>IFERROR(VLOOKUP($E101,contratos,6,FALSE),"")</f>
        <v/>
      </c>
      <c r="L101" s="112" t="str">
        <f>IFERROR(VLOOKUP($E101,contratos,7,FALSE),"")</f>
        <v/>
      </c>
      <c r="M101" s="113" t="s">
        <v>149</v>
      </c>
      <c r="N101" s="114"/>
      <c r="O101" s="113" t="s">
        <v>400</v>
      </c>
      <c r="P101" s="107">
        <v>1.0</v>
      </c>
      <c r="Q101" s="115" t="s">
        <v>373</v>
      </c>
      <c r="R101" s="116">
        <v>0.375</v>
      </c>
      <c r="S101" s="117">
        <f t="shared" si="3"/>
        <v>0.7083333333</v>
      </c>
      <c r="T101" s="116">
        <v>0.3013888888888889</v>
      </c>
      <c r="U101" s="106">
        <f t="shared" si="4"/>
        <v>-0.07361111111</v>
      </c>
      <c r="V101" s="107" t="s">
        <v>151</v>
      </c>
      <c r="W101" s="107" t="s">
        <v>152</v>
      </c>
      <c r="X101" s="118">
        <v>2877.96</v>
      </c>
      <c r="Y101" s="119">
        <f t="shared" si="5"/>
        <v>226.8175</v>
      </c>
      <c r="Z101" s="113" t="s">
        <v>129</v>
      </c>
      <c r="AA101" s="113" t="s">
        <v>129</v>
      </c>
      <c r="AB101" s="119">
        <f>IF(T101&lt;&gt;"",(HOUR(T101)+MINUTE(T101)/60)*custohh,"")</f>
        <v>542.5</v>
      </c>
      <c r="AC101" s="118"/>
      <c r="AD101" s="119">
        <f t="shared" si="6"/>
        <v>542.5</v>
      </c>
      <c r="AE101" s="107" t="s">
        <v>457</v>
      </c>
      <c r="AF101" s="107"/>
      <c r="AG101" s="107"/>
      <c r="AH101" s="107"/>
      <c r="AI101" s="107"/>
      <c r="AJ101" s="120"/>
      <c r="AK101" s="107"/>
      <c r="AL101" s="113"/>
      <c r="AM101" s="121"/>
      <c r="AN101" s="121"/>
    </row>
    <row r="102">
      <c r="A102" s="104">
        <v>44964.0</v>
      </c>
      <c r="B102" s="105">
        <v>0.28888888888888886</v>
      </c>
      <c r="C102" s="105">
        <v>0.74375</v>
      </c>
      <c r="D102" s="106">
        <f t="shared" si="1"/>
        <v>0.4548611111</v>
      </c>
      <c r="E102" s="107">
        <v>3.0</v>
      </c>
      <c r="F102" s="108">
        <f t="shared" si="7"/>
        <v>11</v>
      </c>
      <c r="G102" s="109" t="str">
        <f>IFERROR(VLOOKUP($E102,contratos,2,FALSE),"")</f>
        <v>SHOWROOM ARCHBH</v>
      </c>
      <c r="H102" s="110" t="str">
        <f>IFERROR(VLOOKUP($E102,contratos,3,FALSE),"")</f>
        <v/>
      </c>
      <c r="I102" s="111" t="str">
        <f>IFERROR(VLOOKUP($E102,contratos,4,FALSE),"")</f>
        <v/>
      </c>
      <c r="J102" s="112" t="str">
        <f>IFERROR(VLOOKUP($E102,contratos,5,FALSE),"")</f>
        <v/>
      </c>
      <c r="K102" s="112" t="str">
        <f>IFERROR(VLOOKUP($E102,contratos,6,FALSE),"")</f>
        <v/>
      </c>
      <c r="L102" s="112" t="str">
        <f>IFERROR(VLOOKUP($E102,contratos,7,FALSE),"")</f>
        <v/>
      </c>
      <c r="M102" s="113" t="s">
        <v>149</v>
      </c>
      <c r="N102" s="114"/>
      <c r="O102" s="113" t="s">
        <v>179</v>
      </c>
      <c r="P102" s="107">
        <v>1.0</v>
      </c>
      <c r="Q102" s="115" t="s">
        <v>387</v>
      </c>
      <c r="R102" s="116">
        <v>0.375</v>
      </c>
      <c r="S102" s="117">
        <f t="shared" si="3"/>
        <v>0.6638888889</v>
      </c>
      <c r="T102" s="116">
        <v>0.4131944444444444</v>
      </c>
      <c r="U102" s="106">
        <f t="shared" si="4"/>
        <v>0.03819444444</v>
      </c>
      <c r="V102" s="107" t="s">
        <v>124</v>
      </c>
      <c r="W102" s="107" t="s">
        <v>167</v>
      </c>
      <c r="X102" s="118">
        <v>0.0</v>
      </c>
      <c r="Y102" s="119">
        <f t="shared" si="5"/>
        <v>0</v>
      </c>
      <c r="Z102" s="113" t="s">
        <v>129</v>
      </c>
      <c r="AA102" s="113" t="s">
        <v>129</v>
      </c>
      <c r="AB102" s="119">
        <f>IF(T102&lt;&gt;"",(HOUR(T102)+MINUTE(T102)/60)*custohh,"")</f>
        <v>743.75</v>
      </c>
      <c r="AC102" s="118"/>
      <c r="AD102" s="119">
        <f t="shared" si="6"/>
        <v>743.75</v>
      </c>
      <c r="AE102" s="107" t="s">
        <v>457</v>
      </c>
      <c r="AF102" s="107"/>
      <c r="AG102" s="107"/>
      <c r="AH102" s="107"/>
      <c r="AI102" s="107"/>
      <c r="AJ102" s="120"/>
      <c r="AK102" s="107"/>
      <c r="AL102" s="113"/>
      <c r="AM102" s="121"/>
      <c r="AN102" s="121"/>
    </row>
    <row r="103">
      <c r="A103" s="104">
        <v>44964.0</v>
      </c>
      <c r="B103" s="105">
        <v>0.2965277777777778</v>
      </c>
      <c r="C103" s="105">
        <v>0.7444444444444445</v>
      </c>
      <c r="D103" s="106">
        <f t="shared" si="1"/>
        <v>0.4479166667</v>
      </c>
      <c r="E103" s="107">
        <v>3.0</v>
      </c>
      <c r="F103" s="108">
        <f t="shared" si="7"/>
        <v>11</v>
      </c>
      <c r="G103" s="109" t="str">
        <f>IFERROR(VLOOKUP($E103,contratos,2,FALSE),"")</f>
        <v>SHOWROOM ARCHBH</v>
      </c>
      <c r="H103" s="110" t="str">
        <f>IFERROR(VLOOKUP($E103,contratos,3,FALSE),"")</f>
        <v/>
      </c>
      <c r="I103" s="111" t="str">
        <f>IFERROR(VLOOKUP($E103,contratos,4,FALSE),"")</f>
        <v/>
      </c>
      <c r="J103" s="112" t="str">
        <f>IFERROR(VLOOKUP($E103,contratos,5,FALSE),"")</f>
        <v/>
      </c>
      <c r="K103" s="112" t="str">
        <f>IFERROR(VLOOKUP($E103,contratos,6,FALSE),"")</f>
        <v/>
      </c>
      <c r="L103" s="112" t="str">
        <f>IFERROR(VLOOKUP($E103,contratos,7,FALSE),"")</f>
        <v/>
      </c>
      <c r="M103" s="113" t="s">
        <v>149</v>
      </c>
      <c r="N103" s="114"/>
      <c r="O103" s="113" t="s">
        <v>179</v>
      </c>
      <c r="P103" s="107">
        <v>1.0</v>
      </c>
      <c r="Q103" s="115" t="s">
        <v>387</v>
      </c>
      <c r="R103" s="116">
        <v>0.375</v>
      </c>
      <c r="S103" s="117">
        <f t="shared" si="3"/>
        <v>0.6715277778</v>
      </c>
      <c r="T103" s="116">
        <v>0.40625</v>
      </c>
      <c r="U103" s="106">
        <f t="shared" si="4"/>
        <v>0.03125</v>
      </c>
      <c r="V103" s="107" t="s">
        <v>142</v>
      </c>
      <c r="W103" s="107" t="s">
        <v>217</v>
      </c>
      <c r="X103" s="118">
        <v>0.0</v>
      </c>
      <c r="Y103" s="119">
        <f t="shared" si="5"/>
        <v>0</v>
      </c>
      <c r="Z103" s="113" t="s">
        <v>129</v>
      </c>
      <c r="AA103" s="113" t="s">
        <v>129</v>
      </c>
      <c r="AB103" s="119">
        <f>IF(T103&lt;&gt;"",(HOUR(T103)+MINUTE(T103)/60)*custohh,"")</f>
        <v>731.25</v>
      </c>
      <c r="AC103" s="118"/>
      <c r="AD103" s="119">
        <f t="shared" si="6"/>
        <v>731.25</v>
      </c>
      <c r="AE103" s="107" t="s">
        <v>457</v>
      </c>
      <c r="AF103" s="107"/>
      <c r="AG103" s="107"/>
      <c r="AH103" s="107"/>
      <c r="AI103" s="107"/>
      <c r="AJ103" s="120"/>
      <c r="AK103" s="107"/>
      <c r="AL103" s="113"/>
      <c r="AM103" s="121"/>
      <c r="AN103" s="121"/>
    </row>
    <row r="104">
      <c r="A104" s="104">
        <v>44963.0</v>
      </c>
      <c r="B104" s="105">
        <v>0.29583333333333334</v>
      </c>
      <c r="C104" s="105">
        <v>0.7076388888888889</v>
      </c>
      <c r="D104" s="106">
        <f t="shared" si="1"/>
        <v>0.4118055556</v>
      </c>
      <c r="E104" s="107">
        <v>908.0</v>
      </c>
      <c r="F104" s="108">
        <f t="shared" si="7"/>
        <v>6</v>
      </c>
      <c r="G104" s="109" t="str">
        <f>IFERROR(VLOOKUP($E104,contratos,2,FALSE),"")</f>
        <v>TILZA TAVARES</v>
      </c>
      <c r="H104" s="110">
        <f>IFERROR(VLOOKUP($E104,contratos,3,FALSE),"")</f>
        <v>1.833333333</v>
      </c>
      <c r="I104" s="111" t="str">
        <f>IFERROR(VLOOKUP($E104,contratos,4,FALSE),"")</f>
        <v/>
      </c>
      <c r="J104" s="112" t="str">
        <f>IFERROR(VLOOKUP($E104,contratos,5,FALSE),"")</f>
        <v/>
      </c>
      <c r="K104" s="112" t="str">
        <f>IFERROR(VLOOKUP($E104,contratos,6,FALSE),"")</f>
        <v/>
      </c>
      <c r="L104" s="112" t="str">
        <f>IFERROR(VLOOKUP($E104,contratos,7,FALSE),"")</f>
        <v/>
      </c>
      <c r="M104" s="113" t="s">
        <v>149</v>
      </c>
      <c r="N104" s="114"/>
      <c r="O104" s="113" t="s">
        <v>179</v>
      </c>
      <c r="P104" s="107">
        <v>2.0</v>
      </c>
      <c r="Q104" s="115" t="s">
        <v>414</v>
      </c>
      <c r="R104" s="116">
        <v>0.375</v>
      </c>
      <c r="S104" s="117">
        <f t="shared" si="3"/>
        <v>0.6708333333</v>
      </c>
      <c r="T104" s="116">
        <v>0.3701388888888889</v>
      </c>
      <c r="U104" s="106">
        <f t="shared" si="4"/>
        <v>-0.004861111111</v>
      </c>
      <c r="V104" s="107" t="s">
        <v>180</v>
      </c>
      <c r="W104" s="107" t="s">
        <v>124</v>
      </c>
      <c r="X104" s="118">
        <v>22539.55</v>
      </c>
      <c r="Y104" s="119">
        <f t="shared" si="5"/>
        <v>3756.591667</v>
      </c>
      <c r="Z104" s="113" t="s">
        <v>147</v>
      </c>
      <c r="AA104" s="113" t="s">
        <v>195</v>
      </c>
      <c r="AB104" s="119">
        <f>IF(T104&lt;&gt;"",(HOUR(T104)+MINUTE(T104)/60)*custohh,"")</f>
        <v>666.25</v>
      </c>
      <c r="AC104" s="118"/>
      <c r="AD104" s="119">
        <f t="shared" si="6"/>
        <v>666.25</v>
      </c>
      <c r="AE104" s="107" t="s">
        <v>457</v>
      </c>
      <c r="AF104" s="107"/>
      <c r="AG104" s="107"/>
      <c r="AH104" s="107"/>
      <c r="AI104" s="107"/>
      <c r="AJ104" s="120"/>
      <c r="AK104" s="107"/>
      <c r="AL104" s="113"/>
      <c r="AM104" s="121"/>
      <c r="AN104" s="121"/>
    </row>
    <row r="105">
      <c r="A105" s="104">
        <v>44963.0</v>
      </c>
      <c r="B105" s="105">
        <v>0.6770833333333334</v>
      </c>
      <c r="C105" s="105">
        <v>0.6944444444444444</v>
      </c>
      <c r="D105" s="106">
        <f t="shared" si="1"/>
        <v>0.01736111111</v>
      </c>
      <c r="E105" s="107">
        <v>741.0</v>
      </c>
      <c r="F105" s="108">
        <f t="shared" si="7"/>
        <v>1</v>
      </c>
      <c r="G105" s="109" t="str">
        <f>IFERROR(VLOOKUP($E105,contratos,2,FALSE),"")</f>
        <v>MARCO ANTÔNIO DE M VECCI</v>
      </c>
      <c r="H105" s="110">
        <f>IFERROR(VLOOKUP($E105,contratos,3,FALSE),"")</f>
        <v>0.75</v>
      </c>
      <c r="I105" s="111" t="str">
        <f>IFERROR(VLOOKUP($E105,contratos,4,FALSE),"")</f>
        <v/>
      </c>
      <c r="J105" s="112" t="str">
        <f>IFERROR(VLOOKUP($E105,contratos,5,FALSE),"")</f>
        <v/>
      </c>
      <c r="K105" s="112" t="str">
        <f>IFERROR(VLOOKUP($E105,contratos,6,FALSE),"")</f>
        <v/>
      </c>
      <c r="L105" s="112" t="str">
        <f>IFERROR(VLOOKUP($E105,contratos,7,FALSE),"")</f>
        <v/>
      </c>
      <c r="M105" s="113" t="s">
        <v>149</v>
      </c>
      <c r="N105" s="114"/>
      <c r="O105" s="113" t="s">
        <v>371</v>
      </c>
      <c r="P105" s="107">
        <v>1.0</v>
      </c>
      <c r="Q105" s="115" t="s">
        <v>473</v>
      </c>
      <c r="R105" s="116">
        <v>0.041666666666666664</v>
      </c>
      <c r="S105" s="117">
        <f t="shared" si="3"/>
        <v>0.71875</v>
      </c>
      <c r="T105" s="116">
        <v>0.017361111111111112</v>
      </c>
      <c r="U105" s="106">
        <f t="shared" si="4"/>
        <v>-0.02430555556</v>
      </c>
      <c r="V105" s="107" t="s">
        <v>186</v>
      </c>
      <c r="W105" s="107" t="s">
        <v>213</v>
      </c>
      <c r="X105" s="118">
        <v>0.0</v>
      </c>
      <c r="Y105" s="119">
        <f t="shared" si="5"/>
        <v>0</v>
      </c>
      <c r="Z105" s="113" t="s">
        <v>137</v>
      </c>
      <c r="AA105" s="113" t="s">
        <v>163</v>
      </c>
      <c r="AB105" s="119">
        <f>IF(T105&lt;&gt;"",(HOUR(T105)+MINUTE(T105)/60)*custohh,"")</f>
        <v>31.25</v>
      </c>
      <c r="AC105" s="118"/>
      <c r="AD105" s="119">
        <f t="shared" si="6"/>
        <v>31.25</v>
      </c>
      <c r="AE105" s="107" t="s">
        <v>457</v>
      </c>
      <c r="AF105" s="107"/>
      <c r="AG105" s="107"/>
      <c r="AH105" s="107"/>
      <c r="AI105" s="107"/>
      <c r="AJ105" s="120"/>
      <c r="AK105" s="107"/>
      <c r="AL105" s="113"/>
      <c r="AM105" s="121"/>
      <c r="AN105" s="121"/>
    </row>
    <row r="106">
      <c r="A106" s="104">
        <v>44963.0</v>
      </c>
      <c r="B106" s="105">
        <v>0.50625</v>
      </c>
      <c r="C106" s="105">
        <v>0.7111111111111111</v>
      </c>
      <c r="D106" s="106">
        <f t="shared" si="1"/>
        <v>0.2048611111</v>
      </c>
      <c r="E106" s="107">
        <v>575.0</v>
      </c>
      <c r="F106" s="108">
        <f t="shared" si="7"/>
        <v>13</v>
      </c>
      <c r="G106" s="109" t="str">
        <f>IFERROR(VLOOKUP($E106,contratos,2,FALSE),"")</f>
        <v>CÁSSIO DINIZ NOGUEIRA</v>
      </c>
      <c r="H106" s="110">
        <f>IFERROR(VLOOKUP($E106,contratos,3,FALSE),"")</f>
        <v>8.333333333</v>
      </c>
      <c r="I106" s="111" t="str">
        <f>IFERROR(VLOOKUP($E106,contratos,4,FALSE),"")</f>
        <v/>
      </c>
      <c r="J106" s="112" t="str">
        <f>IFERROR(VLOOKUP($E106,contratos,5,FALSE),"")</f>
        <v/>
      </c>
      <c r="K106" s="112" t="str">
        <f>IFERROR(VLOOKUP($E106,contratos,6,FALSE),"")</f>
        <v/>
      </c>
      <c r="L106" s="112" t="str">
        <f>IFERROR(VLOOKUP($E106,contratos,7,FALSE),"")</f>
        <v/>
      </c>
      <c r="M106" s="113" t="s">
        <v>149</v>
      </c>
      <c r="N106" s="114"/>
      <c r="O106" s="113" t="s">
        <v>179</v>
      </c>
      <c r="P106" s="107">
        <v>1.0</v>
      </c>
      <c r="Q106" s="115" t="s">
        <v>372</v>
      </c>
      <c r="R106" s="116">
        <v>0.16666666666666666</v>
      </c>
      <c r="S106" s="117">
        <f t="shared" si="3"/>
        <v>0.6729166667</v>
      </c>
      <c r="T106" s="116">
        <v>0.16319444444444445</v>
      </c>
      <c r="U106" s="106">
        <f t="shared" si="4"/>
        <v>-0.003472222222</v>
      </c>
      <c r="V106" s="107" t="s">
        <v>203</v>
      </c>
      <c r="W106" s="107" t="s">
        <v>125</v>
      </c>
      <c r="X106" s="118">
        <v>80672.12</v>
      </c>
      <c r="Y106" s="119">
        <f t="shared" si="5"/>
        <v>4099.390059</v>
      </c>
      <c r="Z106" s="113" t="s">
        <v>147</v>
      </c>
      <c r="AA106" s="113" t="s">
        <v>189</v>
      </c>
      <c r="AB106" s="119">
        <f>IF(T106&lt;&gt;"",(HOUR(T106)+MINUTE(T106)/60)*custohh,"")</f>
        <v>293.75</v>
      </c>
      <c r="AC106" s="118"/>
      <c r="AD106" s="119">
        <f t="shared" si="6"/>
        <v>293.75</v>
      </c>
      <c r="AE106" s="107" t="s">
        <v>457</v>
      </c>
      <c r="AF106" s="107"/>
      <c r="AG106" s="107"/>
      <c r="AH106" s="107"/>
      <c r="AI106" s="107"/>
      <c r="AJ106" s="120"/>
      <c r="AK106" s="107"/>
      <c r="AL106" s="113"/>
      <c r="AM106" s="121"/>
      <c r="AN106" s="121"/>
    </row>
    <row r="107">
      <c r="A107" s="104">
        <v>44963.0</v>
      </c>
      <c r="B107" s="105">
        <v>0.2902777777777778</v>
      </c>
      <c r="C107" s="105">
        <v>0.7076388888888889</v>
      </c>
      <c r="D107" s="106">
        <f t="shared" si="1"/>
        <v>0.4173611111</v>
      </c>
      <c r="E107" s="107">
        <v>560.0</v>
      </c>
      <c r="F107" s="108">
        <f t="shared" si="7"/>
        <v>8</v>
      </c>
      <c r="G107" s="109" t="str">
        <f>IFERROR(VLOOKUP($E107,contratos,2,FALSE),"")</f>
        <v>RODRIGO BRAGA PENTAGNA GUIMARÃES</v>
      </c>
      <c r="H107" s="110">
        <f>IFERROR(VLOOKUP($E107,contratos,3,FALSE),"")</f>
        <v>16.66666667</v>
      </c>
      <c r="I107" s="111" t="str">
        <f>IFERROR(VLOOKUP($E107,contratos,4,FALSE),"")</f>
        <v/>
      </c>
      <c r="J107" s="112" t="str">
        <f>IFERROR(VLOOKUP($E107,contratos,5,FALSE),"")</f>
        <v/>
      </c>
      <c r="K107" s="112" t="str">
        <f>IFERROR(VLOOKUP($E107,contratos,6,FALSE),"")</f>
        <v/>
      </c>
      <c r="L107" s="112" t="str">
        <f>IFERROR(VLOOKUP($E107,contratos,7,FALSE),"")</f>
        <v/>
      </c>
      <c r="M107" s="113" t="s">
        <v>149</v>
      </c>
      <c r="N107" s="114"/>
      <c r="O107" s="113" t="s">
        <v>400</v>
      </c>
      <c r="P107" s="107">
        <v>1.0</v>
      </c>
      <c r="Q107" s="115" t="s">
        <v>373</v>
      </c>
      <c r="R107" s="116">
        <v>0.375</v>
      </c>
      <c r="S107" s="117">
        <f t="shared" si="3"/>
        <v>0.6652777778</v>
      </c>
      <c r="T107" s="116">
        <v>0.37569444444444444</v>
      </c>
      <c r="U107" s="106">
        <f t="shared" si="4"/>
        <v>0.0006944444444</v>
      </c>
      <c r="V107" s="107" t="s">
        <v>151</v>
      </c>
      <c r="W107" s="107" t="s">
        <v>152</v>
      </c>
      <c r="X107" s="125">
        <v>2877.96</v>
      </c>
      <c r="Y107" s="119">
        <f t="shared" si="5"/>
        <v>226.8175</v>
      </c>
      <c r="Z107" s="113" t="s">
        <v>156</v>
      </c>
      <c r="AA107" s="113" t="s">
        <v>155</v>
      </c>
      <c r="AB107" s="119">
        <f>IF(T107&lt;&gt;"",(HOUR(T107)+MINUTE(T107)/60)*custohh,"")</f>
        <v>676.25</v>
      </c>
      <c r="AC107" s="118"/>
      <c r="AD107" s="119">
        <f t="shared" si="6"/>
        <v>676.25</v>
      </c>
      <c r="AE107" s="107" t="s">
        <v>457</v>
      </c>
      <c r="AF107" s="107"/>
      <c r="AG107" s="107"/>
      <c r="AH107" s="107"/>
      <c r="AI107" s="107"/>
      <c r="AJ107" s="120"/>
      <c r="AK107" s="107"/>
      <c r="AL107" s="113"/>
      <c r="AM107" s="121"/>
      <c r="AN107" s="121"/>
    </row>
    <row r="108">
      <c r="A108" s="104">
        <v>44963.0</v>
      </c>
      <c r="B108" s="105">
        <v>0.29305555555555557</v>
      </c>
      <c r="C108" s="105">
        <v>0.7145833333333333</v>
      </c>
      <c r="D108" s="106">
        <f t="shared" si="1"/>
        <v>0.4215277778</v>
      </c>
      <c r="E108" s="107">
        <v>4.0</v>
      </c>
      <c r="F108" s="108">
        <f t="shared" si="7"/>
        <v>7</v>
      </c>
      <c r="G108" s="109" t="str">
        <f>IFERROR(VLOOKUP($E108,contratos,2,FALSE),"")</f>
        <v>SHOWROOM BONTEMPO</v>
      </c>
      <c r="H108" s="110" t="str">
        <f>IFERROR(VLOOKUP($E108,contratos,3,FALSE),"")</f>
        <v/>
      </c>
      <c r="I108" s="111" t="str">
        <f>IFERROR(VLOOKUP($E108,contratos,4,FALSE),"")</f>
        <v/>
      </c>
      <c r="J108" s="112" t="str">
        <f>IFERROR(VLOOKUP($E108,contratos,5,FALSE),"")</f>
        <v/>
      </c>
      <c r="K108" s="112" t="str">
        <f>IFERROR(VLOOKUP($E108,contratos,6,FALSE),"")</f>
        <v/>
      </c>
      <c r="L108" s="112" t="str">
        <f>IFERROR(VLOOKUP($E108,contratos,7,FALSE),"")</f>
        <v/>
      </c>
      <c r="M108" s="113" t="s">
        <v>149</v>
      </c>
      <c r="N108" s="114"/>
      <c r="O108" s="113" t="s">
        <v>179</v>
      </c>
      <c r="P108" s="107">
        <v>1.0</v>
      </c>
      <c r="Q108" s="115" t="s">
        <v>387</v>
      </c>
      <c r="R108" s="116">
        <v>0.375</v>
      </c>
      <c r="S108" s="117">
        <f t="shared" si="3"/>
        <v>0.6680555556</v>
      </c>
      <c r="T108" s="116">
        <v>0.3798611111111111</v>
      </c>
      <c r="U108" s="106">
        <f t="shared" si="4"/>
        <v>0.004861111111</v>
      </c>
      <c r="V108" s="107" t="s">
        <v>142</v>
      </c>
      <c r="W108" s="107" t="s">
        <v>215</v>
      </c>
      <c r="X108" s="118">
        <v>0.0</v>
      </c>
      <c r="Y108" s="119">
        <f t="shared" si="5"/>
        <v>1660.369388</v>
      </c>
      <c r="Z108" s="113" t="s">
        <v>129</v>
      </c>
      <c r="AA108" s="113" t="s">
        <v>129</v>
      </c>
      <c r="AB108" s="119">
        <f>IF(T108&lt;&gt;"",(HOUR(T108)+MINUTE(T108)/60)*custohh,"")</f>
        <v>683.75</v>
      </c>
      <c r="AC108" s="118"/>
      <c r="AD108" s="119">
        <f t="shared" si="6"/>
        <v>683.75</v>
      </c>
      <c r="AE108" s="107" t="s">
        <v>457</v>
      </c>
      <c r="AF108" s="107"/>
      <c r="AG108" s="107"/>
      <c r="AH108" s="107"/>
      <c r="AI108" s="107"/>
      <c r="AJ108" s="120"/>
      <c r="AK108" s="107"/>
      <c r="AL108" s="113"/>
      <c r="AM108" s="121"/>
      <c r="AN108" s="121"/>
    </row>
    <row r="109">
      <c r="A109" s="104">
        <v>44963.0</v>
      </c>
      <c r="B109" s="105">
        <v>0.28958333333333336</v>
      </c>
      <c r="C109" s="105">
        <v>0.7548611111111111</v>
      </c>
      <c r="D109" s="106">
        <f t="shared" si="1"/>
        <v>0.4652777778</v>
      </c>
      <c r="E109" s="107">
        <v>4.0</v>
      </c>
      <c r="F109" s="108">
        <f t="shared" si="7"/>
        <v>7</v>
      </c>
      <c r="G109" s="109" t="str">
        <f>IFERROR(VLOOKUP($E109,contratos,2,FALSE),"")</f>
        <v>SHOWROOM BONTEMPO</v>
      </c>
      <c r="H109" s="110" t="str">
        <f>IFERROR(VLOOKUP($E109,contratos,3,FALSE),"")</f>
        <v/>
      </c>
      <c r="I109" s="111" t="str">
        <f>IFERROR(VLOOKUP($E109,contratos,4,FALSE),"")</f>
        <v/>
      </c>
      <c r="J109" s="112" t="str">
        <f>IFERROR(VLOOKUP($E109,contratos,5,FALSE),"")</f>
        <v/>
      </c>
      <c r="K109" s="112" t="str">
        <f>IFERROR(VLOOKUP($E109,contratos,6,FALSE),"")</f>
        <v/>
      </c>
      <c r="L109" s="112" t="str">
        <f>IFERROR(VLOOKUP($E109,contratos,7,FALSE),"")</f>
        <v/>
      </c>
      <c r="M109" s="113" t="s">
        <v>149</v>
      </c>
      <c r="N109" s="114"/>
      <c r="O109" s="113" t="s">
        <v>179</v>
      </c>
      <c r="P109" s="107">
        <v>1.0</v>
      </c>
      <c r="Q109" s="115" t="s">
        <v>387</v>
      </c>
      <c r="R109" s="116">
        <v>0.375</v>
      </c>
      <c r="S109" s="117">
        <f t="shared" si="3"/>
        <v>0.6645833333</v>
      </c>
      <c r="T109" s="116">
        <v>0.4236111111111111</v>
      </c>
      <c r="U109" s="106">
        <f t="shared" si="4"/>
        <v>0.04861111111</v>
      </c>
      <c r="V109" s="107" t="s">
        <v>134</v>
      </c>
      <c r="W109" s="107" t="s">
        <v>167</v>
      </c>
      <c r="X109" s="118">
        <v>0.0</v>
      </c>
      <c r="Y109" s="119">
        <f t="shared" si="5"/>
        <v>1660.369388</v>
      </c>
      <c r="Z109" s="113" t="s">
        <v>129</v>
      </c>
      <c r="AA109" s="113" t="s">
        <v>129</v>
      </c>
      <c r="AB109" s="119">
        <f>IF(T109&lt;&gt;"",(HOUR(T109)+MINUTE(T109)/60)*custohh,"")</f>
        <v>762.5</v>
      </c>
      <c r="AC109" s="118"/>
      <c r="AD109" s="119">
        <f t="shared" si="6"/>
        <v>762.5</v>
      </c>
      <c r="AE109" s="107" t="s">
        <v>457</v>
      </c>
      <c r="AF109" s="107"/>
      <c r="AG109" s="107"/>
      <c r="AH109" s="107"/>
      <c r="AI109" s="107"/>
      <c r="AJ109" s="120"/>
      <c r="AK109" s="107"/>
      <c r="AL109" s="113"/>
      <c r="AM109" s="121"/>
      <c r="AN109" s="121"/>
    </row>
    <row r="110">
      <c r="A110" s="104">
        <v>44963.0</v>
      </c>
      <c r="B110" s="105">
        <v>0.2916666666666667</v>
      </c>
      <c r="C110" s="105">
        <v>0.50625</v>
      </c>
      <c r="D110" s="106">
        <f t="shared" si="1"/>
        <v>0.2145833333</v>
      </c>
      <c r="E110" s="107">
        <v>968.0</v>
      </c>
      <c r="F110" s="108">
        <f t="shared" si="7"/>
        <v>4</v>
      </c>
      <c r="G110" s="109" t="str">
        <f>IFERROR(VLOOKUP($E110,contratos,2,FALSE),"")</f>
        <v>TANIA MARA DINIZ NOGUEIRA</v>
      </c>
      <c r="H110" s="110">
        <f>IFERROR(VLOOKUP($E110,contratos,3,FALSE),"")</f>
        <v>1.666666667</v>
      </c>
      <c r="I110" s="111" t="str">
        <f>IFERROR(VLOOKUP($E110,contratos,4,FALSE),"")</f>
        <v/>
      </c>
      <c r="J110" s="112" t="str">
        <f>IFERROR(VLOOKUP($E110,contratos,5,FALSE),"")</f>
        <v/>
      </c>
      <c r="K110" s="112" t="str">
        <f>IFERROR(VLOOKUP($E110,contratos,6,FALSE),"")</f>
        <v/>
      </c>
      <c r="L110" s="112" t="str">
        <f>IFERROR(VLOOKUP($E110,contratos,7,FALSE),"")</f>
        <v/>
      </c>
      <c r="M110" s="113" t="s">
        <v>149</v>
      </c>
      <c r="N110" s="114"/>
      <c r="O110" s="113" t="s">
        <v>371</v>
      </c>
      <c r="P110" s="107">
        <v>1.0</v>
      </c>
      <c r="Q110" s="115" t="s">
        <v>382</v>
      </c>
      <c r="R110" s="116">
        <v>0.20833333333333334</v>
      </c>
      <c r="S110" s="117">
        <f t="shared" si="3"/>
        <v>0.5</v>
      </c>
      <c r="T110" s="116">
        <v>0.21458333333333332</v>
      </c>
      <c r="U110" s="106">
        <f t="shared" si="4"/>
        <v>0.00625</v>
      </c>
      <c r="V110" s="107" t="s">
        <v>203</v>
      </c>
      <c r="W110" s="107" t="s">
        <v>125</v>
      </c>
      <c r="X110" s="118">
        <v>0.0</v>
      </c>
      <c r="Y110" s="119">
        <f t="shared" si="5"/>
        <v>3825.1275</v>
      </c>
      <c r="Z110" s="113" t="s">
        <v>147</v>
      </c>
      <c r="AA110" s="113" t="s">
        <v>201</v>
      </c>
      <c r="AB110" s="119">
        <f>IF(T110&lt;&gt;"",(HOUR(T110)+MINUTE(T110)/60)*custohh,"")</f>
        <v>386.25</v>
      </c>
      <c r="AC110" s="118"/>
      <c r="AD110" s="119">
        <f t="shared" si="6"/>
        <v>386.25</v>
      </c>
      <c r="AE110" s="107" t="s">
        <v>457</v>
      </c>
      <c r="AF110" s="107"/>
      <c r="AG110" s="107"/>
      <c r="AH110" s="107"/>
      <c r="AI110" s="107"/>
      <c r="AJ110" s="120"/>
      <c r="AK110" s="107"/>
      <c r="AL110" s="113"/>
      <c r="AM110" s="121"/>
      <c r="AN110" s="121"/>
    </row>
    <row r="111">
      <c r="A111" s="104">
        <v>44960.0</v>
      </c>
      <c r="B111" s="105">
        <v>0.38333333333333336</v>
      </c>
      <c r="C111" s="105">
        <v>0.4097222222222222</v>
      </c>
      <c r="D111" s="106">
        <f t="shared" si="1"/>
        <v>0.02638888889</v>
      </c>
      <c r="E111" s="107" t="s">
        <v>317</v>
      </c>
      <c r="F111" s="108">
        <f t="shared" si="7"/>
        <v>2</v>
      </c>
      <c r="G111" s="109" t="str">
        <f>IFERROR(VLOOKUP($E111,contratos,2,FALSE),"")</f>
        <v>DTI SISTEMAS</v>
      </c>
      <c r="H111" s="110">
        <f>IFERROR(VLOOKUP($E111,contratos,3,FALSE),"")</f>
        <v>0.2083333333</v>
      </c>
      <c r="I111" s="111" t="str">
        <f>IFERROR(VLOOKUP($E111,contratos,4,FALSE),"")</f>
        <v/>
      </c>
      <c r="J111" s="112" t="str">
        <f>IFERROR(VLOOKUP($E111,contratos,5,FALSE),"")</f>
        <v/>
      </c>
      <c r="K111" s="112" t="str">
        <f>IFERROR(VLOOKUP($E111,contratos,6,FALSE),"")</f>
        <v/>
      </c>
      <c r="L111" s="112" t="str">
        <f>IFERROR(VLOOKUP($E111,contratos,7,FALSE),"")</f>
        <v/>
      </c>
      <c r="M111" s="113" t="s">
        <v>140</v>
      </c>
      <c r="N111" s="113" t="s">
        <v>474</v>
      </c>
      <c r="O111" s="113" t="s">
        <v>376</v>
      </c>
      <c r="P111" s="107">
        <v>1.0</v>
      </c>
      <c r="Q111" s="115" t="s">
        <v>375</v>
      </c>
      <c r="R111" s="116">
        <v>0.20833333333333334</v>
      </c>
      <c r="S111" s="117">
        <f t="shared" si="3"/>
        <v>0.5916666667</v>
      </c>
      <c r="T111" s="116">
        <v>0.02638888888888889</v>
      </c>
      <c r="U111" s="106">
        <f t="shared" si="4"/>
        <v>-0.1819444444</v>
      </c>
      <c r="V111" s="107" t="s">
        <v>124</v>
      </c>
      <c r="W111" s="107" t="s">
        <v>211</v>
      </c>
      <c r="X111" s="118">
        <v>0.0</v>
      </c>
      <c r="Y111" s="119">
        <f t="shared" si="5"/>
        <v>0</v>
      </c>
      <c r="Z111" s="113" t="s">
        <v>147</v>
      </c>
      <c r="AA111" s="113" t="s">
        <v>183</v>
      </c>
      <c r="AB111" s="119">
        <f>IF(T111&lt;&gt;"",(HOUR(T111)+MINUTE(T111)/60)*custohh,"")</f>
        <v>47.5</v>
      </c>
      <c r="AC111" s="118"/>
      <c r="AD111" s="119">
        <f t="shared" si="6"/>
        <v>47.5</v>
      </c>
      <c r="AE111" s="107" t="s">
        <v>457</v>
      </c>
      <c r="AF111" s="107"/>
      <c r="AG111" s="107"/>
      <c r="AH111" s="107"/>
      <c r="AI111" s="107"/>
      <c r="AJ111" s="120"/>
      <c r="AK111" s="107"/>
      <c r="AL111" s="113"/>
      <c r="AM111" s="121"/>
      <c r="AN111" s="121"/>
    </row>
    <row r="112">
      <c r="A112" s="104">
        <v>44960.0</v>
      </c>
      <c r="B112" s="105">
        <v>0.3194444444444444</v>
      </c>
      <c r="C112" s="105">
        <v>0.38263888888888886</v>
      </c>
      <c r="D112" s="106">
        <f t="shared" si="1"/>
        <v>0.06319444444</v>
      </c>
      <c r="E112" s="107" t="s">
        <v>327</v>
      </c>
      <c r="F112" s="108">
        <f t="shared" si="7"/>
        <v>1</v>
      </c>
      <c r="G112" s="109" t="str">
        <f>IFERROR(VLOOKUP($E112,contratos,2,FALSE),"")</f>
        <v>CLEINIS DE ALVARENGA MAFRA JUNIOR</v>
      </c>
      <c r="H112" s="110" t="str">
        <f>IFERROR(VLOOKUP($E112,contratos,3,FALSE),"")</f>
        <v/>
      </c>
      <c r="I112" s="111" t="str">
        <f>IFERROR(VLOOKUP($E112,contratos,4,FALSE),"")</f>
        <v/>
      </c>
      <c r="J112" s="112" t="str">
        <f>IFERROR(VLOOKUP($E112,contratos,5,FALSE),"")</f>
        <v/>
      </c>
      <c r="K112" s="112" t="str">
        <f>IFERROR(VLOOKUP($E112,contratos,6,FALSE),"")</f>
        <v/>
      </c>
      <c r="L112" s="112" t="str">
        <f>IFERROR(VLOOKUP($E112,contratos,7,FALSE),"")</f>
        <v/>
      </c>
      <c r="M112" s="113" t="s">
        <v>149</v>
      </c>
      <c r="N112" s="114"/>
      <c r="O112" s="113" t="s">
        <v>371</v>
      </c>
      <c r="P112" s="107">
        <v>1.0</v>
      </c>
      <c r="Q112" s="115" t="s">
        <v>372</v>
      </c>
      <c r="R112" s="116">
        <v>0.08333333333333333</v>
      </c>
      <c r="S112" s="117">
        <f t="shared" si="3"/>
        <v>0.4027777778</v>
      </c>
      <c r="T112" s="116">
        <v>0.06319444444444444</v>
      </c>
      <c r="U112" s="106">
        <f t="shared" si="4"/>
        <v>-0.02013888889</v>
      </c>
      <c r="V112" s="107" t="s">
        <v>124</v>
      </c>
      <c r="W112" s="107" t="s">
        <v>211</v>
      </c>
      <c r="X112" s="118">
        <v>0.0</v>
      </c>
      <c r="Y112" s="119">
        <f t="shared" si="5"/>
        <v>0</v>
      </c>
      <c r="Z112" s="113" t="s">
        <v>147</v>
      </c>
      <c r="AA112" s="113" t="s">
        <v>189</v>
      </c>
      <c r="AB112" s="119">
        <f>IF(T112&lt;&gt;"",(HOUR(T112)+MINUTE(T112)/60)*custohh,"")</f>
        <v>113.75</v>
      </c>
      <c r="AC112" s="118"/>
      <c r="AD112" s="119">
        <f t="shared" si="6"/>
        <v>113.75</v>
      </c>
      <c r="AE112" s="107" t="s">
        <v>457</v>
      </c>
      <c r="AF112" s="107"/>
      <c r="AG112" s="107"/>
      <c r="AH112" s="107"/>
      <c r="AI112" s="107"/>
      <c r="AJ112" s="120"/>
      <c r="AK112" s="107"/>
      <c r="AL112" s="113"/>
      <c r="AM112" s="121"/>
      <c r="AN112" s="121"/>
    </row>
    <row r="113">
      <c r="A113" s="104">
        <v>44960.0</v>
      </c>
      <c r="B113" s="105">
        <v>0.32083333333333336</v>
      </c>
      <c r="C113" s="105">
        <v>0.6597222222222222</v>
      </c>
      <c r="D113" s="106">
        <f t="shared" si="1"/>
        <v>0.3388888889</v>
      </c>
      <c r="E113" s="107">
        <v>3222.0</v>
      </c>
      <c r="F113" s="108">
        <f t="shared" si="7"/>
        <v>3</v>
      </c>
      <c r="G113" s="109" t="str">
        <f>IFERROR(VLOOKUP($E113,contratos,2,FALSE),"")</f>
        <v>CAP 3 INCORPORACAO SPE LTDA</v>
      </c>
      <c r="H113" s="110" t="str">
        <f>IFERROR(VLOOKUP($E113,contratos,3,FALSE),"")</f>
        <v/>
      </c>
      <c r="I113" s="111" t="str">
        <f>IFERROR(VLOOKUP($E113,contratos,4,FALSE),"")</f>
        <v/>
      </c>
      <c r="J113" s="112" t="str">
        <f>IFERROR(VLOOKUP($E113,contratos,5,FALSE),"")</f>
        <v/>
      </c>
      <c r="K113" s="112" t="str">
        <f>IFERROR(VLOOKUP($E113,contratos,6,FALSE),"")</f>
        <v/>
      </c>
      <c r="L113" s="112" t="str">
        <f>IFERROR(VLOOKUP($E113,contratos,7,FALSE),"")</f>
        <v/>
      </c>
      <c r="M113" s="113" t="s">
        <v>149</v>
      </c>
      <c r="N113" s="114"/>
      <c r="O113" s="113" t="s">
        <v>400</v>
      </c>
      <c r="P113" s="107">
        <v>3.0</v>
      </c>
      <c r="Q113" s="115" t="s">
        <v>372</v>
      </c>
      <c r="R113" s="116">
        <v>0.3333333333333333</v>
      </c>
      <c r="S113" s="117">
        <f t="shared" si="3"/>
        <v>0.6541666667</v>
      </c>
      <c r="T113" s="116">
        <v>0.2972222222222222</v>
      </c>
      <c r="U113" s="106">
        <f t="shared" si="4"/>
        <v>-0.03611111111</v>
      </c>
      <c r="V113" s="107" t="s">
        <v>151</v>
      </c>
      <c r="W113" s="107" t="s">
        <v>152</v>
      </c>
      <c r="X113" s="118">
        <v>2629.03</v>
      </c>
      <c r="Y113" s="119">
        <f t="shared" si="5"/>
        <v>876.3433333</v>
      </c>
      <c r="Z113" s="113" t="s">
        <v>147</v>
      </c>
      <c r="AA113" s="113" t="s">
        <v>189</v>
      </c>
      <c r="AB113" s="119">
        <f>IF(T113&lt;&gt;"",(HOUR(T113)+MINUTE(T113)/60)*custohh,"")</f>
        <v>535</v>
      </c>
      <c r="AC113" s="118"/>
      <c r="AD113" s="119">
        <f t="shared" si="6"/>
        <v>535</v>
      </c>
      <c r="AE113" s="107" t="s">
        <v>457</v>
      </c>
      <c r="AF113" s="107" t="s">
        <v>126</v>
      </c>
      <c r="AG113" s="107"/>
      <c r="AH113" s="107"/>
      <c r="AI113" s="107" t="s">
        <v>378</v>
      </c>
      <c r="AJ113" s="122" t="s">
        <v>475</v>
      </c>
      <c r="AK113" s="107">
        <v>0.0</v>
      </c>
      <c r="AL113" s="113" t="s">
        <v>154</v>
      </c>
      <c r="AM113" s="126" t="s">
        <v>476</v>
      </c>
      <c r="AN113" s="121"/>
    </row>
    <row r="114">
      <c r="A114" s="104">
        <v>44960.0</v>
      </c>
      <c r="B114" s="105">
        <v>0.5833333333333334</v>
      </c>
      <c r="C114" s="105">
        <v>0.6666666666666666</v>
      </c>
      <c r="D114" s="106">
        <f t="shared" si="1"/>
        <v>0.08333333333</v>
      </c>
      <c r="E114" s="107">
        <v>3.0</v>
      </c>
      <c r="F114" s="108">
        <f t="shared" si="7"/>
        <v>11</v>
      </c>
      <c r="G114" s="109" t="str">
        <f>IFERROR(VLOOKUP($E114,contratos,2,FALSE),"")</f>
        <v>SHOWROOM ARCHBH</v>
      </c>
      <c r="H114" s="110" t="str">
        <f>IFERROR(VLOOKUP($E114,contratos,3,FALSE),"")</f>
        <v/>
      </c>
      <c r="I114" s="111" t="str">
        <f>IFERROR(VLOOKUP($E114,contratos,4,FALSE),"")</f>
        <v/>
      </c>
      <c r="J114" s="112" t="str">
        <f>IFERROR(VLOOKUP($E114,contratos,5,FALSE),"")</f>
        <v/>
      </c>
      <c r="K114" s="112" t="str">
        <f>IFERROR(VLOOKUP($E114,contratos,6,FALSE),"")</f>
        <v/>
      </c>
      <c r="L114" s="112" t="str">
        <f>IFERROR(VLOOKUP($E114,contratos,7,FALSE),"")</f>
        <v/>
      </c>
      <c r="M114" s="113" t="s">
        <v>149</v>
      </c>
      <c r="N114" s="114"/>
      <c r="O114" s="113" t="s">
        <v>371</v>
      </c>
      <c r="P114" s="107">
        <v>1.0</v>
      </c>
      <c r="Q114" s="115" t="s">
        <v>373</v>
      </c>
      <c r="R114" s="116">
        <v>0.08333333333333333</v>
      </c>
      <c r="S114" s="117">
        <f t="shared" si="3"/>
        <v>0.6666666667</v>
      </c>
      <c r="T114" s="116">
        <v>0.08333333333333333</v>
      </c>
      <c r="U114" s="106">
        <f t="shared" si="4"/>
        <v>0</v>
      </c>
      <c r="V114" s="107" t="s">
        <v>203</v>
      </c>
      <c r="W114" s="107" t="s">
        <v>125</v>
      </c>
      <c r="X114" s="118">
        <v>0.0</v>
      </c>
      <c r="Y114" s="119">
        <f t="shared" si="5"/>
        <v>0</v>
      </c>
      <c r="Z114" s="113" t="s">
        <v>156</v>
      </c>
      <c r="AA114" s="113" t="s">
        <v>155</v>
      </c>
      <c r="AB114" s="119">
        <f>IF(T114&lt;&gt;"",(HOUR(T114)+MINUTE(T114)/60)*custohh,"")</f>
        <v>150</v>
      </c>
      <c r="AC114" s="118"/>
      <c r="AD114" s="119">
        <f t="shared" si="6"/>
        <v>150</v>
      </c>
      <c r="AE114" s="107" t="s">
        <v>457</v>
      </c>
      <c r="AF114" s="107"/>
      <c r="AG114" s="107"/>
      <c r="AH114" s="107"/>
      <c r="AI114" s="107"/>
      <c r="AJ114" s="120"/>
      <c r="AK114" s="107"/>
      <c r="AL114" s="113"/>
      <c r="AM114" s="121"/>
      <c r="AN114" s="121"/>
    </row>
    <row r="115">
      <c r="A115" s="104">
        <v>44960.0</v>
      </c>
      <c r="B115" s="105">
        <v>0.48819444444444443</v>
      </c>
      <c r="C115" s="105">
        <v>0.6069444444444444</v>
      </c>
      <c r="D115" s="106">
        <f t="shared" si="1"/>
        <v>0.11875</v>
      </c>
      <c r="E115" s="107">
        <v>833.0</v>
      </c>
      <c r="F115" s="108">
        <f t="shared" si="7"/>
        <v>1</v>
      </c>
      <c r="G115" s="109" t="str">
        <f>IFERROR(VLOOKUP($E115,contratos,2,FALSE),"")</f>
        <v>FLD2 PARTICIPAÇÕES LTDA</v>
      </c>
      <c r="H115" s="110" t="str">
        <f>IFERROR(VLOOKUP($E115,contratos,3,FALSE),"")</f>
        <v/>
      </c>
      <c r="I115" s="111" t="str">
        <f>IFERROR(VLOOKUP($E115,contratos,4,FALSE),"")</f>
        <v/>
      </c>
      <c r="J115" s="112" t="str">
        <f>IFERROR(VLOOKUP($E115,contratos,5,FALSE),"")</f>
        <v/>
      </c>
      <c r="K115" s="112" t="str">
        <f>IFERROR(VLOOKUP($E115,contratos,6,FALSE),"")</f>
        <v/>
      </c>
      <c r="L115" s="112" t="str">
        <f>IFERROR(VLOOKUP($E115,contratos,7,FALSE),"")</f>
        <v/>
      </c>
      <c r="M115" s="113" t="s">
        <v>149</v>
      </c>
      <c r="N115" s="114"/>
      <c r="O115" s="113" t="s">
        <v>166</v>
      </c>
      <c r="P115" s="107">
        <v>1.0</v>
      </c>
      <c r="Q115" s="115" t="s">
        <v>372</v>
      </c>
      <c r="R115" s="116">
        <v>0.08333333333333333</v>
      </c>
      <c r="S115" s="117">
        <f t="shared" si="3"/>
        <v>0.5715277778</v>
      </c>
      <c r="T115" s="116">
        <v>0.07708333333333334</v>
      </c>
      <c r="U115" s="106">
        <f t="shared" si="4"/>
        <v>-0.00625</v>
      </c>
      <c r="V115" s="107" t="s">
        <v>124</v>
      </c>
      <c r="W115" s="107" t="s">
        <v>211</v>
      </c>
      <c r="X115" s="118">
        <v>0.0</v>
      </c>
      <c r="Y115" s="119">
        <f t="shared" si="5"/>
        <v>0</v>
      </c>
      <c r="Z115" s="113" t="s">
        <v>147</v>
      </c>
      <c r="AA115" s="113" t="s">
        <v>189</v>
      </c>
      <c r="AB115" s="119">
        <f>IF(T115&lt;&gt;"",(HOUR(T115)+MINUTE(T115)/60)*custohh,"")</f>
        <v>138.75</v>
      </c>
      <c r="AC115" s="118"/>
      <c r="AD115" s="119">
        <f t="shared" si="6"/>
        <v>138.75</v>
      </c>
      <c r="AE115" s="107" t="s">
        <v>457</v>
      </c>
      <c r="AF115" s="107"/>
      <c r="AG115" s="107"/>
      <c r="AH115" s="107"/>
      <c r="AI115" s="107"/>
      <c r="AJ115" s="120"/>
      <c r="AK115" s="107"/>
      <c r="AL115" s="113"/>
      <c r="AM115" s="121"/>
      <c r="AN115" s="121"/>
    </row>
    <row r="116">
      <c r="A116" s="104">
        <v>44960.0</v>
      </c>
      <c r="B116" s="105">
        <v>0.2923611111111111</v>
      </c>
      <c r="C116" s="105">
        <v>0.6590277777777778</v>
      </c>
      <c r="D116" s="106">
        <f t="shared" si="1"/>
        <v>0.3666666667</v>
      </c>
      <c r="E116" s="107">
        <v>670.0</v>
      </c>
      <c r="F116" s="108">
        <f t="shared" si="7"/>
        <v>1</v>
      </c>
      <c r="G116" s="109" t="str">
        <f>IFERROR(VLOOKUP($E116,contratos,2,FALSE),"")</f>
        <v>HENRIQUE BIANCHINI</v>
      </c>
      <c r="H116" s="110" t="str">
        <f>IFERROR(VLOOKUP($E116,contratos,3,FALSE),"")</f>
        <v/>
      </c>
      <c r="I116" s="111" t="str">
        <f>IFERROR(VLOOKUP($E116,contratos,4,FALSE),"")</f>
        <v/>
      </c>
      <c r="J116" s="112" t="str">
        <f>IFERROR(VLOOKUP($E116,contratos,5,FALSE),"")</f>
        <v/>
      </c>
      <c r="K116" s="112" t="str">
        <f>IFERROR(VLOOKUP($E116,contratos,6,FALSE),"")</f>
        <v/>
      </c>
      <c r="L116" s="112" t="str">
        <f>IFERROR(VLOOKUP($E116,contratos,7,FALSE),"")</f>
        <v/>
      </c>
      <c r="M116" s="113" t="s">
        <v>149</v>
      </c>
      <c r="N116" s="114"/>
      <c r="O116" s="113" t="s">
        <v>179</v>
      </c>
      <c r="P116" s="107">
        <v>1.0</v>
      </c>
      <c r="Q116" s="115" t="s">
        <v>382</v>
      </c>
      <c r="R116" s="116">
        <v>0.3333333333333333</v>
      </c>
      <c r="S116" s="117">
        <f t="shared" si="3"/>
        <v>0.6256944444</v>
      </c>
      <c r="T116" s="116">
        <v>0.325</v>
      </c>
      <c r="U116" s="106">
        <f t="shared" si="4"/>
        <v>-0.008333333333</v>
      </c>
      <c r="V116" s="107" t="s">
        <v>180</v>
      </c>
      <c r="W116" s="107" t="s">
        <v>186</v>
      </c>
      <c r="X116" s="118">
        <v>2800.84</v>
      </c>
      <c r="Y116" s="119">
        <f t="shared" si="5"/>
        <v>2800.84</v>
      </c>
      <c r="Z116" s="113" t="s">
        <v>147</v>
      </c>
      <c r="AA116" s="113" t="s">
        <v>201</v>
      </c>
      <c r="AB116" s="119">
        <f>IF(T116&lt;&gt;"",(HOUR(T116)+MINUTE(T116)/60)*custohh,"")</f>
        <v>585</v>
      </c>
      <c r="AC116" s="118"/>
      <c r="AD116" s="119">
        <f t="shared" si="6"/>
        <v>585</v>
      </c>
      <c r="AE116" s="107" t="s">
        <v>457</v>
      </c>
      <c r="AF116" s="107"/>
      <c r="AG116" s="107"/>
      <c r="AH116" s="107"/>
      <c r="AI116" s="107"/>
      <c r="AJ116" s="120"/>
      <c r="AK116" s="107"/>
      <c r="AL116" s="113"/>
      <c r="AM116" s="121"/>
      <c r="AN116" s="121"/>
    </row>
    <row r="117">
      <c r="A117" s="104">
        <v>44960.0</v>
      </c>
      <c r="B117" s="105">
        <v>0.5416666666666666</v>
      </c>
      <c r="C117" s="105">
        <v>0.5833333333333334</v>
      </c>
      <c r="D117" s="106">
        <f t="shared" si="1"/>
        <v>0.04166666667</v>
      </c>
      <c r="E117" s="107">
        <v>492.0</v>
      </c>
      <c r="F117" s="108">
        <f t="shared" si="7"/>
        <v>1</v>
      </c>
      <c r="G117" s="109" t="str">
        <f>IFERROR(VLOOKUP($E117,contratos,2,FALSE),"")</f>
        <v>JAB EMPREENDIMENTOS IMOBILIARIOS LTDA</v>
      </c>
      <c r="H117" s="110" t="str">
        <f>IFERROR(VLOOKUP($E117,contratos,3,FALSE),"")</f>
        <v/>
      </c>
      <c r="I117" s="111" t="str">
        <f>IFERROR(VLOOKUP($E117,contratos,4,FALSE),"")</f>
        <v/>
      </c>
      <c r="J117" s="112" t="str">
        <f>IFERROR(VLOOKUP($E117,contratos,5,FALSE),"")</f>
        <v/>
      </c>
      <c r="K117" s="112" t="str">
        <f>IFERROR(VLOOKUP($E117,contratos,6,FALSE),"")</f>
        <v/>
      </c>
      <c r="L117" s="112" t="str">
        <f>IFERROR(VLOOKUP($E117,contratos,7,FALSE),"")</f>
        <v/>
      </c>
      <c r="M117" s="113" t="s">
        <v>149</v>
      </c>
      <c r="N117" s="114"/>
      <c r="O117" s="113" t="s">
        <v>400</v>
      </c>
      <c r="P117" s="107">
        <v>1.0</v>
      </c>
      <c r="Q117" s="115" t="s">
        <v>372</v>
      </c>
      <c r="R117" s="116">
        <v>0.16666666666666666</v>
      </c>
      <c r="S117" s="117">
        <f t="shared" si="3"/>
        <v>0.7083333333</v>
      </c>
      <c r="T117" s="116">
        <v>0.041666666666666664</v>
      </c>
      <c r="U117" s="106">
        <f t="shared" si="4"/>
        <v>-0.125</v>
      </c>
      <c r="V117" s="107" t="s">
        <v>203</v>
      </c>
      <c r="W117" s="107" t="s">
        <v>125</v>
      </c>
      <c r="X117" s="118">
        <v>0.0</v>
      </c>
      <c r="Y117" s="119">
        <f t="shared" si="5"/>
        <v>0</v>
      </c>
      <c r="Z117" s="113" t="s">
        <v>147</v>
      </c>
      <c r="AA117" s="113" t="s">
        <v>189</v>
      </c>
      <c r="AB117" s="119">
        <f>IF(T117&lt;&gt;"",(HOUR(T117)+MINUTE(T117)/60)*custohh,"")</f>
        <v>75</v>
      </c>
      <c r="AC117" s="118"/>
      <c r="AD117" s="119">
        <f t="shared" si="6"/>
        <v>75</v>
      </c>
      <c r="AE117" s="107" t="s">
        <v>457</v>
      </c>
      <c r="AF117" s="107"/>
      <c r="AG117" s="107"/>
      <c r="AH117" s="107"/>
      <c r="AI117" s="107" t="s">
        <v>378</v>
      </c>
      <c r="AJ117" s="122" t="s">
        <v>391</v>
      </c>
      <c r="AK117" s="107">
        <v>12.0</v>
      </c>
      <c r="AL117" s="113" t="s">
        <v>154</v>
      </c>
      <c r="AM117" s="126" t="s">
        <v>477</v>
      </c>
      <c r="AN117" s="121"/>
    </row>
    <row r="118">
      <c r="A118" s="104">
        <v>44960.0</v>
      </c>
      <c r="B118" s="105">
        <v>0.2916666666666667</v>
      </c>
      <c r="C118" s="105">
        <v>0.5</v>
      </c>
      <c r="D118" s="106">
        <f t="shared" si="1"/>
        <v>0.2083333333</v>
      </c>
      <c r="E118" s="107">
        <v>496.0</v>
      </c>
      <c r="F118" s="108">
        <f t="shared" si="7"/>
        <v>2</v>
      </c>
      <c r="G118" s="109" t="str">
        <f>IFERROR(VLOOKUP($E118,contratos,2,FALSE),"")</f>
        <v>JAB EMPREENDIMENTOS</v>
      </c>
      <c r="H118" s="110" t="str">
        <f>IFERROR(VLOOKUP($E118,contratos,3,FALSE),"")</f>
        <v/>
      </c>
      <c r="I118" s="111" t="str">
        <f>IFERROR(VLOOKUP($E118,contratos,4,FALSE),"")</f>
        <v/>
      </c>
      <c r="J118" s="112" t="str">
        <f>IFERROR(VLOOKUP($E118,contratos,5,FALSE),"")</f>
        <v/>
      </c>
      <c r="K118" s="112" t="str">
        <f>IFERROR(VLOOKUP($E118,contratos,6,FALSE),"")</f>
        <v/>
      </c>
      <c r="L118" s="112" t="str">
        <f>IFERROR(VLOOKUP($E118,contratos,7,FALSE),"")</f>
        <v/>
      </c>
      <c r="M118" s="113" t="s">
        <v>149</v>
      </c>
      <c r="N118" s="114"/>
      <c r="O118" s="113" t="s">
        <v>400</v>
      </c>
      <c r="P118" s="107">
        <v>1.0</v>
      </c>
      <c r="Q118" s="115" t="s">
        <v>373</v>
      </c>
      <c r="R118" s="116">
        <v>0.20833333333333334</v>
      </c>
      <c r="S118" s="117">
        <f t="shared" si="3"/>
        <v>0.5</v>
      </c>
      <c r="T118" s="116">
        <v>0.20833333333333334</v>
      </c>
      <c r="U118" s="106">
        <f t="shared" si="4"/>
        <v>0</v>
      </c>
      <c r="V118" s="107" t="s">
        <v>203</v>
      </c>
      <c r="W118" s="107" t="s">
        <v>125</v>
      </c>
      <c r="X118" s="118">
        <v>0.0</v>
      </c>
      <c r="Y118" s="119">
        <f t="shared" si="5"/>
        <v>0</v>
      </c>
      <c r="Z118" s="113" t="s">
        <v>156</v>
      </c>
      <c r="AA118" s="113" t="s">
        <v>155</v>
      </c>
      <c r="AB118" s="119">
        <f>IF(T118&lt;&gt;"",(HOUR(T118)+MINUTE(T118)/60)*custohh,"")</f>
        <v>375</v>
      </c>
      <c r="AC118" s="118"/>
      <c r="AD118" s="119">
        <f t="shared" si="6"/>
        <v>375</v>
      </c>
      <c r="AE118" s="107" t="s">
        <v>457</v>
      </c>
      <c r="AF118" s="107"/>
      <c r="AG118" s="107"/>
      <c r="AH118" s="107"/>
      <c r="AI118" s="107"/>
      <c r="AJ118" s="120"/>
      <c r="AK118" s="107"/>
      <c r="AL118" s="113"/>
      <c r="AM118" s="121"/>
      <c r="AN118" s="121"/>
    </row>
    <row r="119">
      <c r="A119" s="104">
        <v>44960.0</v>
      </c>
      <c r="B119" s="105">
        <v>0.41041666666666665</v>
      </c>
      <c r="C119" s="105">
        <v>0.4875</v>
      </c>
      <c r="D119" s="106">
        <f t="shared" si="1"/>
        <v>0.07708333333</v>
      </c>
      <c r="E119" s="107">
        <v>3.0</v>
      </c>
      <c r="F119" s="108">
        <f t="shared" si="7"/>
        <v>11</v>
      </c>
      <c r="G119" s="109" t="str">
        <f>IFERROR(VLOOKUP($E119,contratos,2,FALSE),"")</f>
        <v>SHOWROOM ARCHBH</v>
      </c>
      <c r="H119" s="110" t="str">
        <f>IFERROR(VLOOKUP($E119,contratos,3,FALSE),"")</f>
        <v/>
      </c>
      <c r="I119" s="111" t="str">
        <f>IFERROR(VLOOKUP($E119,contratos,4,FALSE),"")</f>
        <v/>
      </c>
      <c r="J119" s="112" t="str">
        <f>IFERROR(VLOOKUP($E119,contratos,5,FALSE),"")</f>
        <v/>
      </c>
      <c r="K119" s="112" t="str">
        <f>IFERROR(VLOOKUP($E119,contratos,6,FALSE),"")</f>
        <v/>
      </c>
      <c r="L119" s="112" t="str">
        <f>IFERROR(VLOOKUP($E119,contratos,7,FALSE),"")</f>
        <v/>
      </c>
      <c r="M119" s="113" t="s">
        <v>149</v>
      </c>
      <c r="N119" s="114"/>
      <c r="O119" s="113" t="s">
        <v>371</v>
      </c>
      <c r="P119" s="107">
        <v>1.0</v>
      </c>
      <c r="Q119" s="115" t="s">
        <v>375</v>
      </c>
      <c r="R119" s="116">
        <v>0.08333333333333333</v>
      </c>
      <c r="S119" s="117">
        <f t="shared" si="3"/>
        <v>0.49375</v>
      </c>
      <c r="T119" s="116">
        <v>0.07708333333333334</v>
      </c>
      <c r="U119" s="106">
        <f t="shared" si="4"/>
        <v>-0.00625</v>
      </c>
      <c r="V119" s="107" t="s">
        <v>124</v>
      </c>
      <c r="W119" s="107" t="s">
        <v>211</v>
      </c>
      <c r="X119" s="118">
        <v>0.0</v>
      </c>
      <c r="Y119" s="119">
        <f t="shared" si="5"/>
        <v>0</v>
      </c>
      <c r="Z119" s="113" t="s">
        <v>147</v>
      </c>
      <c r="AA119" s="113" t="s">
        <v>183</v>
      </c>
      <c r="AB119" s="119">
        <f>IF(T119&lt;&gt;"",(HOUR(T119)+MINUTE(T119)/60)*custohh,"")</f>
        <v>138.75</v>
      </c>
      <c r="AC119" s="118"/>
      <c r="AD119" s="119">
        <f t="shared" si="6"/>
        <v>138.75</v>
      </c>
      <c r="AE119" s="107" t="s">
        <v>457</v>
      </c>
      <c r="AF119" s="107"/>
      <c r="AG119" s="107"/>
      <c r="AH119" s="107"/>
      <c r="AI119" s="107"/>
      <c r="AJ119" s="120"/>
      <c r="AK119" s="107"/>
      <c r="AL119" s="113"/>
      <c r="AM119" s="121"/>
      <c r="AN119" s="121"/>
    </row>
    <row r="120">
      <c r="A120" s="104">
        <v>44960.0</v>
      </c>
      <c r="B120" s="105">
        <v>0.2972222222222222</v>
      </c>
      <c r="C120" s="105">
        <v>0.6666666666666666</v>
      </c>
      <c r="D120" s="106">
        <f t="shared" si="1"/>
        <v>0.3694444444</v>
      </c>
      <c r="E120" s="107">
        <v>4.0</v>
      </c>
      <c r="F120" s="108">
        <f t="shared" si="7"/>
        <v>7</v>
      </c>
      <c r="G120" s="109" t="str">
        <f>IFERROR(VLOOKUP($E120,contratos,2,FALSE),"")</f>
        <v>SHOWROOM BONTEMPO</v>
      </c>
      <c r="H120" s="110" t="str">
        <f>IFERROR(VLOOKUP($E120,contratos,3,FALSE),"")</f>
        <v/>
      </c>
      <c r="I120" s="111" t="str">
        <f>IFERROR(VLOOKUP($E120,contratos,4,FALSE),"")</f>
        <v/>
      </c>
      <c r="J120" s="112" t="str">
        <f>IFERROR(VLOOKUP($E120,contratos,5,FALSE),"")</f>
        <v/>
      </c>
      <c r="K120" s="112" t="str">
        <f>IFERROR(VLOOKUP($E120,contratos,6,FALSE),"")</f>
        <v/>
      </c>
      <c r="L120" s="112" t="str">
        <f>IFERROR(VLOOKUP($E120,contratos,7,FALSE),"")</f>
        <v/>
      </c>
      <c r="M120" s="113" t="s">
        <v>149</v>
      </c>
      <c r="N120" s="114"/>
      <c r="O120" s="113" t="s">
        <v>179</v>
      </c>
      <c r="P120" s="107">
        <v>1.0</v>
      </c>
      <c r="Q120" s="115" t="s">
        <v>387</v>
      </c>
      <c r="R120" s="116">
        <v>0.3333333333333333</v>
      </c>
      <c r="S120" s="117">
        <f t="shared" si="3"/>
        <v>0.6305555556</v>
      </c>
      <c r="T120" s="116">
        <v>0.3277777777777778</v>
      </c>
      <c r="U120" s="106">
        <f t="shared" si="4"/>
        <v>-0.005555555556</v>
      </c>
      <c r="V120" s="107" t="s">
        <v>134</v>
      </c>
      <c r="W120" s="107" t="s">
        <v>167</v>
      </c>
      <c r="X120" s="118">
        <v>0.0</v>
      </c>
      <c r="Y120" s="119">
        <f t="shared" si="5"/>
        <v>1660.369388</v>
      </c>
      <c r="Z120" s="113" t="s">
        <v>129</v>
      </c>
      <c r="AA120" s="113" t="s">
        <v>129</v>
      </c>
      <c r="AB120" s="119">
        <f>IF(T120&lt;&gt;"",(HOUR(T120)+MINUTE(T120)/60)*custohh,"")</f>
        <v>590</v>
      </c>
      <c r="AC120" s="118"/>
      <c r="AD120" s="119">
        <f t="shared" si="6"/>
        <v>590</v>
      </c>
      <c r="AE120" s="107" t="s">
        <v>457</v>
      </c>
      <c r="AF120" s="107"/>
      <c r="AG120" s="107"/>
      <c r="AH120" s="107"/>
      <c r="AI120" s="107"/>
      <c r="AJ120" s="120"/>
      <c r="AK120" s="107"/>
      <c r="AL120" s="113"/>
      <c r="AM120" s="121"/>
      <c r="AN120" s="121"/>
    </row>
    <row r="121">
      <c r="A121" s="104">
        <v>44959.0</v>
      </c>
      <c r="B121" s="105">
        <v>0.3055555555555556</v>
      </c>
      <c r="C121" s="105">
        <v>0.6986111111111111</v>
      </c>
      <c r="D121" s="106">
        <f t="shared" si="1"/>
        <v>0.3930555556</v>
      </c>
      <c r="E121" s="107">
        <v>3222.0</v>
      </c>
      <c r="F121" s="108">
        <f t="shared" si="7"/>
        <v>3</v>
      </c>
      <c r="G121" s="109" t="str">
        <f>IFERROR(VLOOKUP($E121,contratos,2,FALSE),"")</f>
        <v>CAP 3 INCORPORACAO SPE LTDA</v>
      </c>
      <c r="H121" s="110" t="str">
        <f>IFERROR(VLOOKUP($E121,contratos,3,FALSE),"")</f>
        <v/>
      </c>
      <c r="I121" s="111" t="str">
        <f>IFERROR(VLOOKUP($E121,contratos,4,FALSE),"")</f>
        <v/>
      </c>
      <c r="J121" s="112" t="str">
        <f>IFERROR(VLOOKUP($E121,contratos,5,FALSE),"")</f>
        <v/>
      </c>
      <c r="K121" s="112" t="str">
        <f>IFERROR(VLOOKUP($E121,contratos,6,FALSE),"")</f>
        <v/>
      </c>
      <c r="L121" s="112" t="str">
        <f>IFERROR(VLOOKUP($E121,contratos,7,FALSE),"")</f>
        <v/>
      </c>
      <c r="M121" s="113" t="s">
        <v>149</v>
      </c>
      <c r="N121" s="114"/>
      <c r="O121" s="113" t="s">
        <v>400</v>
      </c>
      <c r="P121" s="107">
        <v>3.0</v>
      </c>
      <c r="Q121" s="115" t="s">
        <v>372</v>
      </c>
      <c r="R121" s="116">
        <v>0.375</v>
      </c>
      <c r="S121" s="117">
        <f t="shared" si="3"/>
        <v>0.6805555556</v>
      </c>
      <c r="T121" s="116">
        <v>0.35138888888888886</v>
      </c>
      <c r="U121" s="106">
        <f t="shared" si="4"/>
        <v>-0.02361111111</v>
      </c>
      <c r="V121" s="107" t="s">
        <v>151</v>
      </c>
      <c r="W121" s="107" t="s">
        <v>152</v>
      </c>
      <c r="X121" s="118">
        <v>2629.03</v>
      </c>
      <c r="Y121" s="119">
        <f t="shared" si="5"/>
        <v>876.3433333</v>
      </c>
      <c r="Z121" s="113" t="s">
        <v>147</v>
      </c>
      <c r="AA121" s="113" t="s">
        <v>189</v>
      </c>
      <c r="AB121" s="119">
        <f>IF(T121&lt;&gt;"",(HOUR(T121)+MINUTE(T121)/60)*custohh,"")</f>
        <v>632.5</v>
      </c>
      <c r="AC121" s="118"/>
      <c r="AD121" s="119">
        <f t="shared" si="6"/>
        <v>632.5</v>
      </c>
      <c r="AE121" s="107" t="s">
        <v>454</v>
      </c>
      <c r="AF121" s="107" t="s">
        <v>194</v>
      </c>
      <c r="AG121" s="107"/>
      <c r="AH121" s="107" t="s">
        <v>478</v>
      </c>
      <c r="AI121" s="107" t="s">
        <v>378</v>
      </c>
      <c r="AJ121" s="122" t="s">
        <v>479</v>
      </c>
      <c r="AK121" s="107">
        <v>0.0</v>
      </c>
      <c r="AL121" s="113" t="s">
        <v>154</v>
      </c>
      <c r="AM121" s="121"/>
      <c r="AN121" s="121"/>
    </row>
    <row r="122">
      <c r="A122" s="104">
        <v>44959.0</v>
      </c>
      <c r="B122" s="105">
        <v>0.36944444444444446</v>
      </c>
      <c r="C122" s="105">
        <v>0.7208333333333333</v>
      </c>
      <c r="D122" s="106">
        <f t="shared" si="1"/>
        <v>0.3513888889</v>
      </c>
      <c r="E122" s="107">
        <v>3222.0</v>
      </c>
      <c r="F122" s="108">
        <f t="shared" si="7"/>
        <v>3</v>
      </c>
      <c r="G122" s="109" t="str">
        <f>IFERROR(VLOOKUP($E122,contratos,2,FALSE),"")</f>
        <v>CAP 3 INCORPORACAO SPE LTDA</v>
      </c>
      <c r="H122" s="110" t="str">
        <f>IFERROR(VLOOKUP($E122,contratos,3,FALSE),"")</f>
        <v/>
      </c>
      <c r="I122" s="111" t="str">
        <f>IFERROR(VLOOKUP($E122,contratos,4,FALSE),"")</f>
        <v/>
      </c>
      <c r="J122" s="112" t="str">
        <f>IFERROR(VLOOKUP($E122,contratos,5,FALSE),"")</f>
        <v/>
      </c>
      <c r="K122" s="112" t="str">
        <f>IFERROR(VLOOKUP($E122,contratos,6,FALSE),"")</f>
        <v/>
      </c>
      <c r="L122" s="112" t="str">
        <f>IFERROR(VLOOKUP($E122,contratos,7,FALSE),"")</f>
        <v/>
      </c>
      <c r="M122" s="113" t="s">
        <v>149</v>
      </c>
      <c r="N122" s="114"/>
      <c r="O122" s="113" t="s">
        <v>400</v>
      </c>
      <c r="P122" s="107">
        <v>1.0</v>
      </c>
      <c r="Q122" s="115" t="s">
        <v>372</v>
      </c>
      <c r="R122" s="116">
        <v>0.16666666666666666</v>
      </c>
      <c r="S122" s="117">
        <f t="shared" si="3"/>
        <v>0.5361111111</v>
      </c>
      <c r="T122" s="116">
        <v>0.30972222222222223</v>
      </c>
      <c r="U122" s="106">
        <f t="shared" si="4"/>
        <v>0.1430555556</v>
      </c>
      <c r="V122" s="107" t="s">
        <v>180</v>
      </c>
      <c r="W122" s="107" t="s">
        <v>124</v>
      </c>
      <c r="X122" s="118">
        <v>2629.03</v>
      </c>
      <c r="Y122" s="119">
        <f t="shared" si="5"/>
        <v>876.3433333</v>
      </c>
      <c r="Z122" s="113" t="s">
        <v>147</v>
      </c>
      <c r="AA122" s="113" t="s">
        <v>189</v>
      </c>
      <c r="AB122" s="119">
        <f>IF(T122&lt;&gt;"",(HOUR(T122)+MINUTE(T122)/60)*custohh,"")</f>
        <v>557.5</v>
      </c>
      <c r="AC122" s="118"/>
      <c r="AD122" s="119">
        <f t="shared" si="6"/>
        <v>557.5</v>
      </c>
      <c r="AE122" s="107" t="s">
        <v>457</v>
      </c>
      <c r="AF122" s="107"/>
      <c r="AG122" s="107"/>
      <c r="AH122" s="107"/>
      <c r="AI122" s="107"/>
      <c r="AJ122" s="120"/>
      <c r="AK122" s="107"/>
      <c r="AL122" s="113"/>
      <c r="AM122" s="121"/>
      <c r="AN122" s="121"/>
    </row>
    <row r="123">
      <c r="A123" s="104">
        <v>44959.0</v>
      </c>
      <c r="B123" s="105">
        <v>0.30625</v>
      </c>
      <c r="C123" s="105">
        <v>0.36875</v>
      </c>
      <c r="D123" s="106">
        <f t="shared" si="1"/>
        <v>0.0625</v>
      </c>
      <c r="E123" s="107">
        <v>693.0</v>
      </c>
      <c r="F123" s="108">
        <f t="shared" si="7"/>
        <v>2</v>
      </c>
      <c r="G123" s="109" t="str">
        <f>IFERROR(VLOOKUP($E123,contratos,2,FALSE),"")</f>
        <v>ANA CAROLINA MATOS DOLABELA</v>
      </c>
      <c r="H123" s="110" t="str">
        <f>IFERROR(VLOOKUP($E123,contratos,3,FALSE),"")</f>
        <v/>
      </c>
      <c r="I123" s="111" t="str">
        <f>IFERROR(VLOOKUP($E123,contratos,4,FALSE),"")</f>
        <v/>
      </c>
      <c r="J123" s="112" t="str">
        <f>IFERROR(VLOOKUP($E123,contratos,5,FALSE),"")</f>
        <v/>
      </c>
      <c r="K123" s="112" t="str">
        <f>IFERROR(VLOOKUP($E123,contratos,6,FALSE),"")</f>
        <v/>
      </c>
      <c r="L123" s="112" t="str">
        <f>IFERROR(VLOOKUP($E123,contratos,7,FALSE),"")</f>
        <v/>
      </c>
      <c r="M123" s="113" t="s">
        <v>140</v>
      </c>
      <c r="N123" s="113" t="s">
        <v>480</v>
      </c>
      <c r="O123" s="113" t="s">
        <v>371</v>
      </c>
      <c r="P123" s="107">
        <v>1.0</v>
      </c>
      <c r="Q123" s="115" t="s">
        <v>481</v>
      </c>
      <c r="R123" s="116">
        <v>0.20833333333333334</v>
      </c>
      <c r="S123" s="117">
        <f t="shared" si="3"/>
        <v>0.5145833333</v>
      </c>
      <c r="T123" s="116">
        <v>0.0625</v>
      </c>
      <c r="U123" s="106">
        <f t="shared" si="4"/>
        <v>-0.1458333333</v>
      </c>
      <c r="V123" s="107" t="s">
        <v>180</v>
      </c>
      <c r="W123" s="107" t="s">
        <v>124</v>
      </c>
      <c r="X123" s="118">
        <v>0.0</v>
      </c>
      <c r="Y123" s="119">
        <f t="shared" si="5"/>
        <v>0</v>
      </c>
      <c r="Z123" s="113" t="s">
        <v>147</v>
      </c>
      <c r="AA123" s="113" t="s">
        <v>189</v>
      </c>
      <c r="AB123" s="119">
        <f>IF(T123&lt;&gt;"",(HOUR(T123)+MINUTE(T123)/60)*custohh,"")</f>
        <v>112.5</v>
      </c>
      <c r="AC123" s="118"/>
      <c r="AD123" s="119">
        <f t="shared" si="6"/>
        <v>112.5</v>
      </c>
      <c r="AE123" s="107" t="s">
        <v>457</v>
      </c>
      <c r="AF123" s="107"/>
      <c r="AG123" s="107"/>
      <c r="AH123" s="107"/>
      <c r="AI123" s="107"/>
      <c r="AJ123" s="120"/>
      <c r="AK123" s="107"/>
      <c r="AL123" s="113"/>
      <c r="AM123" s="121"/>
      <c r="AN123" s="121"/>
    </row>
    <row r="124">
      <c r="A124" s="104">
        <v>44959.0</v>
      </c>
      <c r="B124" s="105">
        <v>0.5416666666666666</v>
      </c>
      <c r="C124" s="105">
        <v>0.7083333333333334</v>
      </c>
      <c r="D124" s="106">
        <f t="shared" si="1"/>
        <v>0.1666666667</v>
      </c>
      <c r="E124" s="107">
        <v>496.0</v>
      </c>
      <c r="F124" s="108">
        <f t="shared" si="7"/>
        <v>2</v>
      </c>
      <c r="G124" s="109" t="str">
        <f>IFERROR(VLOOKUP($E124,contratos,2,FALSE),"")</f>
        <v>JAB EMPREENDIMENTOS</v>
      </c>
      <c r="H124" s="110" t="str">
        <f>IFERROR(VLOOKUP($E124,contratos,3,FALSE),"")</f>
        <v/>
      </c>
      <c r="I124" s="111" t="str">
        <f>IFERROR(VLOOKUP($E124,contratos,4,FALSE),"")</f>
        <v/>
      </c>
      <c r="J124" s="112" t="str">
        <f>IFERROR(VLOOKUP($E124,contratos,5,FALSE),"")</f>
        <v/>
      </c>
      <c r="K124" s="112" t="str">
        <f>IFERROR(VLOOKUP($E124,contratos,6,FALSE),"")</f>
        <v/>
      </c>
      <c r="L124" s="112" t="str">
        <f>IFERROR(VLOOKUP($E124,contratos,7,FALSE),"")</f>
        <v/>
      </c>
      <c r="M124" s="113" t="s">
        <v>149</v>
      </c>
      <c r="N124" s="114"/>
      <c r="O124" s="113" t="s">
        <v>400</v>
      </c>
      <c r="P124" s="107">
        <v>2.0</v>
      </c>
      <c r="Q124" s="115" t="s">
        <v>373</v>
      </c>
      <c r="R124" s="116">
        <v>0.16666666666666666</v>
      </c>
      <c r="S124" s="117">
        <f t="shared" si="3"/>
        <v>0.7083333333</v>
      </c>
      <c r="T124" s="116">
        <v>0.16666666666666666</v>
      </c>
      <c r="U124" s="106">
        <f t="shared" si="4"/>
        <v>0</v>
      </c>
      <c r="V124" s="107" t="s">
        <v>203</v>
      </c>
      <c r="W124" s="107" t="s">
        <v>125</v>
      </c>
      <c r="X124" s="118">
        <v>0.0</v>
      </c>
      <c r="Y124" s="119">
        <f t="shared" si="5"/>
        <v>0</v>
      </c>
      <c r="Z124" s="113" t="s">
        <v>156</v>
      </c>
      <c r="AA124" s="113" t="s">
        <v>155</v>
      </c>
      <c r="AB124" s="119">
        <f>IF(T124&lt;&gt;"",(HOUR(T124)+MINUTE(T124)/60)*custohh,"")</f>
        <v>300</v>
      </c>
      <c r="AC124" s="118"/>
      <c r="AD124" s="119">
        <f t="shared" si="6"/>
        <v>300</v>
      </c>
      <c r="AE124" s="107" t="s">
        <v>457</v>
      </c>
      <c r="AF124" s="107"/>
      <c r="AG124" s="107"/>
      <c r="AH124" s="107"/>
      <c r="AI124" s="107"/>
      <c r="AJ124" s="120"/>
      <c r="AK124" s="107"/>
      <c r="AL124" s="113"/>
      <c r="AM124" s="121"/>
      <c r="AN124" s="121"/>
    </row>
    <row r="125">
      <c r="A125" s="104">
        <v>44959.0</v>
      </c>
      <c r="B125" s="105">
        <v>0.2902777777777778</v>
      </c>
      <c r="C125" s="105">
        <v>0.5</v>
      </c>
      <c r="D125" s="106">
        <f t="shared" si="1"/>
        <v>0.2097222222</v>
      </c>
      <c r="E125" s="107">
        <v>658.0</v>
      </c>
      <c r="F125" s="108">
        <f t="shared" si="7"/>
        <v>2</v>
      </c>
      <c r="G125" s="109" t="str">
        <f>IFERROR(VLOOKUP($E125,contratos,2,FALSE),"")</f>
        <v>MOACIR QUEIROZ FARIA</v>
      </c>
      <c r="H125" s="110">
        <f>IFERROR(VLOOKUP($E125,contratos,3,FALSE),"")</f>
        <v>8.333333333</v>
      </c>
      <c r="I125" s="111" t="str">
        <f>IFERROR(VLOOKUP($E125,contratos,4,FALSE),"")</f>
        <v/>
      </c>
      <c r="J125" s="112" t="str">
        <f>IFERROR(VLOOKUP($E125,contratos,5,FALSE),"")</f>
        <v/>
      </c>
      <c r="K125" s="112" t="str">
        <f>IFERROR(VLOOKUP($E125,contratos,6,FALSE),"")</f>
        <v/>
      </c>
      <c r="L125" s="112" t="str">
        <f>IFERROR(VLOOKUP($E125,contratos,7,FALSE),"")</f>
        <v/>
      </c>
      <c r="M125" s="113" t="s">
        <v>149</v>
      </c>
      <c r="N125" s="114"/>
      <c r="O125" s="113" t="s">
        <v>179</v>
      </c>
      <c r="P125" s="107">
        <v>1.0</v>
      </c>
      <c r="Q125" s="115" t="s">
        <v>387</v>
      </c>
      <c r="R125" s="116">
        <v>0.20833333333333334</v>
      </c>
      <c r="S125" s="117">
        <f t="shared" si="3"/>
        <v>0.4986111111</v>
      </c>
      <c r="T125" s="116">
        <v>0.20972222222222223</v>
      </c>
      <c r="U125" s="106">
        <f t="shared" si="4"/>
        <v>0.001388888889</v>
      </c>
      <c r="V125" s="107" t="s">
        <v>203</v>
      </c>
      <c r="W125" s="107" t="s">
        <v>125</v>
      </c>
      <c r="X125" s="118">
        <v>0.0</v>
      </c>
      <c r="Y125" s="119">
        <f t="shared" si="5"/>
        <v>0</v>
      </c>
      <c r="Z125" s="113" t="s">
        <v>147</v>
      </c>
      <c r="AA125" s="113" t="s">
        <v>189</v>
      </c>
      <c r="AB125" s="119">
        <f>IF(T125&lt;&gt;"",(HOUR(T125)+MINUTE(T125)/60)*custohh,"")</f>
        <v>377.5</v>
      </c>
      <c r="AC125" s="118"/>
      <c r="AD125" s="119">
        <f t="shared" si="6"/>
        <v>377.5</v>
      </c>
      <c r="AE125" s="107" t="s">
        <v>457</v>
      </c>
      <c r="AF125" s="107"/>
      <c r="AG125" s="107"/>
      <c r="AH125" s="107"/>
      <c r="AI125" s="107"/>
      <c r="AJ125" s="120"/>
      <c r="AK125" s="107"/>
      <c r="AL125" s="113"/>
      <c r="AM125" s="121"/>
      <c r="AN125" s="121"/>
    </row>
    <row r="126">
      <c r="A126" s="104">
        <v>44958.0</v>
      </c>
      <c r="B126" s="105">
        <v>0.32083333333333336</v>
      </c>
      <c r="C126" s="105">
        <v>0.6305555555555555</v>
      </c>
      <c r="D126" s="106">
        <f t="shared" si="1"/>
        <v>0.3097222222</v>
      </c>
      <c r="E126" s="107">
        <v>901.0</v>
      </c>
      <c r="F126" s="108">
        <f t="shared" si="7"/>
        <v>1</v>
      </c>
      <c r="G126" s="109" t="str">
        <f>IFERROR(VLOOKUP($E126,contratos,2,FALSE),"")</f>
        <v>RICARDO VALADARES GONTIJO</v>
      </c>
      <c r="H126" s="110">
        <f>IFERROR(VLOOKUP($E126,contratos,3,FALSE),"")</f>
        <v>1.333333333</v>
      </c>
      <c r="I126" s="111" t="str">
        <f>IFERROR(VLOOKUP($E126,contratos,4,FALSE),"")</f>
        <v/>
      </c>
      <c r="J126" s="112" t="str">
        <f>IFERROR(VLOOKUP($E126,contratos,5,FALSE),"")</f>
        <v/>
      </c>
      <c r="K126" s="112" t="str">
        <f>IFERROR(VLOOKUP($E126,contratos,6,FALSE),"")</f>
        <v/>
      </c>
      <c r="L126" s="112" t="str">
        <f>IFERROR(VLOOKUP($E126,contratos,7,FALSE),"")</f>
        <v/>
      </c>
      <c r="M126" s="113" t="s">
        <v>149</v>
      </c>
      <c r="N126" s="114"/>
      <c r="O126" s="113" t="s">
        <v>179</v>
      </c>
      <c r="P126" s="107">
        <v>1.0</v>
      </c>
      <c r="Q126" s="115" t="s">
        <v>372</v>
      </c>
      <c r="R126" s="116">
        <v>0.20833333333333334</v>
      </c>
      <c r="S126" s="117">
        <f t="shared" si="3"/>
        <v>0.5291666667</v>
      </c>
      <c r="T126" s="116">
        <v>0.26805555555555555</v>
      </c>
      <c r="U126" s="106">
        <f t="shared" si="4"/>
        <v>0.05972222222</v>
      </c>
      <c r="V126" s="107" t="s">
        <v>142</v>
      </c>
      <c r="W126" s="107" t="s">
        <v>217</v>
      </c>
      <c r="X126" s="124">
        <v>1745.98</v>
      </c>
      <c r="Y126" s="119">
        <f t="shared" si="5"/>
        <v>1745.98</v>
      </c>
      <c r="Z126" s="113" t="s">
        <v>147</v>
      </c>
      <c r="AA126" s="113" t="s">
        <v>189</v>
      </c>
      <c r="AB126" s="119">
        <f>IF(T126&lt;&gt;"",(HOUR(T126)+MINUTE(T126)/60)*custohh,"")</f>
        <v>482.5</v>
      </c>
      <c r="AC126" s="118"/>
      <c r="AD126" s="119">
        <f t="shared" si="6"/>
        <v>482.5</v>
      </c>
      <c r="AE126" s="107" t="s">
        <v>457</v>
      </c>
      <c r="AF126" s="107"/>
      <c r="AG126" s="107"/>
      <c r="AH126" s="107"/>
      <c r="AI126" s="107"/>
      <c r="AJ126" s="120"/>
      <c r="AK126" s="107"/>
      <c r="AL126" s="113"/>
      <c r="AM126" s="121"/>
      <c r="AN126" s="121"/>
    </row>
    <row r="127">
      <c r="A127" s="104">
        <v>44958.0</v>
      </c>
      <c r="B127" s="105">
        <v>0.63125</v>
      </c>
      <c r="C127" s="105">
        <v>0.9708333333333333</v>
      </c>
      <c r="D127" s="106">
        <f t="shared" si="1"/>
        <v>0.3395833333</v>
      </c>
      <c r="E127" s="107">
        <v>11.0</v>
      </c>
      <c r="F127" s="108">
        <f t="shared" si="7"/>
        <v>1</v>
      </c>
      <c r="G127" s="109" t="str">
        <f>IFERROR(VLOOKUP($E127,contratos,2,FALSE),"")</f>
        <v>DESLOCAMENTO VIAGEM</v>
      </c>
      <c r="H127" s="110">
        <f>IFERROR(VLOOKUP($E127,contratos,3,FALSE),"")</f>
        <v>0</v>
      </c>
      <c r="I127" s="111" t="str">
        <f>IFERROR(VLOOKUP($E127,contratos,4,FALSE),"")</f>
        <v/>
      </c>
      <c r="J127" s="112" t="str">
        <f>IFERROR(VLOOKUP($E127,contratos,5,FALSE),"")</f>
        <v/>
      </c>
      <c r="K127" s="112" t="str">
        <f>IFERROR(VLOOKUP($E127,contratos,6,FALSE),"")</f>
        <v/>
      </c>
      <c r="L127" s="112" t="str">
        <f>IFERROR(VLOOKUP($E127,contratos,7,FALSE),"")</f>
        <v/>
      </c>
      <c r="M127" s="113" t="s">
        <v>149</v>
      </c>
      <c r="N127" s="114"/>
      <c r="O127" s="113" t="s">
        <v>191</v>
      </c>
      <c r="P127" s="107">
        <v>0.0</v>
      </c>
      <c r="Q127" s="115" t="s">
        <v>460</v>
      </c>
      <c r="R127" s="116">
        <v>0.3333333333333333</v>
      </c>
      <c r="S127" s="117">
        <f t="shared" si="3"/>
        <v>0.9645833333</v>
      </c>
      <c r="T127" s="116">
        <v>0.33958333333333335</v>
      </c>
      <c r="U127" s="106">
        <f t="shared" si="4"/>
        <v>0.00625</v>
      </c>
      <c r="V127" s="107" t="s">
        <v>142</v>
      </c>
      <c r="W127" s="107" t="s">
        <v>215</v>
      </c>
      <c r="X127" s="118">
        <v>0.0</v>
      </c>
      <c r="Y127" s="119">
        <f t="shared" si="5"/>
        <v>0</v>
      </c>
      <c r="Z127" s="113" t="s">
        <v>461</v>
      </c>
      <c r="AA127" s="113" t="s">
        <v>461</v>
      </c>
      <c r="AB127" s="119">
        <f>IF(T127&lt;&gt;"",(HOUR(T127)+MINUTE(T127)/60)*custohh,"")</f>
        <v>611.25</v>
      </c>
      <c r="AC127" s="118"/>
      <c r="AD127" s="119">
        <f t="shared" si="6"/>
        <v>611.25</v>
      </c>
      <c r="AE127" s="107" t="s">
        <v>457</v>
      </c>
      <c r="AF127" s="107"/>
      <c r="AG127" s="107"/>
      <c r="AH127" s="107"/>
      <c r="AI127" s="107"/>
      <c r="AJ127" s="120"/>
      <c r="AK127" s="107"/>
      <c r="AL127" s="113"/>
      <c r="AM127" s="121"/>
      <c r="AN127" s="121"/>
    </row>
    <row r="128">
      <c r="A128" s="104">
        <v>44958.0</v>
      </c>
      <c r="B128" s="105">
        <v>0.3138888888888889</v>
      </c>
      <c r="C128" s="105">
        <v>0.6680555555555555</v>
      </c>
      <c r="D128" s="106">
        <f t="shared" si="1"/>
        <v>0.3541666667</v>
      </c>
      <c r="E128" s="107">
        <v>820.0</v>
      </c>
      <c r="F128" s="108">
        <f t="shared" si="7"/>
        <v>1</v>
      </c>
      <c r="G128" s="109" t="str">
        <f>IFERROR(VLOOKUP($E128,contratos,2,FALSE),"")</f>
        <v>HORIZONTES LTDA</v>
      </c>
      <c r="H128" s="110">
        <f>IFERROR(VLOOKUP($E128,contratos,3,FALSE),"")</f>
        <v>3.333333333</v>
      </c>
      <c r="I128" s="111" t="str">
        <f>IFERROR(VLOOKUP($E128,contratos,4,FALSE),"")</f>
        <v/>
      </c>
      <c r="J128" s="112" t="str">
        <f>IFERROR(VLOOKUP($E128,contratos,5,FALSE),"")</f>
        <v/>
      </c>
      <c r="K128" s="112" t="str">
        <f>IFERROR(VLOOKUP($E128,contratos,6,FALSE),"")</f>
        <v/>
      </c>
      <c r="L128" s="112" t="str">
        <f>IFERROR(VLOOKUP($E128,contratos,7,FALSE),"")</f>
        <v/>
      </c>
      <c r="M128" s="113" t="s">
        <v>149</v>
      </c>
      <c r="N128" s="114"/>
      <c r="O128" s="113" t="s">
        <v>400</v>
      </c>
      <c r="P128" s="107">
        <v>1.0</v>
      </c>
      <c r="Q128" s="115" t="s">
        <v>372</v>
      </c>
      <c r="R128" s="116">
        <v>0.375</v>
      </c>
      <c r="S128" s="117">
        <f t="shared" si="3"/>
        <v>0.6888888889</v>
      </c>
      <c r="T128" s="116">
        <v>0.3125</v>
      </c>
      <c r="U128" s="106">
        <f t="shared" si="4"/>
        <v>-0.0625</v>
      </c>
      <c r="V128" s="107" t="s">
        <v>180</v>
      </c>
      <c r="W128" s="107" t="s">
        <v>124</v>
      </c>
      <c r="X128" s="118">
        <v>1345.48</v>
      </c>
      <c r="Y128" s="119">
        <f t="shared" si="5"/>
        <v>1345.48</v>
      </c>
      <c r="Z128" s="113" t="s">
        <v>147</v>
      </c>
      <c r="AA128" s="113" t="s">
        <v>189</v>
      </c>
      <c r="AB128" s="119">
        <f>IF(T128&lt;&gt;"",(HOUR(T128)+MINUTE(T128)/60)*custohh,"")</f>
        <v>562.5</v>
      </c>
      <c r="AC128" s="118"/>
      <c r="AD128" s="119">
        <f t="shared" si="6"/>
        <v>562.5</v>
      </c>
      <c r="AE128" s="107" t="s">
        <v>457</v>
      </c>
      <c r="AF128" s="107"/>
      <c r="AG128" s="107"/>
      <c r="AH128" s="107"/>
      <c r="AI128" s="107"/>
      <c r="AJ128" s="120"/>
      <c r="AK128" s="107"/>
      <c r="AL128" s="113"/>
      <c r="AM128" s="121"/>
      <c r="AN128" s="121"/>
    </row>
    <row r="129">
      <c r="A129" s="104">
        <v>44958.0</v>
      </c>
      <c r="B129" s="105">
        <v>0.28958333333333336</v>
      </c>
      <c r="C129" s="105">
        <v>0.7076388888888889</v>
      </c>
      <c r="D129" s="106">
        <f t="shared" si="1"/>
        <v>0.4180555556</v>
      </c>
      <c r="E129" s="107">
        <v>4.0</v>
      </c>
      <c r="F129" s="108">
        <f t="shared" si="7"/>
        <v>7</v>
      </c>
      <c r="G129" s="109" t="str">
        <f>IFERROR(VLOOKUP($E129,contratos,2,FALSE),"")</f>
        <v>SHOWROOM BONTEMPO</v>
      </c>
      <c r="H129" s="110" t="str">
        <f>IFERROR(VLOOKUP($E129,contratos,3,FALSE),"")</f>
        <v/>
      </c>
      <c r="I129" s="111" t="str">
        <f>IFERROR(VLOOKUP($E129,contratos,4,FALSE),"")</f>
        <v/>
      </c>
      <c r="J129" s="112" t="str">
        <f>IFERROR(VLOOKUP($E129,contratos,5,FALSE),"")</f>
        <v/>
      </c>
      <c r="K129" s="112" t="str">
        <f>IFERROR(VLOOKUP($E129,contratos,6,FALSE),"")</f>
        <v/>
      </c>
      <c r="L129" s="112" t="str">
        <f>IFERROR(VLOOKUP($E129,contratos,7,FALSE),"")</f>
        <v/>
      </c>
      <c r="M129" s="113" t="s">
        <v>149</v>
      </c>
      <c r="N129" s="114"/>
      <c r="O129" s="113" t="s">
        <v>179</v>
      </c>
      <c r="P129" s="107">
        <v>1.0</v>
      </c>
      <c r="Q129" s="115" t="s">
        <v>387</v>
      </c>
      <c r="R129" s="116">
        <v>0.375</v>
      </c>
      <c r="S129" s="117">
        <f t="shared" si="3"/>
        <v>0.6645833333</v>
      </c>
      <c r="T129" s="116">
        <v>0.3763888888888889</v>
      </c>
      <c r="U129" s="106">
        <f t="shared" si="4"/>
        <v>0.001388888889</v>
      </c>
      <c r="V129" s="107" t="s">
        <v>134</v>
      </c>
      <c r="W129" s="107" t="s">
        <v>167</v>
      </c>
      <c r="X129" s="118">
        <v>0.0</v>
      </c>
      <c r="Y129" s="119">
        <f t="shared" si="5"/>
        <v>1660.369388</v>
      </c>
      <c r="Z129" s="113" t="s">
        <v>129</v>
      </c>
      <c r="AA129" s="113" t="s">
        <v>129</v>
      </c>
      <c r="AB129" s="119">
        <f>IF(T129&lt;&gt;"",(HOUR(T129)+MINUTE(T129)/60)*custohh,"")</f>
        <v>677.5</v>
      </c>
      <c r="AC129" s="118"/>
      <c r="AD129" s="119">
        <f t="shared" si="6"/>
        <v>677.5</v>
      </c>
      <c r="AE129" s="107" t="s">
        <v>457</v>
      </c>
      <c r="AF129" s="107"/>
      <c r="AG129" s="107"/>
      <c r="AH129" s="107"/>
      <c r="AI129" s="107"/>
      <c r="AJ129" s="120"/>
      <c r="AK129" s="107"/>
      <c r="AL129" s="113"/>
      <c r="AM129" s="121"/>
      <c r="AN129" s="121"/>
    </row>
    <row r="130">
      <c r="A130" s="104">
        <v>44958.0</v>
      </c>
      <c r="B130" s="105">
        <v>0.29375</v>
      </c>
      <c r="C130" s="105">
        <v>0.6840277777777778</v>
      </c>
      <c r="D130" s="106">
        <f t="shared" si="1"/>
        <v>0.3902777778</v>
      </c>
      <c r="E130" s="107">
        <v>1182.0</v>
      </c>
      <c r="F130" s="108">
        <f t="shared" si="7"/>
        <v>1</v>
      </c>
      <c r="G130" s="109" t="str">
        <f>IFERROR(VLOOKUP($E130,contratos,2,FALSE),"")</f>
        <v>RENEE PINHEIRO</v>
      </c>
      <c r="H130" s="110" t="str">
        <f>IFERROR(VLOOKUP($E130,contratos,3,FALSE),"")</f>
        <v/>
      </c>
      <c r="I130" s="111" t="str">
        <f>IFERROR(VLOOKUP($E130,contratos,4,FALSE),"")</f>
        <v/>
      </c>
      <c r="J130" s="112" t="str">
        <f>IFERROR(VLOOKUP($E130,contratos,5,FALSE),"")</f>
        <v/>
      </c>
      <c r="K130" s="112" t="str">
        <f>IFERROR(VLOOKUP($E130,contratos,6,FALSE),"")</f>
        <v/>
      </c>
      <c r="L130" s="112" t="str">
        <f>IFERROR(VLOOKUP($E130,contratos,7,FALSE),"")</f>
        <v/>
      </c>
      <c r="M130" s="113" t="s">
        <v>149</v>
      </c>
      <c r="N130" s="114"/>
      <c r="O130" s="113" t="s">
        <v>371</v>
      </c>
      <c r="P130" s="107">
        <v>1.0</v>
      </c>
      <c r="Q130" s="115" t="s">
        <v>373</v>
      </c>
      <c r="R130" s="116">
        <v>0.375</v>
      </c>
      <c r="S130" s="117">
        <f t="shared" si="3"/>
        <v>0.66875</v>
      </c>
      <c r="T130" s="116">
        <v>0.3486111111111111</v>
      </c>
      <c r="U130" s="106">
        <f t="shared" si="4"/>
        <v>-0.02638888889</v>
      </c>
      <c r="V130" s="107" t="s">
        <v>151</v>
      </c>
      <c r="W130" s="107" t="s">
        <v>152</v>
      </c>
      <c r="X130" s="118">
        <v>0.0</v>
      </c>
      <c r="Y130" s="119">
        <f t="shared" si="5"/>
        <v>0</v>
      </c>
      <c r="Z130" s="113" t="s">
        <v>156</v>
      </c>
      <c r="AA130" s="113" t="s">
        <v>155</v>
      </c>
      <c r="AB130" s="119">
        <f>IF(T130&lt;&gt;"",(HOUR(T130)+MINUTE(T130)/60)*custohh,"")</f>
        <v>627.5</v>
      </c>
      <c r="AC130" s="118"/>
      <c r="AD130" s="119">
        <f t="shared" si="6"/>
        <v>627.5</v>
      </c>
      <c r="AE130" s="107" t="s">
        <v>457</v>
      </c>
      <c r="AF130" s="107"/>
      <c r="AG130" s="107"/>
      <c r="AH130" s="107"/>
      <c r="AI130" s="107"/>
      <c r="AJ130" s="120"/>
      <c r="AK130" s="107"/>
      <c r="AL130" s="113"/>
      <c r="AM130" s="121"/>
      <c r="AN130" s="121"/>
    </row>
    <row r="131">
      <c r="A131" s="104"/>
      <c r="B131" s="105"/>
      <c r="C131" s="105"/>
      <c r="D131" s="106" t="str">
        <f t="shared" si="1"/>
        <v/>
      </c>
      <c r="E131" s="107"/>
      <c r="F131" s="108" t="str">
        <f t="shared" si="7"/>
        <v/>
      </c>
      <c r="G131" s="109" t="str">
        <f>IFERROR(VLOOKUP($E131,contratos,2,FALSE),"")</f>
        <v/>
      </c>
      <c r="H131" s="110" t="str">
        <f>IFERROR(VLOOKUP($E131,contratos,3,FALSE),"")</f>
        <v/>
      </c>
      <c r="I131" s="111" t="str">
        <f>IFERROR(VLOOKUP($E131,contratos,4,FALSE),"")</f>
        <v/>
      </c>
      <c r="J131" s="112" t="str">
        <f>IFERROR(VLOOKUP($E131,contratos,5,FALSE),"")</f>
        <v/>
      </c>
      <c r="K131" s="112" t="str">
        <f>IFERROR(VLOOKUP($E131,contratos,6,FALSE),"")</f>
        <v/>
      </c>
      <c r="L131" s="112" t="str">
        <f>IFERROR(VLOOKUP($E131,contratos,7,FALSE),"")</f>
        <v/>
      </c>
      <c r="M131" s="113"/>
      <c r="N131" s="114"/>
      <c r="O131" s="113"/>
      <c r="P131" s="107"/>
      <c r="Q131" s="115"/>
      <c r="R131" s="116"/>
      <c r="S131" s="117" t="str">
        <f t="shared" si="3"/>
        <v/>
      </c>
      <c r="T131" s="116"/>
      <c r="U131" s="106" t="str">
        <f t="shared" si="4"/>
        <v/>
      </c>
      <c r="V131" s="107"/>
      <c r="W131" s="107"/>
      <c r="X131" s="118"/>
      <c r="Y131" s="119" t="str">
        <f t="shared" si="5"/>
        <v/>
      </c>
      <c r="Z131" s="113"/>
      <c r="AA131" s="113"/>
      <c r="AB131" s="119" t="str">
        <f>IF(T131&lt;&gt;"",(HOUR(T131)+MINUTE(T131)/60)*custohh,"")</f>
        <v/>
      </c>
      <c r="AC131" s="118"/>
      <c r="AD131" s="119" t="str">
        <f t="shared" si="6"/>
        <v/>
      </c>
      <c r="AE131" s="107"/>
      <c r="AF131" s="107"/>
      <c r="AG131" s="107"/>
      <c r="AH131" s="107"/>
      <c r="AI131" s="107"/>
      <c r="AJ131" s="120"/>
      <c r="AK131" s="107"/>
      <c r="AL131" s="113"/>
      <c r="AM131" s="121"/>
      <c r="AN131" s="121"/>
    </row>
    <row r="132">
      <c r="A132" s="104"/>
      <c r="B132" s="105"/>
      <c r="C132" s="105"/>
      <c r="D132" s="106" t="str">
        <f t="shared" si="1"/>
        <v/>
      </c>
      <c r="E132" s="107"/>
      <c r="F132" s="108" t="str">
        <f t="shared" si="7"/>
        <v/>
      </c>
      <c r="G132" s="109" t="str">
        <f>IFERROR(VLOOKUP($E132,contratos,2,FALSE),"")</f>
        <v/>
      </c>
      <c r="H132" s="110" t="str">
        <f>IFERROR(VLOOKUP($E132,contratos,3,FALSE),"")</f>
        <v/>
      </c>
      <c r="I132" s="111" t="str">
        <f>IFERROR(VLOOKUP($E132,contratos,4,FALSE),"")</f>
        <v/>
      </c>
      <c r="J132" s="112" t="str">
        <f>IFERROR(VLOOKUP($E132,contratos,5,FALSE),"")</f>
        <v/>
      </c>
      <c r="K132" s="112" t="str">
        <f>IFERROR(VLOOKUP($E132,contratos,6,FALSE),"")</f>
        <v/>
      </c>
      <c r="L132" s="112" t="str">
        <f>IFERROR(VLOOKUP($E132,contratos,7,FALSE),"")</f>
        <v/>
      </c>
      <c r="M132" s="113"/>
      <c r="N132" s="114"/>
      <c r="O132" s="113"/>
      <c r="P132" s="107"/>
      <c r="Q132" s="115"/>
      <c r="R132" s="116"/>
      <c r="S132" s="117" t="str">
        <f t="shared" si="3"/>
        <v/>
      </c>
      <c r="T132" s="116"/>
      <c r="U132" s="123"/>
      <c r="V132" s="107"/>
      <c r="W132" s="107"/>
      <c r="X132" s="118"/>
      <c r="Y132" s="119" t="str">
        <f t="shared" si="5"/>
        <v/>
      </c>
      <c r="Z132" s="113"/>
      <c r="AA132" s="113"/>
      <c r="AB132" s="119" t="str">
        <f>IF(T132&lt;&gt;"",(HOUR(T132)+MINUTE(T132)/60)*custohh,"")</f>
        <v/>
      </c>
      <c r="AC132" s="118"/>
      <c r="AD132" s="119" t="str">
        <f t="shared" si="6"/>
        <v/>
      </c>
      <c r="AE132" s="107"/>
      <c r="AF132" s="107"/>
      <c r="AG132" s="107"/>
      <c r="AH132" s="107"/>
      <c r="AI132" s="107"/>
      <c r="AJ132" s="120"/>
      <c r="AK132" s="107"/>
      <c r="AL132" s="113"/>
      <c r="AM132" s="121"/>
      <c r="AN132" s="121"/>
    </row>
    <row r="133">
      <c r="A133" s="104"/>
      <c r="B133" s="105"/>
      <c r="C133" s="105"/>
      <c r="D133" s="106" t="str">
        <f t="shared" si="1"/>
        <v/>
      </c>
      <c r="E133" s="107"/>
      <c r="F133" s="108" t="str">
        <f t="shared" si="7"/>
        <v/>
      </c>
      <c r="G133" s="109" t="str">
        <f>IFERROR(VLOOKUP($E133,contratos,2,FALSE),"")</f>
        <v/>
      </c>
      <c r="H133" s="110" t="str">
        <f>IFERROR(VLOOKUP($E133,contratos,3,FALSE),"")</f>
        <v/>
      </c>
      <c r="I133" s="111" t="str">
        <f>IFERROR(VLOOKUP($E133,contratos,4,FALSE),"")</f>
        <v/>
      </c>
      <c r="J133" s="112" t="str">
        <f>IFERROR(VLOOKUP($E133,contratos,5,FALSE),"")</f>
        <v/>
      </c>
      <c r="K133" s="112" t="str">
        <f>IFERROR(VLOOKUP($E133,contratos,6,FALSE),"")</f>
        <v/>
      </c>
      <c r="L133" s="112" t="str">
        <f>IFERROR(VLOOKUP($E133,contratos,7,FALSE),"")</f>
        <v/>
      </c>
      <c r="M133" s="113"/>
      <c r="N133" s="114"/>
      <c r="O133" s="113"/>
      <c r="P133" s="107"/>
      <c r="Q133" s="115"/>
      <c r="R133" s="116"/>
      <c r="S133" s="117" t="str">
        <f t="shared" si="3"/>
        <v/>
      </c>
      <c r="T133" s="116"/>
      <c r="U133" s="106" t="str">
        <f t="shared" ref="U133:U798" si="8">IF(T133&lt;&gt;"",T133-R133,"")</f>
        <v/>
      </c>
      <c r="V133" s="107"/>
      <c r="W133" s="107"/>
      <c r="X133" s="118"/>
      <c r="Y133" s="119" t="str">
        <f t="shared" si="5"/>
        <v/>
      </c>
      <c r="Z133" s="113"/>
      <c r="AA133" s="113"/>
      <c r="AB133" s="119" t="str">
        <f>IF(T133&lt;&gt;"",(HOUR(T133)+MINUTE(T133)/60)*custohh,"")</f>
        <v/>
      </c>
      <c r="AC133" s="118"/>
      <c r="AD133" s="119" t="str">
        <f t="shared" si="6"/>
        <v/>
      </c>
      <c r="AE133" s="107"/>
      <c r="AF133" s="107"/>
      <c r="AG133" s="107"/>
      <c r="AH133" s="107"/>
      <c r="AI133" s="107"/>
      <c r="AJ133" s="120"/>
      <c r="AK133" s="107"/>
      <c r="AL133" s="113"/>
      <c r="AM133" s="121"/>
      <c r="AN133" s="121"/>
    </row>
    <row r="134">
      <c r="A134" s="104"/>
      <c r="B134" s="105"/>
      <c r="C134" s="105"/>
      <c r="D134" s="106" t="str">
        <f t="shared" si="1"/>
        <v/>
      </c>
      <c r="E134" s="107"/>
      <c r="F134" s="108" t="str">
        <f t="shared" si="7"/>
        <v/>
      </c>
      <c r="G134" s="109" t="str">
        <f>IFERROR(VLOOKUP($E134,contratos,2,FALSE),"")</f>
        <v/>
      </c>
      <c r="H134" s="110" t="str">
        <f>IFERROR(VLOOKUP($E134,contratos,3,FALSE),"")</f>
        <v/>
      </c>
      <c r="I134" s="111" t="str">
        <f>IFERROR(VLOOKUP($E134,contratos,4,FALSE),"")</f>
        <v/>
      </c>
      <c r="J134" s="112" t="str">
        <f>IFERROR(VLOOKUP($E134,contratos,5,FALSE),"")</f>
        <v/>
      </c>
      <c r="K134" s="112" t="str">
        <f>IFERROR(VLOOKUP($E134,contratos,6,FALSE),"")</f>
        <v/>
      </c>
      <c r="L134" s="112" t="str">
        <f>IFERROR(VLOOKUP($E134,contratos,7,FALSE),"")</f>
        <v/>
      </c>
      <c r="M134" s="113"/>
      <c r="N134" s="114"/>
      <c r="O134" s="113"/>
      <c r="P134" s="107"/>
      <c r="Q134" s="115"/>
      <c r="R134" s="116"/>
      <c r="S134" s="117" t="str">
        <f t="shared" si="3"/>
        <v/>
      </c>
      <c r="T134" s="116"/>
      <c r="U134" s="106" t="str">
        <f t="shared" si="8"/>
        <v/>
      </c>
      <c r="V134" s="107"/>
      <c r="W134" s="107"/>
      <c r="X134" s="118"/>
      <c r="Y134" s="119" t="str">
        <f t="shared" si="5"/>
        <v/>
      </c>
      <c r="Z134" s="113"/>
      <c r="AA134" s="113"/>
      <c r="AB134" s="119" t="str">
        <f>IF(T134&lt;&gt;"",(HOUR(T134)+MINUTE(T134)/60)*custohh,"")</f>
        <v/>
      </c>
      <c r="AC134" s="118"/>
      <c r="AD134" s="119" t="str">
        <f t="shared" si="6"/>
        <v/>
      </c>
      <c r="AE134" s="107"/>
      <c r="AF134" s="107"/>
      <c r="AG134" s="107"/>
      <c r="AH134" s="107"/>
      <c r="AI134" s="107"/>
      <c r="AJ134" s="120"/>
      <c r="AK134" s="107"/>
      <c r="AL134" s="113"/>
      <c r="AM134" s="121"/>
      <c r="AN134" s="121"/>
    </row>
    <row r="135">
      <c r="A135" s="104"/>
      <c r="B135" s="105"/>
      <c r="C135" s="105"/>
      <c r="D135" s="106" t="str">
        <f t="shared" si="1"/>
        <v/>
      </c>
      <c r="E135" s="107"/>
      <c r="F135" s="108" t="str">
        <f t="shared" si="7"/>
        <v/>
      </c>
      <c r="G135" s="109" t="str">
        <f>IFERROR(VLOOKUP($E135,contratos,2,FALSE),"")</f>
        <v/>
      </c>
      <c r="H135" s="110" t="str">
        <f>IFERROR(VLOOKUP($E135,contratos,3,FALSE),"")</f>
        <v/>
      </c>
      <c r="I135" s="111" t="str">
        <f>IFERROR(VLOOKUP($E135,contratos,4,FALSE),"")</f>
        <v/>
      </c>
      <c r="J135" s="112" t="str">
        <f>IFERROR(VLOOKUP($E135,contratos,5,FALSE),"")</f>
        <v/>
      </c>
      <c r="K135" s="112" t="str">
        <f>IFERROR(VLOOKUP($E135,contratos,6,FALSE),"")</f>
        <v/>
      </c>
      <c r="L135" s="112" t="str">
        <f>IFERROR(VLOOKUP($E135,contratos,7,FALSE),"")</f>
        <v/>
      </c>
      <c r="M135" s="113"/>
      <c r="N135" s="114"/>
      <c r="O135" s="113"/>
      <c r="P135" s="107"/>
      <c r="Q135" s="115"/>
      <c r="R135" s="116"/>
      <c r="S135" s="117" t="str">
        <f t="shared" si="3"/>
        <v/>
      </c>
      <c r="T135" s="116"/>
      <c r="U135" s="106" t="str">
        <f t="shared" si="8"/>
        <v/>
      </c>
      <c r="V135" s="107"/>
      <c r="W135" s="107"/>
      <c r="X135" s="118"/>
      <c r="Y135" s="119" t="str">
        <f t="shared" si="5"/>
        <v/>
      </c>
      <c r="Z135" s="113"/>
      <c r="AA135" s="113"/>
      <c r="AB135" s="119" t="str">
        <f>IF(T135&lt;&gt;"",(HOUR(T135)+MINUTE(T135)/60)*custohh,"")</f>
        <v/>
      </c>
      <c r="AC135" s="118"/>
      <c r="AD135" s="119" t="str">
        <f t="shared" si="6"/>
        <v/>
      </c>
      <c r="AE135" s="107"/>
      <c r="AF135" s="107"/>
      <c r="AG135" s="107"/>
      <c r="AH135" s="107"/>
      <c r="AI135" s="107"/>
      <c r="AJ135" s="120"/>
      <c r="AK135" s="107"/>
      <c r="AL135" s="113"/>
      <c r="AM135" s="121"/>
      <c r="AN135" s="121"/>
    </row>
    <row r="136">
      <c r="A136" s="104"/>
      <c r="B136" s="105"/>
      <c r="C136" s="105"/>
      <c r="D136" s="106" t="str">
        <f t="shared" si="1"/>
        <v/>
      </c>
      <c r="E136" s="107"/>
      <c r="F136" s="108" t="str">
        <f t="shared" si="7"/>
        <v/>
      </c>
      <c r="G136" s="109" t="str">
        <f>IFERROR(VLOOKUP($E136,contratos,2,FALSE),"")</f>
        <v/>
      </c>
      <c r="H136" s="110" t="str">
        <f>IFERROR(VLOOKUP($E136,contratos,3,FALSE),"")</f>
        <v/>
      </c>
      <c r="I136" s="111" t="str">
        <f>IFERROR(VLOOKUP($E136,contratos,4,FALSE),"")</f>
        <v/>
      </c>
      <c r="J136" s="112" t="str">
        <f>IFERROR(VLOOKUP($E136,contratos,5,FALSE),"")</f>
        <v/>
      </c>
      <c r="K136" s="112" t="str">
        <f>IFERROR(VLOOKUP($E136,contratos,6,FALSE),"")</f>
        <v/>
      </c>
      <c r="L136" s="112" t="str">
        <f>IFERROR(VLOOKUP($E136,contratos,7,FALSE),"")</f>
        <v/>
      </c>
      <c r="M136" s="113"/>
      <c r="N136" s="114"/>
      <c r="O136" s="113"/>
      <c r="P136" s="107"/>
      <c r="Q136" s="115"/>
      <c r="R136" s="116"/>
      <c r="S136" s="117" t="str">
        <f t="shared" si="3"/>
        <v/>
      </c>
      <c r="T136" s="116"/>
      <c r="U136" s="106" t="str">
        <f t="shared" si="8"/>
        <v/>
      </c>
      <c r="V136" s="107"/>
      <c r="W136" s="107"/>
      <c r="X136" s="118"/>
      <c r="Y136" s="119" t="str">
        <f t="shared" si="5"/>
        <v/>
      </c>
      <c r="Z136" s="113"/>
      <c r="AA136" s="113"/>
      <c r="AB136" s="119" t="str">
        <f>IF(T136&lt;&gt;"",(HOUR(T136)+MINUTE(T136)/60)*custohh,"")</f>
        <v/>
      </c>
      <c r="AC136" s="118"/>
      <c r="AD136" s="119" t="str">
        <f t="shared" si="6"/>
        <v/>
      </c>
      <c r="AE136" s="107"/>
      <c r="AF136" s="107"/>
      <c r="AG136" s="107"/>
      <c r="AH136" s="107"/>
      <c r="AI136" s="107"/>
      <c r="AJ136" s="120"/>
      <c r="AK136" s="107"/>
      <c r="AL136" s="113"/>
      <c r="AM136" s="121"/>
      <c r="AN136" s="121"/>
    </row>
    <row r="137">
      <c r="A137" s="104"/>
      <c r="B137" s="105"/>
      <c r="C137" s="105"/>
      <c r="D137" s="106" t="str">
        <f t="shared" si="1"/>
        <v/>
      </c>
      <c r="E137" s="107"/>
      <c r="F137" s="108" t="str">
        <f t="shared" si="7"/>
        <v/>
      </c>
      <c r="G137" s="109" t="str">
        <f>IFERROR(VLOOKUP($E137,contratos,2,FALSE),"")</f>
        <v/>
      </c>
      <c r="H137" s="110" t="str">
        <f>IFERROR(VLOOKUP($E137,contratos,3,FALSE),"")</f>
        <v/>
      </c>
      <c r="I137" s="111" t="str">
        <f>IFERROR(VLOOKUP($E137,contratos,4,FALSE),"")</f>
        <v/>
      </c>
      <c r="J137" s="112" t="str">
        <f>IFERROR(VLOOKUP($E137,contratos,5,FALSE),"")</f>
        <v/>
      </c>
      <c r="K137" s="112" t="str">
        <f>IFERROR(VLOOKUP($E137,contratos,6,FALSE),"")</f>
        <v/>
      </c>
      <c r="L137" s="112" t="str">
        <f>IFERROR(VLOOKUP($E137,contratos,7,FALSE),"")</f>
        <v/>
      </c>
      <c r="M137" s="113"/>
      <c r="N137" s="114"/>
      <c r="O137" s="113"/>
      <c r="P137" s="107"/>
      <c r="Q137" s="115"/>
      <c r="R137" s="116"/>
      <c r="S137" s="117" t="str">
        <f t="shared" si="3"/>
        <v/>
      </c>
      <c r="T137" s="116"/>
      <c r="U137" s="106" t="str">
        <f t="shared" si="8"/>
        <v/>
      </c>
      <c r="V137" s="107"/>
      <c r="W137" s="107"/>
      <c r="X137" s="118"/>
      <c r="Y137" s="119" t="str">
        <f t="shared" si="5"/>
        <v/>
      </c>
      <c r="Z137" s="113"/>
      <c r="AA137" s="113"/>
      <c r="AB137" s="119" t="str">
        <f>IF(T137&lt;&gt;"",(HOUR(T137)+MINUTE(T137)/60)*custohh,"")</f>
        <v/>
      </c>
      <c r="AC137" s="118"/>
      <c r="AD137" s="119" t="str">
        <f t="shared" si="6"/>
        <v/>
      </c>
      <c r="AE137" s="107"/>
      <c r="AF137" s="107"/>
      <c r="AG137" s="107"/>
      <c r="AH137" s="107"/>
      <c r="AI137" s="107"/>
      <c r="AJ137" s="120"/>
      <c r="AK137" s="107"/>
      <c r="AL137" s="113"/>
      <c r="AM137" s="121"/>
      <c r="AN137" s="121"/>
    </row>
    <row r="138">
      <c r="A138" s="104"/>
      <c r="B138" s="105"/>
      <c r="C138" s="105"/>
      <c r="D138" s="106" t="str">
        <f t="shared" si="1"/>
        <v/>
      </c>
      <c r="E138" s="107"/>
      <c r="F138" s="108" t="str">
        <f t="shared" si="7"/>
        <v/>
      </c>
      <c r="G138" s="109" t="str">
        <f>IFERROR(VLOOKUP($E138,contratos,2,FALSE),"")</f>
        <v/>
      </c>
      <c r="H138" s="110" t="str">
        <f>IFERROR(VLOOKUP($E138,contratos,3,FALSE),"")</f>
        <v/>
      </c>
      <c r="I138" s="111" t="str">
        <f>IFERROR(VLOOKUP($E138,contratos,4,FALSE),"")</f>
        <v/>
      </c>
      <c r="J138" s="112" t="str">
        <f>IFERROR(VLOOKUP($E138,contratos,5,FALSE),"")</f>
        <v/>
      </c>
      <c r="K138" s="112" t="str">
        <f>IFERROR(VLOOKUP($E138,contratos,6,FALSE),"")</f>
        <v/>
      </c>
      <c r="L138" s="112" t="str">
        <f>IFERROR(VLOOKUP($E138,contratos,7,FALSE),"")</f>
        <v/>
      </c>
      <c r="M138" s="113"/>
      <c r="N138" s="114"/>
      <c r="O138" s="113"/>
      <c r="P138" s="107"/>
      <c r="Q138" s="115"/>
      <c r="R138" s="116"/>
      <c r="S138" s="117" t="str">
        <f t="shared" si="3"/>
        <v/>
      </c>
      <c r="T138" s="116"/>
      <c r="U138" s="106" t="str">
        <f t="shared" si="8"/>
        <v/>
      </c>
      <c r="V138" s="107"/>
      <c r="W138" s="107"/>
      <c r="X138" s="118"/>
      <c r="Y138" s="119" t="str">
        <f t="shared" si="5"/>
        <v/>
      </c>
      <c r="Z138" s="113"/>
      <c r="AA138" s="113"/>
      <c r="AB138" s="119" t="str">
        <f>IF(T138&lt;&gt;"",(HOUR(T138)+MINUTE(T138)/60)*custohh,"")</f>
        <v/>
      </c>
      <c r="AC138" s="118"/>
      <c r="AD138" s="119" t="str">
        <f t="shared" si="6"/>
        <v/>
      </c>
      <c r="AE138" s="107"/>
      <c r="AF138" s="107"/>
      <c r="AG138" s="107"/>
      <c r="AH138" s="107"/>
      <c r="AI138" s="107"/>
      <c r="AJ138" s="120"/>
      <c r="AK138" s="107"/>
      <c r="AL138" s="113"/>
      <c r="AM138" s="121"/>
      <c r="AN138" s="121"/>
    </row>
    <row r="139">
      <c r="A139" s="104"/>
      <c r="B139" s="105"/>
      <c r="C139" s="105"/>
      <c r="D139" s="106" t="str">
        <f t="shared" si="1"/>
        <v/>
      </c>
      <c r="E139" s="107"/>
      <c r="F139" s="108" t="str">
        <f t="shared" si="7"/>
        <v/>
      </c>
      <c r="G139" s="109" t="str">
        <f>IFERROR(VLOOKUP($E139,contratos,2,FALSE),"")</f>
        <v/>
      </c>
      <c r="H139" s="110" t="str">
        <f>IFERROR(VLOOKUP($E139,contratos,3,FALSE),"")</f>
        <v/>
      </c>
      <c r="I139" s="111" t="str">
        <f>IFERROR(VLOOKUP($E139,contratos,4,FALSE),"")</f>
        <v/>
      </c>
      <c r="J139" s="112" t="str">
        <f>IFERROR(VLOOKUP($E139,contratos,5,FALSE),"")</f>
        <v/>
      </c>
      <c r="K139" s="112" t="str">
        <f>IFERROR(VLOOKUP($E139,contratos,6,FALSE),"")</f>
        <v/>
      </c>
      <c r="L139" s="112" t="str">
        <f>IFERROR(VLOOKUP($E139,contratos,7,FALSE),"")</f>
        <v/>
      </c>
      <c r="M139" s="113"/>
      <c r="N139" s="114"/>
      <c r="O139" s="113"/>
      <c r="P139" s="107"/>
      <c r="Q139" s="115"/>
      <c r="R139" s="116"/>
      <c r="S139" s="117" t="str">
        <f t="shared" si="3"/>
        <v/>
      </c>
      <c r="T139" s="116"/>
      <c r="U139" s="106" t="str">
        <f t="shared" si="8"/>
        <v/>
      </c>
      <c r="V139" s="107"/>
      <c r="W139" s="107"/>
      <c r="X139" s="118"/>
      <c r="Y139" s="119" t="str">
        <f t="shared" si="5"/>
        <v/>
      </c>
      <c r="Z139" s="113"/>
      <c r="AA139" s="113"/>
      <c r="AB139" s="119" t="str">
        <f>IF(T139&lt;&gt;"",(HOUR(T139)+MINUTE(T139)/60)*custohh,"")</f>
        <v/>
      </c>
      <c r="AC139" s="118"/>
      <c r="AD139" s="119" t="str">
        <f t="shared" si="6"/>
        <v/>
      </c>
      <c r="AE139" s="107"/>
      <c r="AF139" s="107"/>
      <c r="AG139" s="107"/>
      <c r="AH139" s="107"/>
      <c r="AI139" s="107"/>
      <c r="AJ139" s="120"/>
      <c r="AK139" s="107"/>
      <c r="AL139" s="113"/>
      <c r="AM139" s="121"/>
      <c r="AN139" s="121"/>
    </row>
    <row r="140">
      <c r="A140" s="104"/>
      <c r="B140" s="105"/>
      <c r="C140" s="105"/>
      <c r="D140" s="106" t="str">
        <f t="shared" si="1"/>
        <v/>
      </c>
      <c r="E140" s="107"/>
      <c r="F140" s="108" t="str">
        <f t="shared" si="7"/>
        <v/>
      </c>
      <c r="G140" s="109" t="str">
        <f>IFERROR(VLOOKUP($E140,contratos,2,FALSE),"")</f>
        <v/>
      </c>
      <c r="H140" s="110" t="str">
        <f>IFERROR(VLOOKUP($E140,contratos,3,FALSE),"")</f>
        <v/>
      </c>
      <c r="I140" s="111" t="str">
        <f>IFERROR(VLOOKUP($E140,contratos,4,FALSE),"")</f>
        <v/>
      </c>
      <c r="J140" s="112" t="str">
        <f>IFERROR(VLOOKUP($E140,contratos,5,FALSE),"")</f>
        <v/>
      </c>
      <c r="K140" s="112" t="str">
        <f>IFERROR(VLOOKUP($E140,contratos,6,FALSE),"")</f>
        <v/>
      </c>
      <c r="L140" s="112" t="str">
        <f>IFERROR(VLOOKUP($E140,contratos,7,FALSE),"")</f>
        <v/>
      </c>
      <c r="M140" s="113"/>
      <c r="N140" s="114"/>
      <c r="O140" s="113"/>
      <c r="P140" s="107"/>
      <c r="Q140" s="115"/>
      <c r="R140" s="116"/>
      <c r="S140" s="117" t="str">
        <f t="shared" si="3"/>
        <v/>
      </c>
      <c r="T140" s="116"/>
      <c r="U140" s="106" t="str">
        <f t="shared" si="8"/>
        <v/>
      </c>
      <c r="V140" s="107"/>
      <c r="W140" s="107"/>
      <c r="X140" s="118"/>
      <c r="Y140" s="119" t="str">
        <f t="shared" si="5"/>
        <v/>
      </c>
      <c r="Z140" s="113"/>
      <c r="AA140" s="113"/>
      <c r="AB140" s="119" t="str">
        <f>IF(T140&lt;&gt;"",(HOUR(T140)+MINUTE(T140)/60)*custohh,"")</f>
        <v/>
      </c>
      <c r="AC140" s="118"/>
      <c r="AD140" s="119" t="str">
        <f t="shared" si="6"/>
        <v/>
      </c>
      <c r="AE140" s="107"/>
      <c r="AF140" s="107"/>
      <c r="AG140" s="107"/>
      <c r="AH140" s="107"/>
      <c r="AI140" s="107"/>
      <c r="AJ140" s="120"/>
      <c r="AK140" s="107"/>
      <c r="AL140" s="113"/>
      <c r="AM140" s="121"/>
      <c r="AN140" s="121"/>
    </row>
    <row r="141">
      <c r="A141" s="104"/>
      <c r="B141" s="105"/>
      <c r="C141" s="105"/>
      <c r="D141" s="106" t="str">
        <f t="shared" si="1"/>
        <v/>
      </c>
      <c r="E141" s="107"/>
      <c r="F141" s="108" t="str">
        <f t="shared" si="7"/>
        <v/>
      </c>
      <c r="G141" s="109" t="str">
        <f>IFERROR(VLOOKUP($E141,contratos,2,FALSE),"")</f>
        <v/>
      </c>
      <c r="H141" s="110" t="str">
        <f>IFERROR(VLOOKUP($E141,contratos,3,FALSE),"")</f>
        <v/>
      </c>
      <c r="I141" s="111" t="str">
        <f>IFERROR(VLOOKUP($E141,contratos,4,FALSE),"")</f>
        <v/>
      </c>
      <c r="J141" s="112" t="str">
        <f>IFERROR(VLOOKUP($E141,contratos,5,FALSE),"")</f>
        <v/>
      </c>
      <c r="K141" s="112" t="str">
        <f>IFERROR(VLOOKUP($E141,contratos,6,FALSE),"")</f>
        <v/>
      </c>
      <c r="L141" s="112" t="str">
        <f>IFERROR(VLOOKUP($E141,contratos,7,FALSE),"")</f>
        <v/>
      </c>
      <c r="M141" s="113"/>
      <c r="N141" s="114"/>
      <c r="O141" s="113"/>
      <c r="P141" s="107"/>
      <c r="Q141" s="115"/>
      <c r="R141" s="116"/>
      <c r="S141" s="117" t="str">
        <f t="shared" si="3"/>
        <v/>
      </c>
      <c r="T141" s="116"/>
      <c r="U141" s="106" t="str">
        <f t="shared" si="8"/>
        <v/>
      </c>
      <c r="V141" s="107"/>
      <c r="W141" s="107"/>
      <c r="X141" s="118"/>
      <c r="Y141" s="119" t="str">
        <f t="shared" si="5"/>
        <v/>
      </c>
      <c r="Z141" s="113"/>
      <c r="AA141" s="113"/>
      <c r="AB141" s="119" t="str">
        <f>IF(T141&lt;&gt;"",(HOUR(T141)+MINUTE(T141)/60)*custohh,"")</f>
        <v/>
      </c>
      <c r="AC141" s="118"/>
      <c r="AD141" s="119" t="str">
        <f t="shared" si="6"/>
        <v/>
      </c>
      <c r="AE141" s="107"/>
      <c r="AF141" s="107"/>
      <c r="AG141" s="107"/>
      <c r="AH141" s="107"/>
      <c r="AI141" s="107"/>
      <c r="AJ141" s="120"/>
      <c r="AK141" s="107"/>
      <c r="AL141" s="113"/>
      <c r="AM141" s="121"/>
      <c r="AN141" s="121"/>
    </row>
    <row r="142">
      <c r="A142" s="104"/>
      <c r="B142" s="105"/>
      <c r="C142" s="105"/>
      <c r="D142" s="106" t="str">
        <f t="shared" si="1"/>
        <v/>
      </c>
      <c r="E142" s="107"/>
      <c r="F142" s="108" t="str">
        <f t="shared" si="7"/>
        <v/>
      </c>
      <c r="G142" s="109" t="str">
        <f>IFERROR(VLOOKUP($E142,contratos,2,FALSE),"")</f>
        <v/>
      </c>
      <c r="H142" s="110" t="str">
        <f>IFERROR(VLOOKUP($E142,contratos,3,FALSE),"")</f>
        <v/>
      </c>
      <c r="I142" s="111" t="str">
        <f>IFERROR(VLOOKUP($E142,contratos,4,FALSE),"")</f>
        <v/>
      </c>
      <c r="J142" s="112" t="str">
        <f>IFERROR(VLOOKUP($E142,contratos,5,FALSE),"")</f>
        <v/>
      </c>
      <c r="K142" s="112" t="str">
        <f>IFERROR(VLOOKUP($E142,contratos,6,FALSE),"")</f>
        <v/>
      </c>
      <c r="L142" s="112" t="str">
        <f>IFERROR(VLOOKUP($E142,contratos,7,FALSE),"")</f>
        <v/>
      </c>
      <c r="M142" s="113"/>
      <c r="N142" s="114"/>
      <c r="O142" s="113"/>
      <c r="P142" s="107"/>
      <c r="Q142" s="115"/>
      <c r="R142" s="116"/>
      <c r="S142" s="117" t="str">
        <f t="shared" si="3"/>
        <v/>
      </c>
      <c r="T142" s="116"/>
      <c r="U142" s="106" t="str">
        <f t="shared" si="8"/>
        <v/>
      </c>
      <c r="V142" s="107"/>
      <c r="W142" s="107"/>
      <c r="X142" s="118"/>
      <c r="Y142" s="119" t="str">
        <f t="shared" si="5"/>
        <v/>
      </c>
      <c r="Z142" s="113"/>
      <c r="AA142" s="113"/>
      <c r="AB142" s="119" t="str">
        <f>IF(T142&lt;&gt;"",(HOUR(T142)+MINUTE(T142)/60)*custohh,"")</f>
        <v/>
      </c>
      <c r="AC142" s="118"/>
      <c r="AD142" s="119" t="str">
        <f t="shared" si="6"/>
        <v/>
      </c>
      <c r="AE142" s="107"/>
      <c r="AF142" s="107"/>
      <c r="AG142" s="107"/>
      <c r="AH142" s="107"/>
      <c r="AI142" s="107"/>
      <c r="AJ142" s="120"/>
      <c r="AK142" s="107"/>
      <c r="AL142" s="113"/>
      <c r="AM142" s="121"/>
      <c r="AN142" s="121"/>
    </row>
    <row r="143">
      <c r="A143" s="104"/>
      <c r="B143" s="105"/>
      <c r="C143" s="105"/>
      <c r="D143" s="106" t="str">
        <f t="shared" si="1"/>
        <v/>
      </c>
      <c r="E143" s="107"/>
      <c r="F143" s="108" t="str">
        <f t="shared" si="7"/>
        <v/>
      </c>
      <c r="G143" s="109" t="str">
        <f>IFERROR(VLOOKUP($E143,contratos,2,FALSE),"")</f>
        <v/>
      </c>
      <c r="H143" s="110" t="str">
        <f>IFERROR(VLOOKUP($E143,contratos,3,FALSE),"")</f>
        <v/>
      </c>
      <c r="I143" s="111" t="str">
        <f>IFERROR(VLOOKUP($E143,contratos,4,FALSE),"")</f>
        <v/>
      </c>
      <c r="J143" s="112" t="str">
        <f>IFERROR(VLOOKUP($E143,contratos,5,FALSE),"")</f>
        <v/>
      </c>
      <c r="K143" s="112" t="str">
        <f>IFERROR(VLOOKUP($E143,contratos,6,FALSE),"")</f>
        <v/>
      </c>
      <c r="L143" s="112" t="str">
        <f>IFERROR(VLOOKUP($E143,contratos,7,FALSE),"")</f>
        <v/>
      </c>
      <c r="M143" s="113"/>
      <c r="N143" s="114"/>
      <c r="O143" s="113"/>
      <c r="P143" s="107"/>
      <c r="Q143" s="115"/>
      <c r="R143" s="116"/>
      <c r="S143" s="117" t="str">
        <f t="shared" si="3"/>
        <v/>
      </c>
      <c r="T143" s="116"/>
      <c r="U143" s="106" t="str">
        <f t="shared" si="8"/>
        <v/>
      </c>
      <c r="V143" s="107"/>
      <c r="W143" s="107"/>
      <c r="X143" s="118"/>
      <c r="Y143" s="119" t="str">
        <f t="shared" si="5"/>
        <v/>
      </c>
      <c r="Z143" s="113"/>
      <c r="AA143" s="113"/>
      <c r="AB143" s="119" t="str">
        <f>IF(T143&lt;&gt;"",(HOUR(T143)+MINUTE(T143)/60)*custohh,"")</f>
        <v/>
      </c>
      <c r="AC143" s="118"/>
      <c r="AD143" s="119" t="str">
        <f t="shared" si="6"/>
        <v/>
      </c>
      <c r="AE143" s="107"/>
      <c r="AF143" s="107"/>
      <c r="AG143" s="107"/>
      <c r="AH143" s="107"/>
      <c r="AI143" s="107"/>
      <c r="AJ143" s="120"/>
      <c r="AK143" s="107"/>
      <c r="AL143" s="113"/>
      <c r="AM143" s="121"/>
      <c r="AN143" s="121"/>
    </row>
    <row r="144">
      <c r="A144" s="104"/>
      <c r="B144" s="105"/>
      <c r="C144" s="105"/>
      <c r="D144" s="106" t="str">
        <f t="shared" si="1"/>
        <v/>
      </c>
      <c r="E144" s="107"/>
      <c r="F144" s="108" t="str">
        <f t="shared" si="7"/>
        <v/>
      </c>
      <c r="G144" s="109" t="str">
        <f>IFERROR(VLOOKUP($E144,contratos,2,FALSE),"")</f>
        <v/>
      </c>
      <c r="H144" s="110" t="str">
        <f>IFERROR(VLOOKUP($E144,contratos,3,FALSE),"")</f>
        <v/>
      </c>
      <c r="I144" s="111" t="str">
        <f>IFERROR(VLOOKUP($E144,contratos,4,FALSE),"")</f>
        <v/>
      </c>
      <c r="J144" s="112" t="str">
        <f>IFERROR(VLOOKUP($E144,contratos,5,FALSE),"")</f>
        <v/>
      </c>
      <c r="K144" s="112" t="str">
        <f>IFERROR(VLOOKUP($E144,contratos,6,FALSE),"")</f>
        <v/>
      </c>
      <c r="L144" s="112" t="str">
        <f>IFERROR(VLOOKUP($E144,contratos,7,FALSE),"")</f>
        <v/>
      </c>
      <c r="M144" s="113"/>
      <c r="N144" s="114"/>
      <c r="O144" s="113"/>
      <c r="P144" s="107"/>
      <c r="Q144" s="115"/>
      <c r="R144" s="116"/>
      <c r="S144" s="117" t="str">
        <f t="shared" si="3"/>
        <v/>
      </c>
      <c r="T144" s="116"/>
      <c r="U144" s="106" t="str">
        <f t="shared" si="8"/>
        <v/>
      </c>
      <c r="V144" s="107"/>
      <c r="W144" s="107"/>
      <c r="X144" s="118"/>
      <c r="Y144" s="119" t="str">
        <f t="shared" si="5"/>
        <v/>
      </c>
      <c r="Z144" s="113"/>
      <c r="AA144" s="113"/>
      <c r="AB144" s="119" t="str">
        <f>IF(T144&lt;&gt;"",(HOUR(T144)+MINUTE(T144)/60)*custohh,"")</f>
        <v/>
      </c>
      <c r="AC144" s="118"/>
      <c r="AD144" s="119" t="str">
        <f t="shared" si="6"/>
        <v/>
      </c>
      <c r="AE144" s="107"/>
      <c r="AF144" s="107"/>
      <c r="AG144" s="107"/>
      <c r="AH144" s="107"/>
      <c r="AI144" s="107"/>
      <c r="AJ144" s="120"/>
      <c r="AK144" s="107"/>
      <c r="AL144" s="113"/>
      <c r="AM144" s="121"/>
      <c r="AN144" s="121"/>
    </row>
    <row r="145">
      <c r="A145" s="104"/>
      <c r="B145" s="105"/>
      <c r="C145" s="105"/>
      <c r="D145" s="106" t="str">
        <f t="shared" si="1"/>
        <v/>
      </c>
      <c r="E145" s="107"/>
      <c r="F145" s="108" t="str">
        <f t="shared" si="7"/>
        <v/>
      </c>
      <c r="G145" s="109" t="str">
        <f>IFERROR(VLOOKUP($E145,contratos,2,FALSE),"")</f>
        <v/>
      </c>
      <c r="H145" s="110" t="str">
        <f>IFERROR(VLOOKUP($E145,contratos,3,FALSE),"")</f>
        <v/>
      </c>
      <c r="I145" s="111" t="str">
        <f>IFERROR(VLOOKUP($E145,contratos,4,FALSE),"")</f>
        <v/>
      </c>
      <c r="J145" s="112" t="str">
        <f>IFERROR(VLOOKUP($E145,contratos,5,FALSE),"")</f>
        <v/>
      </c>
      <c r="K145" s="112" t="str">
        <f>IFERROR(VLOOKUP($E145,contratos,6,FALSE),"")</f>
        <v/>
      </c>
      <c r="L145" s="112" t="str">
        <f>IFERROR(VLOOKUP($E145,contratos,7,FALSE),"")</f>
        <v/>
      </c>
      <c r="M145" s="113"/>
      <c r="N145" s="114"/>
      <c r="O145" s="113"/>
      <c r="P145" s="107"/>
      <c r="Q145" s="115"/>
      <c r="R145" s="116"/>
      <c r="S145" s="117" t="str">
        <f t="shared" si="3"/>
        <v/>
      </c>
      <c r="T145" s="116"/>
      <c r="U145" s="106" t="str">
        <f t="shared" si="8"/>
        <v/>
      </c>
      <c r="V145" s="107"/>
      <c r="W145" s="107"/>
      <c r="X145" s="118"/>
      <c r="Y145" s="119" t="str">
        <f t="shared" si="5"/>
        <v/>
      </c>
      <c r="Z145" s="113"/>
      <c r="AA145" s="113"/>
      <c r="AB145" s="119" t="str">
        <f>IF(T145&lt;&gt;"",(HOUR(T145)+MINUTE(T145)/60)*custohh,"")</f>
        <v/>
      </c>
      <c r="AC145" s="118"/>
      <c r="AD145" s="119" t="str">
        <f t="shared" si="6"/>
        <v/>
      </c>
      <c r="AE145" s="107"/>
      <c r="AF145" s="107"/>
      <c r="AG145" s="107"/>
      <c r="AH145" s="107"/>
      <c r="AI145" s="107"/>
      <c r="AJ145" s="120"/>
      <c r="AK145" s="107"/>
      <c r="AL145" s="113"/>
      <c r="AM145" s="121"/>
      <c r="AN145" s="121"/>
    </row>
    <row r="146">
      <c r="A146" s="104"/>
      <c r="B146" s="105"/>
      <c r="C146" s="105"/>
      <c r="D146" s="106" t="str">
        <f t="shared" si="1"/>
        <v/>
      </c>
      <c r="E146" s="107"/>
      <c r="F146" s="108" t="str">
        <f t="shared" si="7"/>
        <v/>
      </c>
      <c r="G146" s="109" t="str">
        <f>IFERROR(VLOOKUP($E146,contratos,2,FALSE),"")</f>
        <v/>
      </c>
      <c r="H146" s="110" t="str">
        <f>IFERROR(VLOOKUP($E146,contratos,3,FALSE),"")</f>
        <v/>
      </c>
      <c r="I146" s="111" t="str">
        <f>IFERROR(VLOOKUP($E146,contratos,4,FALSE),"")</f>
        <v/>
      </c>
      <c r="J146" s="112" t="str">
        <f>IFERROR(VLOOKUP($E146,contratos,5,FALSE),"")</f>
        <v/>
      </c>
      <c r="K146" s="112" t="str">
        <f>IFERROR(VLOOKUP($E146,contratos,6,FALSE),"")</f>
        <v/>
      </c>
      <c r="L146" s="112" t="str">
        <f>IFERROR(VLOOKUP($E146,contratos,7,FALSE),"")</f>
        <v/>
      </c>
      <c r="M146" s="113"/>
      <c r="N146" s="114"/>
      <c r="O146" s="113"/>
      <c r="P146" s="107"/>
      <c r="Q146" s="115"/>
      <c r="R146" s="116"/>
      <c r="S146" s="117" t="str">
        <f t="shared" si="3"/>
        <v/>
      </c>
      <c r="T146" s="116"/>
      <c r="U146" s="106" t="str">
        <f t="shared" si="8"/>
        <v/>
      </c>
      <c r="V146" s="107"/>
      <c r="W146" s="107"/>
      <c r="X146" s="118"/>
      <c r="Y146" s="119" t="str">
        <f t="shared" si="5"/>
        <v/>
      </c>
      <c r="Z146" s="113"/>
      <c r="AA146" s="113"/>
      <c r="AB146" s="119" t="str">
        <f>IF(T146&lt;&gt;"",(HOUR(T146)+MINUTE(T146)/60)*custohh,"")</f>
        <v/>
      </c>
      <c r="AC146" s="118"/>
      <c r="AD146" s="119" t="str">
        <f t="shared" si="6"/>
        <v/>
      </c>
      <c r="AE146" s="107"/>
      <c r="AF146" s="107"/>
      <c r="AG146" s="107"/>
      <c r="AH146" s="107"/>
      <c r="AI146" s="107"/>
      <c r="AJ146" s="120"/>
      <c r="AK146" s="107"/>
      <c r="AL146" s="113"/>
      <c r="AM146" s="121"/>
      <c r="AN146" s="121"/>
    </row>
    <row r="147">
      <c r="A147" s="104"/>
      <c r="B147" s="105"/>
      <c r="C147" s="105"/>
      <c r="D147" s="106" t="str">
        <f t="shared" si="1"/>
        <v/>
      </c>
      <c r="E147" s="107"/>
      <c r="F147" s="108" t="str">
        <f t="shared" si="7"/>
        <v/>
      </c>
      <c r="G147" s="109" t="str">
        <f>IFERROR(VLOOKUP($E147,contratos,2,FALSE),"")</f>
        <v/>
      </c>
      <c r="H147" s="110" t="str">
        <f>IFERROR(VLOOKUP($E147,contratos,3,FALSE),"")</f>
        <v/>
      </c>
      <c r="I147" s="111" t="str">
        <f>IFERROR(VLOOKUP($E147,contratos,4,FALSE),"")</f>
        <v/>
      </c>
      <c r="J147" s="112" t="str">
        <f>IFERROR(VLOOKUP($E147,contratos,5,FALSE),"")</f>
        <v/>
      </c>
      <c r="K147" s="112" t="str">
        <f>IFERROR(VLOOKUP($E147,contratos,6,FALSE),"")</f>
        <v/>
      </c>
      <c r="L147" s="112" t="str">
        <f>IFERROR(VLOOKUP($E147,contratos,7,FALSE),"")</f>
        <v/>
      </c>
      <c r="M147" s="113"/>
      <c r="N147" s="114"/>
      <c r="O147" s="113"/>
      <c r="P147" s="107"/>
      <c r="Q147" s="115"/>
      <c r="R147" s="116"/>
      <c r="S147" s="117" t="str">
        <f t="shared" si="3"/>
        <v/>
      </c>
      <c r="T147" s="116"/>
      <c r="U147" s="106" t="str">
        <f t="shared" si="8"/>
        <v/>
      </c>
      <c r="V147" s="107"/>
      <c r="W147" s="107"/>
      <c r="X147" s="118"/>
      <c r="Y147" s="119" t="str">
        <f t="shared" si="5"/>
        <v/>
      </c>
      <c r="Z147" s="113"/>
      <c r="AA147" s="113"/>
      <c r="AB147" s="119" t="str">
        <f>IF(T147&lt;&gt;"",(HOUR(T147)+MINUTE(T147)/60)*custohh,"")</f>
        <v/>
      </c>
      <c r="AC147" s="118"/>
      <c r="AD147" s="119" t="str">
        <f t="shared" si="6"/>
        <v/>
      </c>
      <c r="AE147" s="107"/>
      <c r="AF147" s="107"/>
      <c r="AG147" s="107"/>
      <c r="AH147" s="107"/>
      <c r="AI147" s="107"/>
      <c r="AJ147" s="120"/>
      <c r="AK147" s="107"/>
      <c r="AL147" s="113"/>
      <c r="AM147" s="121"/>
      <c r="AN147" s="121"/>
    </row>
    <row r="148">
      <c r="A148" s="104"/>
      <c r="B148" s="105"/>
      <c r="C148" s="105"/>
      <c r="D148" s="106" t="str">
        <f t="shared" si="1"/>
        <v/>
      </c>
      <c r="E148" s="107"/>
      <c r="F148" s="108" t="str">
        <f t="shared" si="7"/>
        <v/>
      </c>
      <c r="G148" s="109" t="str">
        <f>IFERROR(VLOOKUP($E148,contratos,2,FALSE),"")</f>
        <v/>
      </c>
      <c r="H148" s="110" t="str">
        <f>IFERROR(VLOOKUP($E148,contratos,3,FALSE),"")</f>
        <v/>
      </c>
      <c r="I148" s="111" t="str">
        <f>IFERROR(VLOOKUP($E148,contratos,4,FALSE),"")</f>
        <v/>
      </c>
      <c r="J148" s="112" t="str">
        <f>IFERROR(VLOOKUP($E148,contratos,5,FALSE),"")</f>
        <v/>
      </c>
      <c r="K148" s="112" t="str">
        <f>IFERROR(VLOOKUP($E148,contratos,6,FALSE),"")</f>
        <v/>
      </c>
      <c r="L148" s="112" t="str">
        <f>IFERROR(VLOOKUP($E148,contratos,7,FALSE),"")</f>
        <v/>
      </c>
      <c r="M148" s="113"/>
      <c r="N148" s="114"/>
      <c r="O148" s="113"/>
      <c r="P148" s="107"/>
      <c r="Q148" s="115"/>
      <c r="R148" s="116"/>
      <c r="S148" s="117" t="str">
        <f t="shared" si="3"/>
        <v/>
      </c>
      <c r="T148" s="116"/>
      <c r="U148" s="106" t="str">
        <f t="shared" si="8"/>
        <v/>
      </c>
      <c r="V148" s="107"/>
      <c r="W148" s="107"/>
      <c r="X148" s="118"/>
      <c r="Y148" s="119" t="str">
        <f t="shared" si="5"/>
        <v/>
      </c>
      <c r="Z148" s="113"/>
      <c r="AA148" s="113"/>
      <c r="AB148" s="119" t="str">
        <f>IF(T148&lt;&gt;"",(HOUR(T148)+MINUTE(T148)/60)*custohh,"")</f>
        <v/>
      </c>
      <c r="AC148" s="118"/>
      <c r="AD148" s="119" t="str">
        <f t="shared" si="6"/>
        <v/>
      </c>
      <c r="AE148" s="107"/>
      <c r="AF148" s="107"/>
      <c r="AG148" s="107"/>
      <c r="AH148" s="107"/>
      <c r="AI148" s="107"/>
      <c r="AJ148" s="120"/>
      <c r="AK148" s="107"/>
      <c r="AL148" s="113"/>
      <c r="AM148" s="121"/>
      <c r="AN148" s="121"/>
    </row>
    <row r="149">
      <c r="A149" s="104"/>
      <c r="B149" s="105"/>
      <c r="C149" s="105"/>
      <c r="D149" s="106" t="str">
        <f t="shared" si="1"/>
        <v/>
      </c>
      <c r="E149" s="107"/>
      <c r="F149" s="108" t="str">
        <f t="shared" si="7"/>
        <v/>
      </c>
      <c r="G149" s="109" t="str">
        <f>IFERROR(VLOOKUP($E149,contratos,2,FALSE),"")</f>
        <v/>
      </c>
      <c r="H149" s="110" t="str">
        <f>IFERROR(VLOOKUP($E149,contratos,3,FALSE),"")</f>
        <v/>
      </c>
      <c r="I149" s="111" t="str">
        <f>IFERROR(VLOOKUP($E149,contratos,4,FALSE),"")</f>
        <v/>
      </c>
      <c r="J149" s="112" t="str">
        <f>IFERROR(VLOOKUP($E149,contratos,5,FALSE),"")</f>
        <v/>
      </c>
      <c r="K149" s="112" t="str">
        <f>IFERROR(VLOOKUP($E149,contratos,6,FALSE),"")</f>
        <v/>
      </c>
      <c r="L149" s="112" t="str">
        <f>IFERROR(VLOOKUP($E149,contratos,7,FALSE),"")</f>
        <v/>
      </c>
      <c r="M149" s="113"/>
      <c r="N149" s="114"/>
      <c r="O149" s="113"/>
      <c r="P149" s="107"/>
      <c r="Q149" s="115"/>
      <c r="R149" s="116"/>
      <c r="S149" s="117" t="str">
        <f t="shared" si="3"/>
        <v/>
      </c>
      <c r="T149" s="116"/>
      <c r="U149" s="106" t="str">
        <f t="shared" si="8"/>
        <v/>
      </c>
      <c r="V149" s="107"/>
      <c r="W149" s="107"/>
      <c r="X149" s="118"/>
      <c r="Y149" s="119" t="str">
        <f t="shared" si="5"/>
        <v/>
      </c>
      <c r="Z149" s="113"/>
      <c r="AA149" s="113"/>
      <c r="AB149" s="119" t="str">
        <f>IF(T149&lt;&gt;"",(HOUR(T149)+MINUTE(T149)/60)*custohh,"")</f>
        <v/>
      </c>
      <c r="AC149" s="118"/>
      <c r="AD149" s="119" t="str">
        <f t="shared" si="6"/>
        <v/>
      </c>
      <c r="AE149" s="107"/>
      <c r="AF149" s="107"/>
      <c r="AG149" s="107"/>
      <c r="AH149" s="107"/>
      <c r="AI149" s="107"/>
      <c r="AJ149" s="120"/>
      <c r="AK149" s="107"/>
      <c r="AL149" s="113"/>
      <c r="AM149" s="121"/>
      <c r="AN149" s="121"/>
    </row>
    <row r="150">
      <c r="A150" s="104"/>
      <c r="B150" s="105"/>
      <c r="C150" s="105"/>
      <c r="D150" s="106" t="str">
        <f t="shared" si="1"/>
        <v/>
      </c>
      <c r="E150" s="107"/>
      <c r="F150" s="108" t="str">
        <f t="shared" si="7"/>
        <v/>
      </c>
      <c r="G150" s="109" t="str">
        <f>IFERROR(VLOOKUP($E150,contratos,2,FALSE),"")</f>
        <v/>
      </c>
      <c r="H150" s="110" t="str">
        <f>IFERROR(VLOOKUP($E150,contratos,3,FALSE),"")</f>
        <v/>
      </c>
      <c r="I150" s="111" t="str">
        <f>IFERROR(VLOOKUP($E150,contratos,4,FALSE),"")</f>
        <v/>
      </c>
      <c r="J150" s="112" t="str">
        <f>IFERROR(VLOOKUP($E150,contratos,5,FALSE),"")</f>
        <v/>
      </c>
      <c r="K150" s="112" t="str">
        <f>IFERROR(VLOOKUP($E150,contratos,6,FALSE),"")</f>
        <v/>
      </c>
      <c r="L150" s="112" t="str">
        <f>IFERROR(VLOOKUP($E150,contratos,7,FALSE),"")</f>
        <v/>
      </c>
      <c r="M150" s="113"/>
      <c r="N150" s="114"/>
      <c r="O150" s="113"/>
      <c r="P150" s="107"/>
      <c r="Q150" s="115"/>
      <c r="R150" s="116"/>
      <c r="S150" s="117" t="str">
        <f t="shared" si="3"/>
        <v/>
      </c>
      <c r="T150" s="116"/>
      <c r="U150" s="106" t="str">
        <f t="shared" si="8"/>
        <v/>
      </c>
      <c r="V150" s="107"/>
      <c r="W150" s="107"/>
      <c r="X150" s="118"/>
      <c r="Y150" s="119" t="str">
        <f t="shared" si="5"/>
        <v/>
      </c>
      <c r="Z150" s="113"/>
      <c r="AA150" s="113"/>
      <c r="AB150" s="119" t="str">
        <f>IF(T150&lt;&gt;"",(HOUR(T150)+MINUTE(T150)/60)*custohh,"")</f>
        <v/>
      </c>
      <c r="AC150" s="118"/>
      <c r="AD150" s="119" t="str">
        <f t="shared" si="6"/>
        <v/>
      </c>
      <c r="AE150" s="107"/>
      <c r="AF150" s="107"/>
      <c r="AG150" s="107"/>
      <c r="AH150" s="107"/>
      <c r="AI150" s="107"/>
      <c r="AJ150" s="120"/>
      <c r="AK150" s="107"/>
      <c r="AL150" s="113"/>
      <c r="AM150" s="121"/>
      <c r="AN150" s="121"/>
    </row>
    <row r="151">
      <c r="A151" s="104"/>
      <c r="B151" s="105"/>
      <c r="C151" s="105"/>
      <c r="D151" s="106" t="str">
        <f t="shared" si="1"/>
        <v/>
      </c>
      <c r="E151" s="107"/>
      <c r="F151" s="108" t="str">
        <f t="shared" si="7"/>
        <v/>
      </c>
      <c r="G151" s="109" t="str">
        <f>IFERROR(VLOOKUP($E151,contratos,2,FALSE),"")</f>
        <v/>
      </c>
      <c r="H151" s="110" t="str">
        <f>IFERROR(VLOOKUP($E151,contratos,3,FALSE),"")</f>
        <v/>
      </c>
      <c r="I151" s="111" t="str">
        <f>IFERROR(VLOOKUP($E151,contratos,4,FALSE),"")</f>
        <v/>
      </c>
      <c r="J151" s="112" t="str">
        <f>IFERROR(VLOOKUP($E151,contratos,5,FALSE),"")</f>
        <v/>
      </c>
      <c r="K151" s="112" t="str">
        <f>IFERROR(VLOOKUP($E151,contratos,6,FALSE),"")</f>
        <v/>
      </c>
      <c r="L151" s="112" t="str">
        <f>IFERROR(VLOOKUP($E151,contratos,7,FALSE),"")</f>
        <v/>
      </c>
      <c r="M151" s="113"/>
      <c r="N151" s="114"/>
      <c r="O151" s="113"/>
      <c r="P151" s="107"/>
      <c r="Q151" s="115"/>
      <c r="R151" s="116"/>
      <c r="S151" s="117" t="str">
        <f t="shared" si="3"/>
        <v/>
      </c>
      <c r="T151" s="116"/>
      <c r="U151" s="106" t="str">
        <f t="shared" si="8"/>
        <v/>
      </c>
      <c r="V151" s="107"/>
      <c r="W151" s="107"/>
      <c r="X151" s="118"/>
      <c r="Y151" s="119" t="str">
        <f t="shared" si="5"/>
        <v/>
      </c>
      <c r="Z151" s="113"/>
      <c r="AA151" s="113"/>
      <c r="AB151" s="119" t="str">
        <f>IF(T151&lt;&gt;"",(HOUR(T151)+MINUTE(T151)/60)*custohh,"")</f>
        <v/>
      </c>
      <c r="AC151" s="118"/>
      <c r="AD151" s="119" t="str">
        <f t="shared" si="6"/>
        <v/>
      </c>
      <c r="AE151" s="107"/>
      <c r="AF151" s="107"/>
      <c r="AG151" s="107"/>
      <c r="AH151" s="107"/>
      <c r="AI151" s="107"/>
      <c r="AJ151" s="120"/>
      <c r="AK151" s="107"/>
      <c r="AL151" s="113"/>
      <c r="AM151" s="121"/>
      <c r="AN151" s="121"/>
    </row>
    <row r="152">
      <c r="A152" s="104"/>
      <c r="B152" s="105"/>
      <c r="C152" s="105"/>
      <c r="D152" s="106" t="str">
        <f t="shared" si="1"/>
        <v/>
      </c>
      <c r="E152" s="107"/>
      <c r="F152" s="108" t="str">
        <f t="shared" si="7"/>
        <v/>
      </c>
      <c r="G152" s="109" t="str">
        <f>IFERROR(VLOOKUP($E152,contratos,2,FALSE),"")</f>
        <v/>
      </c>
      <c r="H152" s="110" t="str">
        <f>IFERROR(VLOOKUP($E152,contratos,3,FALSE),"")</f>
        <v/>
      </c>
      <c r="I152" s="111" t="str">
        <f>IFERROR(VLOOKUP($E152,contratos,4,FALSE),"")</f>
        <v/>
      </c>
      <c r="J152" s="112" t="str">
        <f>IFERROR(VLOOKUP($E152,contratos,5,FALSE),"")</f>
        <v/>
      </c>
      <c r="K152" s="112" t="str">
        <f>IFERROR(VLOOKUP($E152,contratos,6,FALSE),"")</f>
        <v/>
      </c>
      <c r="L152" s="112" t="str">
        <f>IFERROR(VLOOKUP($E152,contratos,7,FALSE),"")</f>
        <v/>
      </c>
      <c r="M152" s="113"/>
      <c r="N152" s="114"/>
      <c r="O152" s="113"/>
      <c r="P152" s="107"/>
      <c r="Q152" s="115"/>
      <c r="R152" s="116"/>
      <c r="S152" s="117" t="str">
        <f t="shared" si="3"/>
        <v/>
      </c>
      <c r="T152" s="116"/>
      <c r="U152" s="106" t="str">
        <f t="shared" si="8"/>
        <v/>
      </c>
      <c r="V152" s="107"/>
      <c r="W152" s="107"/>
      <c r="X152" s="118"/>
      <c r="Y152" s="119" t="str">
        <f t="shared" si="5"/>
        <v/>
      </c>
      <c r="Z152" s="113"/>
      <c r="AA152" s="113"/>
      <c r="AB152" s="119" t="str">
        <f>IF(T152&lt;&gt;"",(HOUR(T152)+MINUTE(T152)/60)*custohh,"")</f>
        <v/>
      </c>
      <c r="AC152" s="118"/>
      <c r="AD152" s="119" t="str">
        <f t="shared" si="6"/>
        <v/>
      </c>
      <c r="AE152" s="107"/>
      <c r="AF152" s="107"/>
      <c r="AG152" s="107"/>
      <c r="AH152" s="107"/>
      <c r="AI152" s="107"/>
      <c r="AJ152" s="120"/>
      <c r="AK152" s="107"/>
      <c r="AL152" s="113"/>
      <c r="AM152" s="121"/>
      <c r="AN152" s="121"/>
    </row>
    <row r="153">
      <c r="A153" s="104"/>
      <c r="B153" s="105"/>
      <c r="C153" s="105"/>
      <c r="D153" s="106" t="str">
        <f t="shared" si="1"/>
        <v/>
      </c>
      <c r="E153" s="107"/>
      <c r="F153" s="108" t="str">
        <f t="shared" si="7"/>
        <v/>
      </c>
      <c r="G153" s="109" t="str">
        <f>IFERROR(VLOOKUP($E153,contratos,2,FALSE),"")</f>
        <v/>
      </c>
      <c r="H153" s="110" t="str">
        <f>IFERROR(VLOOKUP($E153,contratos,3,FALSE),"")</f>
        <v/>
      </c>
      <c r="I153" s="111" t="str">
        <f>IFERROR(VLOOKUP($E153,contratos,4,FALSE),"")</f>
        <v/>
      </c>
      <c r="J153" s="112" t="str">
        <f>IFERROR(VLOOKUP($E153,contratos,5,FALSE),"")</f>
        <v/>
      </c>
      <c r="K153" s="112" t="str">
        <f>IFERROR(VLOOKUP($E153,contratos,6,FALSE),"")</f>
        <v/>
      </c>
      <c r="L153" s="112" t="str">
        <f>IFERROR(VLOOKUP($E153,contratos,7,FALSE),"")</f>
        <v/>
      </c>
      <c r="M153" s="113"/>
      <c r="N153" s="114"/>
      <c r="O153" s="113"/>
      <c r="P153" s="107"/>
      <c r="Q153" s="115"/>
      <c r="R153" s="116"/>
      <c r="S153" s="117" t="str">
        <f t="shared" si="3"/>
        <v/>
      </c>
      <c r="T153" s="116"/>
      <c r="U153" s="106" t="str">
        <f t="shared" si="8"/>
        <v/>
      </c>
      <c r="V153" s="107"/>
      <c r="W153" s="107"/>
      <c r="X153" s="118"/>
      <c r="Y153" s="119" t="str">
        <f t="shared" si="5"/>
        <v/>
      </c>
      <c r="Z153" s="113"/>
      <c r="AA153" s="113"/>
      <c r="AB153" s="119" t="str">
        <f>IF(T153&lt;&gt;"",(HOUR(T153)+MINUTE(T153)/60)*custohh,"")</f>
        <v/>
      </c>
      <c r="AC153" s="118"/>
      <c r="AD153" s="119" t="str">
        <f t="shared" si="6"/>
        <v/>
      </c>
      <c r="AE153" s="107"/>
      <c r="AF153" s="107"/>
      <c r="AG153" s="107"/>
      <c r="AH153" s="107"/>
      <c r="AI153" s="107"/>
      <c r="AJ153" s="120"/>
      <c r="AK153" s="107"/>
      <c r="AL153" s="113"/>
      <c r="AM153" s="121"/>
      <c r="AN153" s="121"/>
    </row>
    <row r="154">
      <c r="A154" s="104"/>
      <c r="B154" s="105"/>
      <c r="C154" s="105"/>
      <c r="D154" s="106" t="str">
        <f t="shared" si="1"/>
        <v/>
      </c>
      <c r="E154" s="107"/>
      <c r="F154" s="108" t="str">
        <f t="shared" si="7"/>
        <v/>
      </c>
      <c r="G154" s="109" t="str">
        <f>IFERROR(VLOOKUP($E154,contratos,2,FALSE),"")</f>
        <v/>
      </c>
      <c r="H154" s="110" t="str">
        <f>IFERROR(VLOOKUP($E154,contratos,3,FALSE),"")</f>
        <v/>
      </c>
      <c r="I154" s="111" t="str">
        <f>IFERROR(VLOOKUP($E154,contratos,4,FALSE),"")</f>
        <v/>
      </c>
      <c r="J154" s="112" t="str">
        <f>IFERROR(VLOOKUP($E154,contratos,5,FALSE),"")</f>
        <v/>
      </c>
      <c r="K154" s="112" t="str">
        <f>IFERROR(VLOOKUP($E154,contratos,6,FALSE),"")</f>
        <v/>
      </c>
      <c r="L154" s="112" t="str">
        <f>IFERROR(VLOOKUP($E154,contratos,7,FALSE),"")</f>
        <v/>
      </c>
      <c r="M154" s="113"/>
      <c r="N154" s="114"/>
      <c r="O154" s="113"/>
      <c r="P154" s="107"/>
      <c r="Q154" s="115"/>
      <c r="R154" s="116"/>
      <c r="S154" s="117" t="str">
        <f t="shared" si="3"/>
        <v/>
      </c>
      <c r="T154" s="116"/>
      <c r="U154" s="106" t="str">
        <f t="shared" si="8"/>
        <v/>
      </c>
      <c r="V154" s="107"/>
      <c r="W154" s="107"/>
      <c r="X154" s="118"/>
      <c r="Y154" s="119" t="str">
        <f t="shared" si="5"/>
        <v/>
      </c>
      <c r="Z154" s="113"/>
      <c r="AA154" s="113"/>
      <c r="AB154" s="119" t="str">
        <f>IF(T154&lt;&gt;"",(HOUR(T154)+MINUTE(T154)/60)*custohh,"")</f>
        <v/>
      </c>
      <c r="AC154" s="118"/>
      <c r="AD154" s="119" t="str">
        <f t="shared" si="6"/>
        <v/>
      </c>
      <c r="AE154" s="107"/>
      <c r="AF154" s="107"/>
      <c r="AG154" s="107"/>
      <c r="AH154" s="107"/>
      <c r="AI154" s="107"/>
      <c r="AJ154" s="120"/>
      <c r="AK154" s="107"/>
      <c r="AL154" s="113"/>
      <c r="AM154" s="121"/>
      <c r="AN154" s="121"/>
    </row>
    <row r="155">
      <c r="A155" s="104"/>
      <c r="B155" s="105"/>
      <c r="C155" s="105"/>
      <c r="D155" s="106" t="str">
        <f t="shared" si="1"/>
        <v/>
      </c>
      <c r="E155" s="107"/>
      <c r="F155" s="108" t="str">
        <f t="shared" si="7"/>
        <v/>
      </c>
      <c r="G155" s="109" t="str">
        <f>IFERROR(VLOOKUP($E155,contratos,2,FALSE),"")</f>
        <v/>
      </c>
      <c r="H155" s="110" t="str">
        <f>IFERROR(VLOOKUP($E155,contratos,3,FALSE),"")</f>
        <v/>
      </c>
      <c r="I155" s="111" t="str">
        <f>IFERROR(VLOOKUP($E155,contratos,4,FALSE),"")</f>
        <v/>
      </c>
      <c r="J155" s="112" t="str">
        <f>IFERROR(VLOOKUP($E155,contratos,5,FALSE),"")</f>
        <v/>
      </c>
      <c r="K155" s="112" t="str">
        <f>IFERROR(VLOOKUP($E155,contratos,6,FALSE),"")</f>
        <v/>
      </c>
      <c r="L155" s="112" t="str">
        <f>IFERROR(VLOOKUP($E155,contratos,7,FALSE),"")</f>
        <v/>
      </c>
      <c r="M155" s="113"/>
      <c r="N155" s="114"/>
      <c r="O155" s="113"/>
      <c r="P155" s="107"/>
      <c r="Q155" s="115"/>
      <c r="R155" s="116"/>
      <c r="S155" s="117" t="str">
        <f t="shared" si="3"/>
        <v/>
      </c>
      <c r="T155" s="116"/>
      <c r="U155" s="106" t="str">
        <f t="shared" si="8"/>
        <v/>
      </c>
      <c r="V155" s="107"/>
      <c r="W155" s="107"/>
      <c r="X155" s="118"/>
      <c r="Y155" s="119" t="str">
        <f t="shared" si="5"/>
        <v/>
      </c>
      <c r="Z155" s="113"/>
      <c r="AA155" s="113"/>
      <c r="AB155" s="119" t="str">
        <f>IF(T155&lt;&gt;"",(HOUR(T155)+MINUTE(T155)/60)*custohh,"")</f>
        <v/>
      </c>
      <c r="AC155" s="118"/>
      <c r="AD155" s="119" t="str">
        <f t="shared" si="6"/>
        <v/>
      </c>
      <c r="AE155" s="107"/>
      <c r="AF155" s="107"/>
      <c r="AG155" s="107"/>
      <c r="AH155" s="107"/>
      <c r="AI155" s="107"/>
      <c r="AJ155" s="120"/>
      <c r="AK155" s="107"/>
      <c r="AL155" s="113"/>
      <c r="AM155" s="121"/>
      <c r="AN155" s="121"/>
    </row>
    <row r="156">
      <c r="A156" s="104"/>
      <c r="B156" s="105"/>
      <c r="C156" s="105"/>
      <c r="D156" s="106" t="str">
        <f t="shared" si="1"/>
        <v/>
      </c>
      <c r="E156" s="107"/>
      <c r="F156" s="108" t="str">
        <f t="shared" si="7"/>
        <v/>
      </c>
      <c r="G156" s="109" t="str">
        <f>IFERROR(VLOOKUP($E156,contratos,2,FALSE),"")</f>
        <v/>
      </c>
      <c r="H156" s="110" t="str">
        <f>IFERROR(VLOOKUP($E156,contratos,3,FALSE),"")</f>
        <v/>
      </c>
      <c r="I156" s="111" t="str">
        <f>IFERROR(VLOOKUP($E156,contratos,4,FALSE),"")</f>
        <v/>
      </c>
      <c r="J156" s="112" t="str">
        <f>IFERROR(VLOOKUP($E156,contratos,5,FALSE),"")</f>
        <v/>
      </c>
      <c r="K156" s="112" t="str">
        <f>IFERROR(VLOOKUP($E156,contratos,6,FALSE),"")</f>
        <v/>
      </c>
      <c r="L156" s="112" t="str">
        <f>IFERROR(VLOOKUP($E156,contratos,7,FALSE),"")</f>
        <v/>
      </c>
      <c r="M156" s="113"/>
      <c r="N156" s="114"/>
      <c r="O156" s="113"/>
      <c r="P156" s="107"/>
      <c r="Q156" s="115"/>
      <c r="R156" s="116"/>
      <c r="S156" s="117" t="str">
        <f t="shared" si="3"/>
        <v/>
      </c>
      <c r="T156" s="116"/>
      <c r="U156" s="106" t="str">
        <f t="shared" si="8"/>
        <v/>
      </c>
      <c r="V156" s="107"/>
      <c r="W156" s="107"/>
      <c r="X156" s="118"/>
      <c r="Y156" s="119" t="str">
        <f t="shared" si="5"/>
        <v/>
      </c>
      <c r="Z156" s="113"/>
      <c r="AA156" s="113"/>
      <c r="AB156" s="119" t="str">
        <f>IF(T156&lt;&gt;"",(HOUR(T156)+MINUTE(T156)/60)*custohh,"")</f>
        <v/>
      </c>
      <c r="AC156" s="118"/>
      <c r="AD156" s="119" t="str">
        <f t="shared" si="6"/>
        <v/>
      </c>
      <c r="AE156" s="107"/>
      <c r="AF156" s="107"/>
      <c r="AG156" s="107"/>
      <c r="AH156" s="107"/>
      <c r="AI156" s="107"/>
      <c r="AJ156" s="120"/>
      <c r="AK156" s="107"/>
      <c r="AL156" s="113"/>
      <c r="AM156" s="121"/>
      <c r="AN156" s="121"/>
    </row>
    <row r="157">
      <c r="A157" s="104"/>
      <c r="B157" s="105"/>
      <c r="C157" s="105"/>
      <c r="D157" s="106" t="str">
        <f t="shared" si="1"/>
        <v/>
      </c>
      <c r="E157" s="107"/>
      <c r="F157" s="108" t="str">
        <f t="shared" si="7"/>
        <v/>
      </c>
      <c r="G157" s="109" t="str">
        <f>IFERROR(VLOOKUP($E157,contratos,2,FALSE),"")</f>
        <v/>
      </c>
      <c r="H157" s="110" t="str">
        <f>IFERROR(VLOOKUP($E157,contratos,3,FALSE),"")</f>
        <v/>
      </c>
      <c r="I157" s="111" t="str">
        <f>IFERROR(VLOOKUP($E157,contratos,4,FALSE),"")</f>
        <v/>
      </c>
      <c r="J157" s="112" t="str">
        <f>IFERROR(VLOOKUP($E157,contratos,5,FALSE),"")</f>
        <v/>
      </c>
      <c r="K157" s="112" t="str">
        <f>IFERROR(VLOOKUP($E157,contratos,6,FALSE),"")</f>
        <v/>
      </c>
      <c r="L157" s="112" t="str">
        <f>IFERROR(VLOOKUP($E157,contratos,7,FALSE),"")</f>
        <v/>
      </c>
      <c r="M157" s="113"/>
      <c r="N157" s="114"/>
      <c r="O157" s="113"/>
      <c r="P157" s="107"/>
      <c r="Q157" s="115"/>
      <c r="R157" s="116"/>
      <c r="S157" s="117" t="str">
        <f t="shared" si="3"/>
        <v/>
      </c>
      <c r="T157" s="116"/>
      <c r="U157" s="106" t="str">
        <f t="shared" si="8"/>
        <v/>
      </c>
      <c r="V157" s="107"/>
      <c r="W157" s="107"/>
      <c r="X157" s="118"/>
      <c r="Y157" s="119" t="str">
        <f t="shared" si="5"/>
        <v/>
      </c>
      <c r="Z157" s="113"/>
      <c r="AA157" s="113"/>
      <c r="AB157" s="119" t="str">
        <f>IF(T157&lt;&gt;"",(HOUR(T157)+MINUTE(T157)/60)*custohh,"")</f>
        <v/>
      </c>
      <c r="AC157" s="118"/>
      <c r="AD157" s="119" t="str">
        <f t="shared" si="6"/>
        <v/>
      </c>
      <c r="AE157" s="107"/>
      <c r="AF157" s="107"/>
      <c r="AG157" s="107"/>
      <c r="AH157" s="107"/>
      <c r="AI157" s="107"/>
      <c r="AJ157" s="120"/>
      <c r="AK157" s="107"/>
      <c r="AL157" s="113"/>
      <c r="AM157" s="121"/>
      <c r="AN157" s="121"/>
    </row>
    <row r="158">
      <c r="A158" s="104"/>
      <c r="B158" s="105"/>
      <c r="C158" s="105"/>
      <c r="D158" s="106" t="str">
        <f t="shared" si="1"/>
        <v/>
      </c>
      <c r="E158" s="107"/>
      <c r="F158" s="108" t="str">
        <f t="shared" si="7"/>
        <v/>
      </c>
      <c r="G158" s="109" t="str">
        <f>IFERROR(VLOOKUP($E158,contratos,2,FALSE),"")</f>
        <v/>
      </c>
      <c r="H158" s="110" t="str">
        <f>IFERROR(VLOOKUP($E158,contratos,3,FALSE),"")</f>
        <v/>
      </c>
      <c r="I158" s="111" t="str">
        <f>IFERROR(VLOOKUP($E158,contratos,4,FALSE),"")</f>
        <v/>
      </c>
      <c r="J158" s="112" t="str">
        <f>IFERROR(VLOOKUP($E158,contratos,5,FALSE),"")</f>
        <v/>
      </c>
      <c r="K158" s="112" t="str">
        <f>IFERROR(VLOOKUP($E158,contratos,6,FALSE),"")</f>
        <v/>
      </c>
      <c r="L158" s="112" t="str">
        <f>IFERROR(VLOOKUP($E158,contratos,7,FALSE),"")</f>
        <v/>
      </c>
      <c r="M158" s="113"/>
      <c r="N158" s="114"/>
      <c r="O158" s="113"/>
      <c r="P158" s="107"/>
      <c r="Q158" s="115"/>
      <c r="R158" s="116"/>
      <c r="S158" s="117" t="str">
        <f t="shared" si="3"/>
        <v/>
      </c>
      <c r="T158" s="116"/>
      <c r="U158" s="106" t="str">
        <f t="shared" si="8"/>
        <v/>
      </c>
      <c r="V158" s="107"/>
      <c r="W158" s="107"/>
      <c r="X158" s="118"/>
      <c r="Y158" s="119" t="str">
        <f t="shared" si="5"/>
        <v/>
      </c>
      <c r="Z158" s="113"/>
      <c r="AA158" s="113"/>
      <c r="AB158" s="119" t="str">
        <f>IF(T158&lt;&gt;"",(HOUR(T158)+MINUTE(T158)/60)*custohh,"")</f>
        <v/>
      </c>
      <c r="AC158" s="118"/>
      <c r="AD158" s="119" t="str">
        <f t="shared" si="6"/>
        <v/>
      </c>
      <c r="AE158" s="107"/>
      <c r="AF158" s="107"/>
      <c r="AG158" s="107"/>
      <c r="AH158" s="107"/>
      <c r="AI158" s="107"/>
      <c r="AJ158" s="120"/>
      <c r="AK158" s="107"/>
      <c r="AL158" s="113"/>
      <c r="AM158" s="121"/>
      <c r="AN158" s="121"/>
    </row>
    <row r="159">
      <c r="A159" s="104"/>
      <c r="B159" s="105"/>
      <c r="C159" s="105"/>
      <c r="D159" s="106" t="str">
        <f t="shared" si="1"/>
        <v/>
      </c>
      <c r="E159" s="107"/>
      <c r="F159" s="108" t="str">
        <f t="shared" si="7"/>
        <v/>
      </c>
      <c r="G159" s="109" t="str">
        <f>IFERROR(VLOOKUP($E159,contratos,2,FALSE),"")</f>
        <v/>
      </c>
      <c r="H159" s="110" t="str">
        <f>IFERROR(VLOOKUP($E159,contratos,3,FALSE),"")</f>
        <v/>
      </c>
      <c r="I159" s="111" t="str">
        <f>IFERROR(VLOOKUP($E159,contratos,4,FALSE),"")</f>
        <v/>
      </c>
      <c r="J159" s="112" t="str">
        <f>IFERROR(VLOOKUP($E159,contratos,5,FALSE),"")</f>
        <v/>
      </c>
      <c r="K159" s="112" t="str">
        <f>IFERROR(VLOOKUP($E159,contratos,6,FALSE),"")</f>
        <v/>
      </c>
      <c r="L159" s="112" t="str">
        <f>IFERROR(VLOOKUP($E159,contratos,7,FALSE),"")</f>
        <v/>
      </c>
      <c r="M159" s="113"/>
      <c r="N159" s="114"/>
      <c r="O159" s="113"/>
      <c r="P159" s="107"/>
      <c r="Q159" s="115"/>
      <c r="R159" s="116"/>
      <c r="S159" s="117" t="str">
        <f t="shared" si="3"/>
        <v/>
      </c>
      <c r="T159" s="116"/>
      <c r="U159" s="106" t="str">
        <f t="shared" si="8"/>
        <v/>
      </c>
      <c r="V159" s="107"/>
      <c r="W159" s="107"/>
      <c r="X159" s="118"/>
      <c r="Y159" s="119" t="str">
        <f t="shared" si="5"/>
        <v/>
      </c>
      <c r="Z159" s="113"/>
      <c r="AA159" s="113"/>
      <c r="AB159" s="119" t="str">
        <f>IF(T159&lt;&gt;"",(HOUR(T159)+MINUTE(T159)/60)*custohh,"")</f>
        <v/>
      </c>
      <c r="AC159" s="118"/>
      <c r="AD159" s="119" t="str">
        <f t="shared" si="6"/>
        <v/>
      </c>
      <c r="AE159" s="107"/>
      <c r="AF159" s="107"/>
      <c r="AG159" s="107"/>
      <c r="AH159" s="107"/>
      <c r="AI159" s="107"/>
      <c r="AJ159" s="120"/>
      <c r="AK159" s="107"/>
      <c r="AL159" s="113"/>
      <c r="AM159" s="121"/>
      <c r="AN159" s="121"/>
    </row>
    <row r="160">
      <c r="A160" s="104"/>
      <c r="B160" s="105"/>
      <c r="C160" s="105"/>
      <c r="D160" s="106" t="str">
        <f t="shared" si="1"/>
        <v/>
      </c>
      <c r="E160" s="107"/>
      <c r="F160" s="108" t="str">
        <f t="shared" si="7"/>
        <v/>
      </c>
      <c r="G160" s="109" t="str">
        <f>IFERROR(VLOOKUP($E160,contratos,2,FALSE),"")</f>
        <v/>
      </c>
      <c r="H160" s="110" t="str">
        <f>IFERROR(VLOOKUP($E160,contratos,3,FALSE),"")</f>
        <v/>
      </c>
      <c r="I160" s="111" t="str">
        <f>IFERROR(VLOOKUP($E160,contratos,4,FALSE),"")</f>
        <v/>
      </c>
      <c r="J160" s="112" t="str">
        <f>IFERROR(VLOOKUP($E160,contratos,5,FALSE),"")</f>
        <v/>
      </c>
      <c r="K160" s="112" t="str">
        <f>IFERROR(VLOOKUP($E160,contratos,6,FALSE),"")</f>
        <v/>
      </c>
      <c r="L160" s="112" t="str">
        <f>IFERROR(VLOOKUP($E160,contratos,7,FALSE),"")</f>
        <v/>
      </c>
      <c r="M160" s="113"/>
      <c r="N160" s="114"/>
      <c r="O160" s="113"/>
      <c r="P160" s="107"/>
      <c r="Q160" s="115"/>
      <c r="R160" s="116"/>
      <c r="S160" s="117" t="str">
        <f t="shared" si="3"/>
        <v/>
      </c>
      <c r="T160" s="116"/>
      <c r="U160" s="106" t="str">
        <f t="shared" si="8"/>
        <v/>
      </c>
      <c r="V160" s="107"/>
      <c r="W160" s="107"/>
      <c r="X160" s="118"/>
      <c r="Y160" s="119" t="str">
        <f t="shared" si="5"/>
        <v/>
      </c>
      <c r="Z160" s="113"/>
      <c r="AA160" s="113"/>
      <c r="AB160" s="119" t="str">
        <f>IF(T160&lt;&gt;"",(HOUR(T160)+MINUTE(T160)/60)*custohh,"")</f>
        <v/>
      </c>
      <c r="AC160" s="118"/>
      <c r="AD160" s="119" t="str">
        <f t="shared" si="6"/>
        <v/>
      </c>
      <c r="AE160" s="107"/>
      <c r="AF160" s="107"/>
      <c r="AG160" s="107"/>
      <c r="AH160" s="107"/>
      <c r="AI160" s="107"/>
      <c r="AJ160" s="120"/>
      <c r="AK160" s="107"/>
      <c r="AL160" s="113"/>
      <c r="AM160" s="121"/>
      <c r="AN160" s="121"/>
    </row>
    <row r="161">
      <c r="A161" s="104"/>
      <c r="B161" s="105"/>
      <c r="C161" s="105"/>
      <c r="D161" s="106" t="str">
        <f t="shared" si="1"/>
        <v/>
      </c>
      <c r="E161" s="107"/>
      <c r="F161" s="108" t="str">
        <f t="shared" si="7"/>
        <v/>
      </c>
      <c r="G161" s="109" t="str">
        <f>IFERROR(VLOOKUP($E161,contratos,2,FALSE),"")</f>
        <v/>
      </c>
      <c r="H161" s="110" t="str">
        <f>IFERROR(VLOOKUP($E161,contratos,3,FALSE),"")</f>
        <v/>
      </c>
      <c r="I161" s="111" t="str">
        <f>IFERROR(VLOOKUP($E161,contratos,4,FALSE),"")</f>
        <v/>
      </c>
      <c r="J161" s="112" t="str">
        <f>IFERROR(VLOOKUP($E161,contratos,5,FALSE),"")</f>
        <v/>
      </c>
      <c r="K161" s="112" t="str">
        <f>IFERROR(VLOOKUP($E161,contratos,6,FALSE),"")</f>
        <v/>
      </c>
      <c r="L161" s="112" t="str">
        <f>IFERROR(VLOOKUP($E161,contratos,7,FALSE),"")</f>
        <v/>
      </c>
      <c r="M161" s="113"/>
      <c r="N161" s="114"/>
      <c r="O161" s="113"/>
      <c r="P161" s="107"/>
      <c r="Q161" s="115"/>
      <c r="R161" s="116"/>
      <c r="S161" s="117" t="str">
        <f t="shared" si="3"/>
        <v/>
      </c>
      <c r="T161" s="116"/>
      <c r="U161" s="106" t="str">
        <f t="shared" si="8"/>
        <v/>
      </c>
      <c r="V161" s="107"/>
      <c r="W161" s="107"/>
      <c r="X161" s="118"/>
      <c r="Y161" s="119" t="str">
        <f t="shared" si="5"/>
        <v/>
      </c>
      <c r="Z161" s="113"/>
      <c r="AA161" s="113"/>
      <c r="AB161" s="119" t="str">
        <f>IF(T161&lt;&gt;"",(HOUR(T161)+MINUTE(T161)/60)*custohh,"")</f>
        <v/>
      </c>
      <c r="AC161" s="118"/>
      <c r="AD161" s="119" t="str">
        <f t="shared" si="6"/>
        <v/>
      </c>
      <c r="AE161" s="107"/>
      <c r="AF161" s="107"/>
      <c r="AG161" s="107"/>
      <c r="AH161" s="107"/>
      <c r="AI161" s="107"/>
      <c r="AJ161" s="120"/>
      <c r="AK161" s="107"/>
      <c r="AL161" s="113"/>
      <c r="AM161" s="121"/>
      <c r="AN161" s="121"/>
    </row>
    <row r="162">
      <c r="A162" s="104"/>
      <c r="B162" s="105"/>
      <c r="C162" s="105"/>
      <c r="D162" s="106" t="str">
        <f t="shared" si="1"/>
        <v/>
      </c>
      <c r="E162" s="107"/>
      <c r="F162" s="108" t="str">
        <f t="shared" si="7"/>
        <v/>
      </c>
      <c r="G162" s="109" t="str">
        <f>IFERROR(VLOOKUP($E162,contratos,2,FALSE),"")</f>
        <v/>
      </c>
      <c r="H162" s="110" t="str">
        <f>IFERROR(VLOOKUP($E162,contratos,3,FALSE),"")</f>
        <v/>
      </c>
      <c r="I162" s="111" t="str">
        <f>IFERROR(VLOOKUP($E162,contratos,4,FALSE),"")</f>
        <v/>
      </c>
      <c r="J162" s="112" t="str">
        <f>IFERROR(VLOOKUP($E162,contratos,5,FALSE),"")</f>
        <v/>
      </c>
      <c r="K162" s="112" t="str">
        <f>IFERROR(VLOOKUP($E162,contratos,6,FALSE),"")</f>
        <v/>
      </c>
      <c r="L162" s="112" t="str">
        <f>IFERROR(VLOOKUP($E162,contratos,7,FALSE),"")</f>
        <v/>
      </c>
      <c r="M162" s="113"/>
      <c r="N162" s="114"/>
      <c r="O162" s="113"/>
      <c r="P162" s="107"/>
      <c r="Q162" s="115"/>
      <c r="R162" s="116"/>
      <c r="S162" s="117" t="str">
        <f t="shared" si="3"/>
        <v/>
      </c>
      <c r="T162" s="116"/>
      <c r="U162" s="106" t="str">
        <f t="shared" si="8"/>
        <v/>
      </c>
      <c r="V162" s="107"/>
      <c r="W162" s="107"/>
      <c r="X162" s="118"/>
      <c r="Y162" s="119" t="str">
        <f t="shared" si="5"/>
        <v/>
      </c>
      <c r="Z162" s="113"/>
      <c r="AA162" s="113"/>
      <c r="AB162" s="119" t="str">
        <f>IF(T162&lt;&gt;"",(HOUR(T162)+MINUTE(T162)/60)*custohh,"")</f>
        <v/>
      </c>
      <c r="AC162" s="118"/>
      <c r="AD162" s="119" t="str">
        <f t="shared" si="6"/>
        <v/>
      </c>
      <c r="AE162" s="107"/>
      <c r="AF162" s="107"/>
      <c r="AG162" s="107"/>
      <c r="AH162" s="107"/>
      <c r="AI162" s="107"/>
      <c r="AJ162" s="120"/>
      <c r="AK162" s="107"/>
      <c r="AL162" s="113"/>
      <c r="AM162" s="121"/>
      <c r="AN162" s="121"/>
    </row>
    <row r="163">
      <c r="A163" s="104"/>
      <c r="B163" s="105"/>
      <c r="C163" s="105"/>
      <c r="D163" s="106" t="str">
        <f t="shared" si="1"/>
        <v/>
      </c>
      <c r="E163" s="107"/>
      <c r="F163" s="108" t="str">
        <f t="shared" si="7"/>
        <v/>
      </c>
      <c r="G163" s="109" t="str">
        <f>IFERROR(VLOOKUP($E163,contratos,2,FALSE),"")</f>
        <v/>
      </c>
      <c r="H163" s="110" t="str">
        <f>IFERROR(VLOOKUP($E163,contratos,3,FALSE),"")</f>
        <v/>
      </c>
      <c r="I163" s="111" t="str">
        <f>IFERROR(VLOOKUP($E163,contratos,4,FALSE),"")</f>
        <v/>
      </c>
      <c r="J163" s="112" t="str">
        <f>IFERROR(VLOOKUP($E163,contratos,5,FALSE),"")</f>
        <v/>
      </c>
      <c r="K163" s="112" t="str">
        <f>IFERROR(VLOOKUP($E163,contratos,6,FALSE),"")</f>
        <v/>
      </c>
      <c r="L163" s="112" t="str">
        <f>IFERROR(VLOOKUP($E163,contratos,7,FALSE),"")</f>
        <v/>
      </c>
      <c r="M163" s="113"/>
      <c r="N163" s="114"/>
      <c r="O163" s="113"/>
      <c r="P163" s="107"/>
      <c r="Q163" s="115"/>
      <c r="R163" s="116"/>
      <c r="S163" s="117" t="str">
        <f t="shared" si="3"/>
        <v/>
      </c>
      <c r="T163" s="116"/>
      <c r="U163" s="106" t="str">
        <f t="shared" si="8"/>
        <v/>
      </c>
      <c r="V163" s="107"/>
      <c r="W163" s="107"/>
      <c r="X163" s="118"/>
      <c r="Y163" s="119" t="str">
        <f t="shared" si="5"/>
        <v/>
      </c>
      <c r="Z163" s="113"/>
      <c r="AA163" s="113"/>
      <c r="AB163" s="119" t="str">
        <f>IF(T163&lt;&gt;"",(HOUR(T163)+MINUTE(T163)/60)*custohh,"")</f>
        <v/>
      </c>
      <c r="AC163" s="118"/>
      <c r="AD163" s="119" t="str">
        <f t="shared" si="6"/>
        <v/>
      </c>
      <c r="AE163" s="107"/>
      <c r="AF163" s="107"/>
      <c r="AG163" s="107"/>
      <c r="AH163" s="107"/>
      <c r="AI163" s="107"/>
      <c r="AJ163" s="120"/>
      <c r="AK163" s="107"/>
      <c r="AL163" s="113"/>
      <c r="AM163" s="121"/>
      <c r="AN163" s="121"/>
    </row>
    <row r="164">
      <c r="A164" s="104"/>
      <c r="B164" s="105"/>
      <c r="C164" s="105"/>
      <c r="D164" s="106" t="str">
        <f t="shared" si="1"/>
        <v/>
      </c>
      <c r="E164" s="107"/>
      <c r="F164" s="108" t="str">
        <f t="shared" si="7"/>
        <v/>
      </c>
      <c r="G164" s="109" t="str">
        <f>IFERROR(VLOOKUP($E164,contratos,2,FALSE),"")</f>
        <v/>
      </c>
      <c r="H164" s="110" t="str">
        <f>IFERROR(VLOOKUP($E164,contratos,3,FALSE),"")</f>
        <v/>
      </c>
      <c r="I164" s="111" t="str">
        <f>IFERROR(VLOOKUP($E164,contratos,4,FALSE),"")</f>
        <v/>
      </c>
      <c r="J164" s="112" t="str">
        <f>IFERROR(VLOOKUP($E164,contratos,5,FALSE),"")</f>
        <v/>
      </c>
      <c r="K164" s="112" t="str">
        <f>IFERROR(VLOOKUP($E164,contratos,6,FALSE),"")</f>
        <v/>
      </c>
      <c r="L164" s="112" t="str">
        <f>IFERROR(VLOOKUP($E164,contratos,7,FALSE),"")</f>
        <v/>
      </c>
      <c r="M164" s="113"/>
      <c r="N164" s="114"/>
      <c r="O164" s="113"/>
      <c r="P164" s="107"/>
      <c r="Q164" s="115"/>
      <c r="R164" s="116"/>
      <c r="S164" s="117" t="str">
        <f t="shared" si="3"/>
        <v/>
      </c>
      <c r="T164" s="116"/>
      <c r="U164" s="106" t="str">
        <f t="shared" si="8"/>
        <v/>
      </c>
      <c r="V164" s="107"/>
      <c r="W164" s="107"/>
      <c r="X164" s="118"/>
      <c r="Y164" s="119" t="str">
        <f t="shared" si="5"/>
        <v/>
      </c>
      <c r="Z164" s="113"/>
      <c r="AA164" s="113"/>
      <c r="AB164" s="119" t="str">
        <f>IF(T164&lt;&gt;"",(HOUR(T164)+MINUTE(T164)/60)*custohh,"")</f>
        <v/>
      </c>
      <c r="AC164" s="118"/>
      <c r="AD164" s="119" t="str">
        <f t="shared" si="6"/>
        <v/>
      </c>
      <c r="AE164" s="107"/>
      <c r="AF164" s="107"/>
      <c r="AG164" s="107"/>
      <c r="AH164" s="107"/>
      <c r="AI164" s="107"/>
      <c r="AJ164" s="120"/>
      <c r="AK164" s="107"/>
      <c r="AL164" s="113"/>
      <c r="AM164" s="121"/>
      <c r="AN164" s="121"/>
    </row>
    <row r="165">
      <c r="A165" s="104"/>
      <c r="B165" s="105"/>
      <c r="C165" s="105"/>
      <c r="D165" s="106" t="str">
        <f t="shared" si="1"/>
        <v/>
      </c>
      <c r="E165" s="107"/>
      <c r="F165" s="108" t="str">
        <f t="shared" si="7"/>
        <v/>
      </c>
      <c r="G165" s="109" t="str">
        <f>IFERROR(VLOOKUP($E165,contratos,2,FALSE),"")</f>
        <v/>
      </c>
      <c r="H165" s="110" t="str">
        <f>IFERROR(VLOOKUP($E165,contratos,3,FALSE),"")</f>
        <v/>
      </c>
      <c r="I165" s="111" t="str">
        <f>IFERROR(VLOOKUP($E165,contratos,4,FALSE),"")</f>
        <v/>
      </c>
      <c r="J165" s="112" t="str">
        <f>IFERROR(VLOOKUP($E165,contratos,5,FALSE),"")</f>
        <v/>
      </c>
      <c r="K165" s="112" t="str">
        <f>IFERROR(VLOOKUP($E165,contratos,6,FALSE),"")</f>
        <v/>
      </c>
      <c r="L165" s="112" t="str">
        <f>IFERROR(VLOOKUP($E165,contratos,7,FALSE),"")</f>
        <v/>
      </c>
      <c r="M165" s="113"/>
      <c r="N165" s="114"/>
      <c r="O165" s="113"/>
      <c r="P165" s="107"/>
      <c r="Q165" s="115"/>
      <c r="R165" s="116"/>
      <c r="S165" s="117" t="str">
        <f t="shared" si="3"/>
        <v/>
      </c>
      <c r="T165" s="116"/>
      <c r="U165" s="106" t="str">
        <f t="shared" si="8"/>
        <v/>
      </c>
      <c r="V165" s="107"/>
      <c r="W165" s="107"/>
      <c r="X165" s="118"/>
      <c r="Y165" s="119" t="str">
        <f t="shared" si="5"/>
        <v/>
      </c>
      <c r="Z165" s="113"/>
      <c r="AA165" s="113"/>
      <c r="AB165" s="119" t="str">
        <f>IF(T165&lt;&gt;"",(HOUR(T165)+MINUTE(T165)/60)*custohh,"")</f>
        <v/>
      </c>
      <c r="AC165" s="118"/>
      <c r="AD165" s="119" t="str">
        <f t="shared" si="6"/>
        <v/>
      </c>
      <c r="AE165" s="107"/>
      <c r="AF165" s="107"/>
      <c r="AG165" s="107"/>
      <c r="AH165" s="107"/>
      <c r="AI165" s="107"/>
      <c r="AJ165" s="120"/>
      <c r="AK165" s="107"/>
      <c r="AL165" s="113"/>
      <c r="AM165" s="121"/>
      <c r="AN165" s="121"/>
    </row>
    <row r="166">
      <c r="A166" s="104"/>
      <c r="B166" s="105"/>
      <c r="C166" s="105"/>
      <c r="D166" s="106" t="str">
        <f t="shared" si="1"/>
        <v/>
      </c>
      <c r="E166" s="107"/>
      <c r="F166" s="108" t="str">
        <f t="shared" si="7"/>
        <v/>
      </c>
      <c r="G166" s="109" t="str">
        <f>IFERROR(VLOOKUP($E166,contratos,2,FALSE),"")</f>
        <v/>
      </c>
      <c r="H166" s="110" t="str">
        <f>IFERROR(VLOOKUP($E166,contratos,3,FALSE),"")</f>
        <v/>
      </c>
      <c r="I166" s="111" t="str">
        <f>IFERROR(VLOOKUP($E166,contratos,4,FALSE),"")</f>
        <v/>
      </c>
      <c r="J166" s="112" t="str">
        <f>IFERROR(VLOOKUP($E166,contratos,5,FALSE),"")</f>
        <v/>
      </c>
      <c r="K166" s="112" t="str">
        <f>IFERROR(VLOOKUP($E166,contratos,6,FALSE),"")</f>
        <v/>
      </c>
      <c r="L166" s="112" t="str">
        <f>IFERROR(VLOOKUP($E166,contratos,7,FALSE),"")</f>
        <v/>
      </c>
      <c r="M166" s="113"/>
      <c r="N166" s="114"/>
      <c r="O166" s="113"/>
      <c r="P166" s="107"/>
      <c r="Q166" s="115"/>
      <c r="R166" s="116"/>
      <c r="S166" s="117" t="str">
        <f t="shared" si="3"/>
        <v/>
      </c>
      <c r="T166" s="116"/>
      <c r="U166" s="106" t="str">
        <f t="shared" si="8"/>
        <v/>
      </c>
      <c r="V166" s="107"/>
      <c r="W166" s="107"/>
      <c r="X166" s="118"/>
      <c r="Y166" s="119" t="str">
        <f t="shared" si="5"/>
        <v/>
      </c>
      <c r="Z166" s="113"/>
      <c r="AA166" s="113"/>
      <c r="AB166" s="119" t="str">
        <f>IF(T166&lt;&gt;"",(HOUR(T166)+MINUTE(T166)/60)*custohh,"")</f>
        <v/>
      </c>
      <c r="AC166" s="118"/>
      <c r="AD166" s="119" t="str">
        <f t="shared" si="6"/>
        <v/>
      </c>
      <c r="AE166" s="107"/>
      <c r="AF166" s="107"/>
      <c r="AG166" s="107"/>
      <c r="AH166" s="107"/>
      <c r="AI166" s="107"/>
      <c r="AJ166" s="120"/>
      <c r="AK166" s="107"/>
      <c r="AL166" s="113"/>
      <c r="AM166" s="121"/>
      <c r="AN166" s="121"/>
    </row>
    <row r="167">
      <c r="A167" s="104"/>
      <c r="B167" s="105"/>
      <c r="C167" s="105"/>
      <c r="D167" s="106" t="str">
        <f t="shared" si="1"/>
        <v/>
      </c>
      <c r="E167" s="107"/>
      <c r="F167" s="108" t="str">
        <f t="shared" si="7"/>
        <v/>
      </c>
      <c r="G167" s="109" t="str">
        <f>IFERROR(VLOOKUP($E167,contratos,2,FALSE),"")</f>
        <v/>
      </c>
      <c r="H167" s="110" t="str">
        <f>IFERROR(VLOOKUP($E167,contratos,3,FALSE),"")</f>
        <v/>
      </c>
      <c r="I167" s="111" t="str">
        <f>IFERROR(VLOOKUP($E167,contratos,4,FALSE),"")</f>
        <v/>
      </c>
      <c r="J167" s="112" t="str">
        <f>IFERROR(VLOOKUP($E167,contratos,5,FALSE),"")</f>
        <v/>
      </c>
      <c r="K167" s="112" t="str">
        <f>IFERROR(VLOOKUP($E167,contratos,6,FALSE),"")</f>
        <v/>
      </c>
      <c r="L167" s="112" t="str">
        <f>IFERROR(VLOOKUP($E167,contratos,7,FALSE),"")</f>
        <v/>
      </c>
      <c r="M167" s="113"/>
      <c r="N167" s="114"/>
      <c r="O167" s="113"/>
      <c r="P167" s="107"/>
      <c r="Q167" s="115"/>
      <c r="R167" s="116"/>
      <c r="S167" s="117" t="str">
        <f t="shared" si="3"/>
        <v/>
      </c>
      <c r="T167" s="116"/>
      <c r="U167" s="106" t="str">
        <f t="shared" si="8"/>
        <v/>
      </c>
      <c r="V167" s="107"/>
      <c r="W167" s="107"/>
      <c r="X167" s="118"/>
      <c r="Y167" s="119" t="str">
        <f t="shared" si="5"/>
        <v/>
      </c>
      <c r="Z167" s="113"/>
      <c r="AA167" s="113"/>
      <c r="AB167" s="119" t="str">
        <f>IF(T167&lt;&gt;"",(HOUR(T167)+MINUTE(T167)/60)*custohh,"")</f>
        <v/>
      </c>
      <c r="AC167" s="118"/>
      <c r="AD167" s="119" t="str">
        <f t="shared" si="6"/>
        <v/>
      </c>
      <c r="AE167" s="107"/>
      <c r="AF167" s="107"/>
      <c r="AG167" s="107"/>
      <c r="AH167" s="107"/>
      <c r="AI167" s="107"/>
      <c r="AJ167" s="120"/>
      <c r="AK167" s="107"/>
      <c r="AL167" s="113"/>
      <c r="AM167" s="121"/>
      <c r="AN167" s="121"/>
    </row>
    <row r="168">
      <c r="A168" s="104"/>
      <c r="B168" s="105"/>
      <c r="C168" s="105"/>
      <c r="D168" s="106" t="str">
        <f t="shared" si="1"/>
        <v/>
      </c>
      <c r="E168" s="107"/>
      <c r="F168" s="108" t="str">
        <f t="shared" si="7"/>
        <v/>
      </c>
      <c r="G168" s="109" t="str">
        <f>IFERROR(VLOOKUP($E168,contratos,2,FALSE),"")</f>
        <v/>
      </c>
      <c r="H168" s="110" t="str">
        <f>IFERROR(VLOOKUP($E168,contratos,3,FALSE),"")</f>
        <v/>
      </c>
      <c r="I168" s="111" t="str">
        <f>IFERROR(VLOOKUP($E168,contratos,4,FALSE),"")</f>
        <v/>
      </c>
      <c r="J168" s="112" t="str">
        <f>IFERROR(VLOOKUP($E168,contratos,5,FALSE),"")</f>
        <v/>
      </c>
      <c r="K168" s="112" t="str">
        <f>IFERROR(VLOOKUP($E168,contratos,6,FALSE),"")</f>
        <v/>
      </c>
      <c r="L168" s="112" t="str">
        <f>IFERROR(VLOOKUP($E168,contratos,7,FALSE),"")</f>
        <v/>
      </c>
      <c r="M168" s="113"/>
      <c r="N168" s="114"/>
      <c r="O168" s="113"/>
      <c r="P168" s="107"/>
      <c r="Q168" s="115"/>
      <c r="R168" s="116"/>
      <c r="S168" s="117" t="str">
        <f t="shared" si="3"/>
        <v/>
      </c>
      <c r="T168" s="116"/>
      <c r="U168" s="106" t="str">
        <f t="shared" si="8"/>
        <v/>
      </c>
      <c r="V168" s="107"/>
      <c r="W168" s="107"/>
      <c r="X168" s="118"/>
      <c r="Y168" s="119" t="str">
        <f t="shared" si="5"/>
        <v/>
      </c>
      <c r="Z168" s="113"/>
      <c r="AA168" s="113"/>
      <c r="AB168" s="119" t="str">
        <f>IF(T168&lt;&gt;"",(HOUR(T168)+MINUTE(T168)/60)*custohh,"")</f>
        <v/>
      </c>
      <c r="AC168" s="118"/>
      <c r="AD168" s="119" t="str">
        <f t="shared" si="6"/>
        <v/>
      </c>
      <c r="AE168" s="107"/>
      <c r="AF168" s="107"/>
      <c r="AG168" s="107"/>
      <c r="AH168" s="107"/>
      <c r="AI168" s="107"/>
      <c r="AJ168" s="120"/>
      <c r="AK168" s="107"/>
      <c r="AL168" s="113"/>
      <c r="AM168" s="121"/>
      <c r="AN168" s="121"/>
    </row>
    <row r="169">
      <c r="A169" s="104"/>
      <c r="B169" s="105"/>
      <c r="C169" s="105"/>
      <c r="D169" s="106" t="str">
        <f t="shared" si="1"/>
        <v/>
      </c>
      <c r="E169" s="107"/>
      <c r="F169" s="108" t="str">
        <f t="shared" si="7"/>
        <v/>
      </c>
      <c r="G169" s="109" t="str">
        <f>IFERROR(VLOOKUP($E169,contratos,2,FALSE),"")</f>
        <v/>
      </c>
      <c r="H169" s="110" t="str">
        <f>IFERROR(VLOOKUP($E169,contratos,3,FALSE),"")</f>
        <v/>
      </c>
      <c r="I169" s="111" t="str">
        <f>IFERROR(VLOOKUP($E169,contratos,4,FALSE),"")</f>
        <v/>
      </c>
      <c r="J169" s="112" t="str">
        <f>IFERROR(VLOOKUP($E169,contratos,5,FALSE),"")</f>
        <v/>
      </c>
      <c r="K169" s="112" t="str">
        <f>IFERROR(VLOOKUP($E169,contratos,6,FALSE),"")</f>
        <v/>
      </c>
      <c r="L169" s="112" t="str">
        <f>IFERROR(VLOOKUP($E169,contratos,7,FALSE),"")</f>
        <v/>
      </c>
      <c r="M169" s="113"/>
      <c r="N169" s="114"/>
      <c r="O169" s="113"/>
      <c r="P169" s="107"/>
      <c r="Q169" s="115"/>
      <c r="R169" s="116"/>
      <c r="S169" s="117" t="str">
        <f t="shared" si="3"/>
        <v/>
      </c>
      <c r="T169" s="116"/>
      <c r="U169" s="106" t="str">
        <f t="shared" si="8"/>
        <v/>
      </c>
      <c r="V169" s="107"/>
      <c r="W169" s="107"/>
      <c r="X169" s="118"/>
      <c r="Y169" s="119" t="str">
        <f t="shared" si="5"/>
        <v/>
      </c>
      <c r="Z169" s="113"/>
      <c r="AA169" s="113"/>
      <c r="AB169" s="119" t="str">
        <f>IF(T169&lt;&gt;"",(HOUR(T169)+MINUTE(T169)/60)*custohh,"")</f>
        <v/>
      </c>
      <c r="AC169" s="118"/>
      <c r="AD169" s="119" t="str">
        <f t="shared" si="6"/>
        <v/>
      </c>
      <c r="AE169" s="107"/>
      <c r="AF169" s="107"/>
      <c r="AG169" s="107"/>
      <c r="AH169" s="107"/>
      <c r="AI169" s="107"/>
      <c r="AJ169" s="120"/>
      <c r="AK169" s="107"/>
      <c r="AL169" s="113"/>
      <c r="AM169" s="121"/>
      <c r="AN169" s="121"/>
    </row>
    <row r="170">
      <c r="A170" s="104"/>
      <c r="B170" s="105"/>
      <c r="C170" s="105"/>
      <c r="D170" s="106" t="str">
        <f t="shared" si="1"/>
        <v/>
      </c>
      <c r="E170" s="107"/>
      <c r="F170" s="108" t="str">
        <f t="shared" si="7"/>
        <v/>
      </c>
      <c r="G170" s="109" t="str">
        <f>IFERROR(VLOOKUP($E170,contratos,2,FALSE),"")</f>
        <v/>
      </c>
      <c r="H170" s="110" t="str">
        <f>IFERROR(VLOOKUP($E170,contratos,3,FALSE),"")</f>
        <v/>
      </c>
      <c r="I170" s="111" t="str">
        <f>IFERROR(VLOOKUP($E170,contratos,4,FALSE),"")</f>
        <v/>
      </c>
      <c r="J170" s="112" t="str">
        <f>IFERROR(VLOOKUP($E170,contratos,5,FALSE),"")</f>
        <v/>
      </c>
      <c r="K170" s="112" t="str">
        <f>IFERROR(VLOOKUP($E170,contratos,6,FALSE),"")</f>
        <v/>
      </c>
      <c r="L170" s="112" t="str">
        <f>IFERROR(VLOOKUP($E170,contratos,7,FALSE),"")</f>
        <v/>
      </c>
      <c r="M170" s="113"/>
      <c r="N170" s="114"/>
      <c r="O170" s="113"/>
      <c r="P170" s="107"/>
      <c r="Q170" s="115"/>
      <c r="R170" s="116"/>
      <c r="S170" s="117" t="str">
        <f t="shared" si="3"/>
        <v/>
      </c>
      <c r="T170" s="116"/>
      <c r="U170" s="106" t="str">
        <f t="shared" si="8"/>
        <v/>
      </c>
      <c r="V170" s="107"/>
      <c r="W170" s="107"/>
      <c r="X170" s="118"/>
      <c r="Y170" s="119" t="str">
        <f t="shared" si="5"/>
        <v/>
      </c>
      <c r="Z170" s="113"/>
      <c r="AA170" s="113"/>
      <c r="AB170" s="119" t="str">
        <f>IF(T170&lt;&gt;"",(HOUR(T170)+MINUTE(T170)/60)*custohh,"")</f>
        <v/>
      </c>
      <c r="AC170" s="118"/>
      <c r="AD170" s="119" t="str">
        <f t="shared" si="6"/>
        <v/>
      </c>
      <c r="AE170" s="107"/>
      <c r="AF170" s="107"/>
      <c r="AG170" s="107"/>
      <c r="AH170" s="107"/>
      <c r="AI170" s="107"/>
      <c r="AJ170" s="120"/>
      <c r="AK170" s="107"/>
      <c r="AL170" s="113"/>
      <c r="AM170" s="121"/>
      <c r="AN170" s="121"/>
    </row>
    <row r="171">
      <c r="A171" s="104"/>
      <c r="B171" s="105"/>
      <c r="C171" s="105"/>
      <c r="D171" s="106" t="str">
        <f t="shared" si="1"/>
        <v/>
      </c>
      <c r="E171" s="107"/>
      <c r="F171" s="108" t="str">
        <f t="shared" si="7"/>
        <v/>
      </c>
      <c r="G171" s="109" t="str">
        <f>IFERROR(VLOOKUP($E171,contratos,2,FALSE),"")</f>
        <v/>
      </c>
      <c r="H171" s="110" t="str">
        <f>IFERROR(VLOOKUP($E171,contratos,3,FALSE),"")</f>
        <v/>
      </c>
      <c r="I171" s="111" t="str">
        <f>IFERROR(VLOOKUP($E171,contratos,4,FALSE),"")</f>
        <v/>
      </c>
      <c r="J171" s="112" t="str">
        <f>IFERROR(VLOOKUP($E171,contratos,5,FALSE),"")</f>
        <v/>
      </c>
      <c r="K171" s="112" t="str">
        <f>IFERROR(VLOOKUP($E171,contratos,6,FALSE),"")</f>
        <v/>
      </c>
      <c r="L171" s="112" t="str">
        <f>IFERROR(VLOOKUP($E171,contratos,7,FALSE),"")</f>
        <v/>
      </c>
      <c r="M171" s="113"/>
      <c r="N171" s="114"/>
      <c r="O171" s="113"/>
      <c r="P171" s="107"/>
      <c r="Q171" s="115"/>
      <c r="R171" s="116"/>
      <c r="S171" s="117" t="str">
        <f t="shared" si="3"/>
        <v/>
      </c>
      <c r="T171" s="116"/>
      <c r="U171" s="106" t="str">
        <f t="shared" si="8"/>
        <v/>
      </c>
      <c r="V171" s="107"/>
      <c r="W171" s="107"/>
      <c r="X171" s="118"/>
      <c r="Y171" s="119" t="str">
        <f t="shared" si="5"/>
        <v/>
      </c>
      <c r="Z171" s="113"/>
      <c r="AA171" s="113"/>
      <c r="AB171" s="119" t="str">
        <f>IF(T171&lt;&gt;"",(HOUR(T171)+MINUTE(T171)/60)*custohh,"")</f>
        <v/>
      </c>
      <c r="AC171" s="118"/>
      <c r="AD171" s="119" t="str">
        <f t="shared" si="6"/>
        <v/>
      </c>
      <c r="AE171" s="107"/>
      <c r="AF171" s="107"/>
      <c r="AG171" s="107"/>
      <c r="AH171" s="107"/>
      <c r="AI171" s="107"/>
      <c r="AJ171" s="120"/>
      <c r="AK171" s="107"/>
      <c r="AL171" s="113"/>
      <c r="AM171" s="121"/>
      <c r="AN171" s="121"/>
    </row>
    <row r="172">
      <c r="A172" s="104"/>
      <c r="B172" s="105"/>
      <c r="C172" s="105"/>
      <c r="D172" s="106" t="str">
        <f t="shared" si="1"/>
        <v/>
      </c>
      <c r="E172" s="107"/>
      <c r="F172" s="108" t="str">
        <f t="shared" si="7"/>
        <v/>
      </c>
      <c r="G172" s="109" t="str">
        <f>IFERROR(VLOOKUP($E172,contratos,2,FALSE),"")</f>
        <v/>
      </c>
      <c r="H172" s="110" t="str">
        <f>IFERROR(VLOOKUP($E172,contratos,3,FALSE),"")</f>
        <v/>
      </c>
      <c r="I172" s="111" t="str">
        <f>IFERROR(VLOOKUP($E172,contratos,4,FALSE),"")</f>
        <v/>
      </c>
      <c r="J172" s="112" t="str">
        <f>IFERROR(VLOOKUP($E172,contratos,5,FALSE),"")</f>
        <v/>
      </c>
      <c r="K172" s="112" t="str">
        <f>IFERROR(VLOOKUP($E172,contratos,6,FALSE),"")</f>
        <v/>
      </c>
      <c r="L172" s="112" t="str">
        <f>IFERROR(VLOOKUP($E172,contratos,7,FALSE),"")</f>
        <v/>
      </c>
      <c r="M172" s="113"/>
      <c r="N172" s="114"/>
      <c r="O172" s="113"/>
      <c r="P172" s="107"/>
      <c r="Q172" s="115"/>
      <c r="R172" s="116"/>
      <c r="S172" s="117" t="str">
        <f t="shared" si="3"/>
        <v/>
      </c>
      <c r="T172" s="116"/>
      <c r="U172" s="106" t="str">
        <f t="shared" si="8"/>
        <v/>
      </c>
      <c r="V172" s="107"/>
      <c r="W172" s="107"/>
      <c r="X172" s="118"/>
      <c r="Y172" s="119" t="str">
        <f t="shared" si="5"/>
        <v/>
      </c>
      <c r="Z172" s="113"/>
      <c r="AA172" s="113"/>
      <c r="AB172" s="119" t="str">
        <f>IF(T172&lt;&gt;"",(HOUR(T172)+MINUTE(T172)/60)*custohh,"")</f>
        <v/>
      </c>
      <c r="AC172" s="118"/>
      <c r="AD172" s="119" t="str">
        <f t="shared" si="6"/>
        <v/>
      </c>
      <c r="AE172" s="107"/>
      <c r="AF172" s="107"/>
      <c r="AG172" s="107"/>
      <c r="AH172" s="107"/>
      <c r="AI172" s="107"/>
      <c r="AJ172" s="120"/>
      <c r="AK172" s="107"/>
      <c r="AL172" s="113"/>
      <c r="AM172" s="121"/>
      <c r="AN172" s="121"/>
    </row>
    <row r="173">
      <c r="A173" s="104"/>
      <c r="B173" s="105"/>
      <c r="C173" s="105"/>
      <c r="D173" s="106" t="str">
        <f t="shared" si="1"/>
        <v/>
      </c>
      <c r="E173" s="107"/>
      <c r="F173" s="108" t="str">
        <f t="shared" si="7"/>
        <v/>
      </c>
      <c r="G173" s="109" t="str">
        <f>IFERROR(VLOOKUP($E173,contratos,2,FALSE),"")</f>
        <v/>
      </c>
      <c r="H173" s="110" t="str">
        <f>IFERROR(VLOOKUP($E173,contratos,3,FALSE),"")</f>
        <v/>
      </c>
      <c r="I173" s="111" t="str">
        <f>IFERROR(VLOOKUP($E173,contratos,4,FALSE),"")</f>
        <v/>
      </c>
      <c r="J173" s="112" t="str">
        <f>IFERROR(VLOOKUP($E173,contratos,5,FALSE),"")</f>
        <v/>
      </c>
      <c r="K173" s="112" t="str">
        <f>IFERROR(VLOOKUP($E173,contratos,6,FALSE),"")</f>
        <v/>
      </c>
      <c r="L173" s="112" t="str">
        <f>IFERROR(VLOOKUP($E173,contratos,7,FALSE),"")</f>
        <v/>
      </c>
      <c r="M173" s="113"/>
      <c r="N173" s="114"/>
      <c r="O173" s="113"/>
      <c r="P173" s="107"/>
      <c r="Q173" s="115"/>
      <c r="R173" s="116"/>
      <c r="S173" s="117" t="str">
        <f t="shared" si="3"/>
        <v/>
      </c>
      <c r="T173" s="116"/>
      <c r="U173" s="106" t="str">
        <f t="shared" si="8"/>
        <v/>
      </c>
      <c r="V173" s="107"/>
      <c r="W173" s="107"/>
      <c r="X173" s="118"/>
      <c r="Y173" s="119" t="str">
        <f t="shared" si="5"/>
        <v/>
      </c>
      <c r="Z173" s="113"/>
      <c r="AA173" s="113"/>
      <c r="AB173" s="119" t="str">
        <f>IF(T173&lt;&gt;"",(HOUR(T173)+MINUTE(T173)/60)*custohh,"")</f>
        <v/>
      </c>
      <c r="AC173" s="118"/>
      <c r="AD173" s="119" t="str">
        <f t="shared" si="6"/>
        <v/>
      </c>
      <c r="AE173" s="107"/>
      <c r="AF173" s="107"/>
      <c r="AG173" s="107"/>
      <c r="AH173" s="107"/>
      <c r="AI173" s="107"/>
      <c r="AJ173" s="120"/>
      <c r="AK173" s="107"/>
      <c r="AL173" s="113"/>
      <c r="AM173" s="121"/>
      <c r="AN173" s="121"/>
    </row>
    <row r="174">
      <c r="A174" s="104"/>
      <c r="B174" s="105"/>
      <c r="C174" s="105"/>
      <c r="D174" s="106" t="str">
        <f t="shared" si="1"/>
        <v/>
      </c>
      <c r="E174" s="107"/>
      <c r="F174" s="108" t="str">
        <f t="shared" si="7"/>
        <v/>
      </c>
      <c r="G174" s="109" t="str">
        <f>IFERROR(VLOOKUP($E174,contratos,2,FALSE),"")</f>
        <v/>
      </c>
      <c r="H174" s="110" t="str">
        <f>IFERROR(VLOOKUP($E174,contratos,3,FALSE),"")</f>
        <v/>
      </c>
      <c r="I174" s="111" t="str">
        <f>IFERROR(VLOOKUP($E174,contratos,4,FALSE),"")</f>
        <v/>
      </c>
      <c r="J174" s="112" t="str">
        <f>IFERROR(VLOOKUP($E174,contratos,5,FALSE),"")</f>
        <v/>
      </c>
      <c r="K174" s="112" t="str">
        <f>IFERROR(VLOOKUP($E174,contratos,6,FALSE),"")</f>
        <v/>
      </c>
      <c r="L174" s="112" t="str">
        <f>IFERROR(VLOOKUP($E174,contratos,7,FALSE),"")</f>
        <v/>
      </c>
      <c r="M174" s="113"/>
      <c r="N174" s="114"/>
      <c r="O174" s="113"/>
      <c r="P174" s="107"/>
      <c r="Q174" s="115"/>
      <c r="R174" s="116"/>
      <c r="S174" s="117" t="str">
        <f t="shared" si="3"/>
        <v/>
      </c>
      <c r="T174" s="116"/>
      <c r="U174" s="106" t="str">
        <f t="shared" si="8"/>
        <v/>
      </c>
      <c r="V174" s="107"/>
      <c r="W174" s="107"/>
      <c r="X174" s="118"/>
      <c r="Y174" s="119" t="str">
        <f t="shared" si="5"/>
        <v/>
      </c>
      <c r="Z174" s="113"/>
      <c r="AA174" s="113"/>
      <c r="AB174" s="119" t="str">
        <f>IF(T174&lt;&gt;"",(HOUR(T174)+MINUTE(T174)/60)*custohh,"")</f>
        <v/>
      </c>
      <c r="AC174" s="118"/>
      <c r="AD174" s="119" t="str">
        <f t="shared" si="6"/>
        <v/>
      </c>
      <c r="AE174" s="107"/>
      <c r="AF174" s="107"/>
      <c r="AG174" s="107"/>
      <c r="AH174" s="107"/>
      <c r="AI174" s="107"/>
      <c r="AJ174" s="120"/>
      <c r="AK174" s="107"/>
      <c r="AL174" s="113"/>
      <c r="AM174" s="121"/>
      <c r="AN174" s="121"/>
    </row>
    <row r="175">
      <c r="A175" s="104"/>
      <c r="B175" s="105"/>
      <c r="C175" s="105"/>
      <c r="D175" s="106" t="str">
        <f t="shared" si="1"/>
        <v/>
      </c>
      <c r="E175" s="107"/>
      <c r="F175" s="108" t="str">
        <f t="shared" si="7"/>
        <v/>
      </c>
      <c r="G175" s="109" t="str">
        <f>IFERROR(VLOOKUP($E175,contratos,2,FALSE),"")</f>
        <v/>
      </c>
      <c r="H175" s="110" t="str">
        <f>IFERROR(VLOOKUP($E175,contratos,3,FALSE),"")</f>
        <v/>
      </c>
      <c r="I175" s="111" t="str">
        <f>IFERROR(VLOOKUP($E175,contratos,4,FALSE),"")</f>
        <v/>
      </c>
      <c r="J175" s="112" t="str">
        <f>IFERROR(VLOOKUP($E175,contratos,5,FALSE),"")</f>
        <v/>
      </c>
      <c r="K175" s="112" t="str">
        <f>IFERROR(VLOOKUP($E175,contratos,6,FALSE),"")</f>
        <v/>
      </c>
      <c r="L175" s="112" t="str">
        <f>IFERROR(VLOOKUP($E175,contratos,7,FALSE),"")</f>
        <v/>
      </c>
      <c r="M175" s="113"/>
      <c r="N175" s="114"/>
      <c r="O175" s="113"/>
      <c r="P175" s="107"/>
      <c r="Q175" s="115"/>
      <c r="R175" s="116"/>
      <c r="S175" s="117" t="str">
        <f t="shared" si="3"/>
        <v/>
      </c>
      <c r="T175" s="116"/>
      <c r="U175" s="106" t="str">
        <f t="shared" si="8"/>
        <v/>
      </c>
      <c r="V175" s="107"/>
      <c r="W175" s="107"/>
      <c r="X175" s="118"/>
      <c r="Y175" s="119" t="str">
        <f t="shared" si="5"/>
        <v/>
      </c>
      <c r="Z175" s="113"/>
      <c r="AA175" s="113"/>
      <c r="AB175" s="119" t="str">
        <f>IF(T175&lt;&gt;"",(HOUR(T175)+MINUTE(T175)/60)*custohh,"")</f>
        <v/>
      </c>
      <c r="AC175" s="118"/>
      <c r="AD175" s="119" t="str">
        <f t="shared" si="6"/>
        <v/>
      </c>
      <c r="AE175" s="107"/>
      <c r="AF175" s="107"/>
      <c r="AG175" s="107"/>
      <c r="AH175" s="107"/>
      <c r="AI175" s="107"/>
      <c r="AJ175" s="120"/>
      <c r="AK175" s="107"/>
      <c r="AL175" s="113"/>
      <c r="AM175" s="121"/>
      <c r="AN175" s="121"/>
    </row>
    <row r="176">
      <c r="A176" s="104"/>
      <c r="B176" s="105"/>
      <c r="C176" s="105"/>
      <c r="D176" s="106" t="str">
        <f t="shared" si="1"/>
        <v/>
      </c>
      <c r="E176" s="107"/>
      <c r="F176" s="108" t="str">
        <f t="shared" si="7"/>
        <v/>
      </c>
      <c r="G176" s="109" t="str">
        <f>IFERROR(VLOOKUP($E176,contratos,2,FALSE),"")</f>
        <v/>
      </c>
      <c r="H176" s="110" t="str">
        <f>IFERROR(VLOOKUP($E176,contratos,3,FALSE),"")</f>
        <v/>
      </c>
      <c r="I176" s="111" t="str">
        <f>IFERROR(VLOOKUP($E176,contratos,4,FALSE),"")</f>
        <v/>
      </c>
      <c r="J176" s="112" t="str">
        <f>IFERROR(VLOOKUP($E176,contratos,5,FALSE),"")</f>
        <v/>
      </c>
      <c r="K176" s="112" t="str">
        <f>IFERROR(VLOOKUP($E176,contratos,6,FALSE),"")</f>
        <v/>
      </c>
      <c r="L176" s="112" t="str">
        <f>IFERROR(VLOOKUP($E176,contratos,7,FALSE),"")</f>
        <v/>
      </c>
      <c r="M176" s="113"/>
      <c r="N176" s="114"/>
      <c r="O176" s="113"/>
      <c r="P176" s="107"/>
      <c r="Q176" s="115"/>
      <c r="R176" s="116"/>
      <c r="S176" s="117" t="str">
        <f t="shared" si="3"/>
        <v/>
      </c>
      <c r="T176" s="116"/>
      <c r="U176" s="106" t="str">
        <f t="shared" si="8"/>
        <v/>
      </c>
      <c r="V176" s="107"/>
      <c r="W176" s="107"/>
      <c r="X176" s="118"/>
      <c r="Y176" s="119" t="str">
        <f t="shared" si="5"/>
        <v/>
      </c>
      <c r="Z176" s="113"/>
      <c r="AA176" s="113"/>
      <c r="AB176" s="119" t="str">
        <f>IF(T176&lt;&gt;"",(HOUR(T176)+MINUTE(T176)/60)*custohh,"")</f>
        <v/>
      </c>
      <c r="AC176" s="118"/>
      <c r="AD176" s="119" t="str">
        <f t="shared" si="6"/>
        <v/>
      </c>
      <c r="AE176" s="107"/>
      <c r="AF176" s="107"/>
      <c r="AG176" s="107"/>
      <c r="AH176" s="107"/>
      <c r="AI176" s="107"/>
      <c r="AJ176" s="120"/>
      <c r="AK176" s="107"/>
      <c r="AL176" s="113"/>
      <c r="AM176" s="121"/>
      <c r="AN176" s="121"/>
    </row>
    <row r="177">
      <c r="A177" s="104"/>
      <c r="B177" s="105"/>
      <c r="C177" s="105"/>
      <c r="D177" s="106" t="str">
        <f t="shared" si="1"/>
        <v/>
      </c>
      <c r="E177" s="107"/>
      <c r="F177" s="108" t="str">
        <f t="shared" si="7"/>
        <v/>
      </c>
      <c r="G177" s="109" t="str">
        <f>IFERROR(VLOOKUP($E177,contratos,2,FALSE),"")</f>
        <v/>
      </c>
      <c r="H177" s="110" t="str">
        <f>IFERROR(VLOOKUP($E177,contratos,3,FALSE),"")</f>
        <v/>
      </c>
      <c r="I177" s="111" t="str">
        <f>IFERROR(VLOOKUP($E177,contratos,4,FALSE),"")</f>
        <v/>
      </c>
      <c r="J177" s="112" t="str">
        <f>IFERROR(VLOOKUP($E177,contratos,5,FALSE),"")</f>
        <v/>
      </c>
      <c r="K177" s="112" t="str">
        <f>IFERROR(VLOOKUP($E177,contratos,6,FALSE),"")</f>
        <v/>
      </c>
      <c r="L177" s="112" t="str">
        <f>IFERROR(VLOOKUP($E177,contratos,7,FALSE),"")</f>
        <v/>
      </c>
      <c r="M177" s="113"/>
      <c r="N177" s="114"/>
      <c r="O177" s="113"/>
      <c r="P177" s="107"/>
      <c r="Q177" s="115"/>
      <c r="R177" s="116"/>
      <c r="S177" s="117" t="str">
        <f t="shared" si="3"/>
        <v/>
      </c>
      <c r="T177" s="116"/>
      <c r="U177" s="106" t="str">
        <f t="shared" si="8"/>
        <v/>
      </c>
      <c r="V177" s="107"/>
      <c r="W177" s="107"/>
      <c r="X177" s="118"/>
      <c r="Y177" s="119" t="str">
        <f t="shared" si="5"/>
        <v/>
      </c>
      <c r="Z177" s="113"/>
      <c r="AA177" s="113"/>
      <c r="AB177" s="119" t="str">
        <f>IF(T177&lt;&gt;"",(HOUR(T177)+MINUTE(T177)/60)*custohh,"")</f>
        <v/>
      </c>
      <c r="AC177" s="118"/>
      <c r="AD177" s="119" t="str">
        <f t="shared" si="6"/>
        <v/>
      </c>
      <c r="AE177" s="107"/>
      <c r="AF177" s="107"/>
      <c r="AG177" s="107"/>
      <c r="AH177" s="107"/>
      <c r="AI177" s="107"/>
      <c r="AJ177" s="120"/>
      <c r="AK177" s="107"/>
      <c r="AL177" s="113"/>
      <c r="AM177" s="121"/>
      <c r="AN177" s="121"/>
    </row>
    <row r="178">
      <c r="A178" s="104"/>
      <c r="B178" s="105"/>
      <c r="C178" s="105"/>
      <c r="D178" s="106" t="str">
        <f t="shared" si="1"/>
        <v/>
      </c>
      <c r="E178" s="107"/>
      <c r="F178" s="108" t="str">
        <f t="shared" si="7"/>
        <v/>
      </c>
      <c r="G178" s="109" t="str">
        <f>IFERROR(VLOOKUP($E178,contratos,2,FALSE),"")</f>
        <v/>
      </c>
      <c r="H178" s="110" t="str">
        <f>IFERROR(VLOOKUP($E178,contratos,3,FALSE),"")</f>
        <v/>
      </c>
      <c r="I178" s="111" t="str">
        <f>IFERROR(VLOOKUP($E178,contratos,4,FALSE),"")</f>
        <v/>
      </c>
      <c r="J178" s="112" t="str">
        <f>IFERROR(VLOOKUP($E178,contratos,5,FALSE),"")</f>
        <v/>
      </c>
      <c r="K178" s="112" t="str">
        <f>IFERROR(VLOOKUP($E178,contratos,6,FALSE),"")</f>
        <v/>
      </c>
      <c r="L178" s="112" t="str">
        <f>IFERROR(VLOOKUP($E178,contratos,7,FALSE),"")</f>
        <v/>
      </c>
      <c r="M178" s="113"/>
      <c r="N178" s="114"/>
      <c r="O178" s="113"/>
      <c r="P178" s="107"/>
      <c r="Q178" s="115"/>
      <c r="R178" s="116"/>
      <c r="S178" s="117" t="str">
        <f t="shared" si="3"/>
        <v/>
      </c>
      <c r="T178" s="116"/>
      <c r="U178" s="106" t="str">
        <f t="shared" si="8"/>
        <v/>
      </c>
      <c r="V178" s="107"/>
      <c r="W178" s="107"/>
      <c r="X178" s="118"/>
      <c r="Y178" s="119" t="str">
        <f t="shared" si="5"/>
        <v/>
      </c>
      <c r="Z178" s="113"/>
      <c r="AA178" s="113"/>
      <c r="AB178" s="119" t="str">
        <f>IF(T178&lt;&gt;"",(HOUR(T178)+MINUTE(T178)/60)*custohh,"")</f>
        <v/>
      </c>
      <c r="AC178" s="118"/>
      <c r="AD178" s="119" t="str">
        <f t="shared" si="6"/>
        <v/>
      </c>
      <c r="AE178" s="107"/>
      <c r="AF178" s="107"/>
      <c r="AG178" s="107"/>
      <c r="AH178" s="107"/>
      <c r="AI178" s="107"/>
      <c r="AJ178" s="120"/>
      <c r="AK178" s="107"/>
      <c r="AL178" s="113"/>
      <c r="AM178" s="121"/>
      <c r="AN178" s="121"/>
    </row>
    <row r="179">
      <c r="A179" s="104"/>
      <c r="B179" s="105"/>
      <c r="C179" s="105"/>
      <c r="D179" s="106" t="str">
        <f t="shared" si="1"/>
        <v/>
      </c>
      <c r="E179" s="107"/>
      <c r="F179" s="108" t="str">
        <f t="shared" si="7"/>
        <v/>
      </c>
      <c r="G179" s="109" t="str">
        <f>IFERROR(VLOOKUP($E179,contratos,2,FALSE),"")</f>
        <v/>
      </c>
      <c r="H179" s="110" t="str">
        <f>IFERROR(VLOOKUP($E179,contratos,3,FALSE),"")</f>
        <v/>
      </c>
      <c r="I179" s="111" t="str">
        <f>IFERROR(VLOOKUP($E179,contratos,4,FALSE),"")</f>
        <v/>
      </c>
      <c r="J179" s="112" t="str">
        <f>IFERROR(VLOOKUP($E179,contratos,5,FALSE),"")</f>
        <v/>
      </c>
      <c r="K179" s="112" t="str">
        <f>IFERROR(VLOOKUP($E179,contratos,6,FALSE),"")</f>
        <v/>
      </c>
      <c r="L179" s="112" t="str">
        <f>IFERROR(VLOOKUP($E179,contratos,7,FALSE),"")</f>
        <v/>
      </c>
      <c r="M179" s="113"/>
      <c r="N179" s="114"/>
      <c r="O179" s="113"/>
      <c r="P179" s="107"/>
      <c r="Q179" s="115"/>
      <c r="R179" s="116"/>
      <c r="S179" s="117" t="str">
        <f t="shared" si="3"/>
        <v/>
      </c>
      <c r="T179" s="116"/>
      <c r="U179" s="106" t="str">
        <f t="shared" si="8"/>
        <v/>
      </c>
      <c r="V179" s="107"/>
      <c r="W179" s="107"/>
      <c r="X179" s="118"/>
      <c r="Y179" s="119" t="str">
        <f t="shared" si="5"/>
        <v/>
      </c>
      <c r="Z179" s="113"/>
      <c r="AA179" s="113"/>
      <c r="AB179" s="119" t="str">
        <f>IF(T179&lt;&gt;"",(HOUR(T179)+MINUTE(T179)/60)*custohh,"")</f>
        <v/>
      </c>
      <c r="AC179" s="118"/>
      <c r="AD179" s="119" t="str">
        <f t="shared" si="6"/>
        <v/>
      </c>
      <c r="AE179" s="107"/>
      <c r="AF179" s="107"/>
      <c r="AG179" s="107"/>
      <c r="AH179" s="107"/>
      <c r="AI179" s="107"/>
      <c r="AJ179" s="120"/>
      <c r="AK179" s="107"/>
      <c r="AL179" s="113"/>
      <c r="AM179" s="121"/>
      <c r="AN179" s="121"/>
    </row>
    <row r="180">
      <c r="A180" s="104"/>
      <c r="B180" s="105"/>
      <c r="C180" s="105"/>
      <c r="D180" s="106" t="str">
        <f t="shared" si="1"/>
        <v/>
      </c>
      <c r="E180" s="107"/>
      <c r="F180" s="108" t="str">
        <f t="shared" si="7"/>
        <v/>
      </c>
      <c r="G180" s="109" t="str">
        <f>IFERROR(VLOOKUP($E180,contratos,2,FALSE),"")</f>
        <v/>
      </c>
      <c r="H180" s="110" t="str">
        <f>IFERROR(VLOOKUP($E180,contratos,3,FALSE),"")</f>
        <v/>
      </c>
      <c r="I180" s="111" t="str">
        <f>IFERROR(VLOOKUP($E180,contratos,4,FALSE),"")</f>
        <v/>
      </c>
      <c r="J180" s="112" t="str">
        <f>IFERROR(VLOOKUP($E180,contratos,5,FALSE),"")</f>
        <v/>
      </c>
      <c r="K180" s="112" t="str">
        <f>IFERROR(VLOOKUP($E180,contratos,6,FALSE),"")</f>
        <v/>
      </c>
      <c r="L180" s="112" t="str">
        <f>IFERROR(VLOOKUP($E180,contratos,7,FALSE),"")</f>
        <v/>
      </c>
      <c r="M180" s="113"/>
      <c r="N180" s="114"/>
      <c r="O180" s="113"/>
      <c r="P180" s="107"/>
      <c r="Q180" s="115"/>
      <c r="R180" s="116"/>
      <c r="S180" s="117" t="str">
        <f t="shared" si="3"/>
        <v/>
      </c>
      <c r="T180" s="116"/>
      <c r="U180" s="106" t="str">
        <f t="shared" si="8"/>
        <v/>
      </c>
      <c r="V180" s="107"/>
      <c r="W180" s="107"/>
      <c r="X180" s="118"/>
      <c r="Y180" s="119" t="str">
        <f t="shared" si="5"/>
        <v/>
      </c>
      <c r="Z180" s="113"/>
      <c r="AA180" s="113"/>
      <c r="AB180" s="119" t="str">
        <f>IF(T180&lt;&gt;"",(HOUR(T180)+MINUTE(T180)/60)*custohh,"")</f>
        <v/>
      </c>
      <c r="AC180" s="118"/>
      <c r="AD180" s="119" t="str">
        <f t="shared" si="6"/>
        <v/>
      </c>
      <c r="AE180" s="107"/>
      <c r="AF180" s="107"/>
      <c r="AG180" s="107"/>
      <c r="AH180" s="107"/>
      <c r="AI180" s="107"/>
      <c r="AJ180" s="120"/>
      <c r="AK180" s="107"/>
      <c r="AL180" s="113"/>
      <c r="AM180" s="121"/>
      <c r="AN180" s="121"/>
    </row>
    <row r="181">
      <c r="A181" s="104"/>
      <c r="B181" s="105"/>
      <c r="C181" s="105"/>
      <c r="D181" s="106" t="str">
        <f t="shared" si="1"/>
        <v/>
      </c>
      <c r="E181" s="107"/>
      <c r="F181" s="108" t="str">
        <f t="shared" si="7"/>
        <v/>
      </c>
      <c r="G181" s="109" t="str">
        <f>IFERROR(VLOOKUP($E181,contratos,2,FALSE),"")</f>
        <v/>
      </c>
      <c r="H181" s="110" t="str">
        <f>IFERROR(VLOOKUP($E181,contratos,3,FALSE),"")</f>
        <v/>
      </c>
      <c r="I181" s="111" t="str">
        <f>IFERROR(VLOOKUP($E181,contratos,4,FALSE),"")</f>
        <v/>
      </c>
      <c r="J181" s="112" t="str">
        <f>IFERROR(VLOOKUP($E181,contratos,5,FALSE),"")</f>
        <v/>
      </c>
      <c r="K181" s="112" t="str">
        <f>IFERROR(VLOOKUP($E181,contratos,6,FALSE),"")</f>
        <v/>
      </c>
      <c r="L181" s="112" t="str">
        <f>IFERROR(VLOOKUP($E181,contratos,7,FALSE),"")</f>
        <v/>
      </c>
      <c r="M181" s="113"/>
      <c r="N181" s="114"/>
      <c r="O181" s="113"/>
      <c r="P181" s="107"/>
      <c r="Q181" s="115"/>
      <c r="R181" s="116"/>
      <c r="S181" s="117" t="str">
        <f t="shared" si="3"/>
        <v/>
      </c>
      <c r="T181" s="116"/>
      <c r="U181" s="106" t="str">
        <f t="shared" si="8"/>
        <v/>
      </c>
      <c r="V181" s="107"/>
      <c r="W181" s="107"/>
      <c r="X181" s="118"/>
      <c r="Y181" s="119" t="str">
        <f t="shared" si="5"/>
        <v/>
      </c>
      <c r="Z181" s="113"/>
      <c r="AA181" s="113"/>
      <c r="AB181" s="119" t="str">
        <f>IF(T181&lt;&gt;"",(HOUR(T181)+MINUTE(T181)/60)*custohh,"")</f>
        <v/>
      </c>
      <c r="AC181" s="118"/>
      <c r="AD181" s="119" t="str">
        <f t="shared" si="6"/>
        <v/>
      </c>
      <c r="AE181" s="107"/>
      <c r="AF181" s="107"/>
      <c r="AG181" s="107"/>
      <c r="AH181" s="107"/>
      <c r="AI181" s="107"/>
      <c r="AJ181" s="120"/>
      <c r="AK181" s="107"/>
      <c r="AL181" s="113"/>
      <c r="AM181" s="121"/>
      <c r="AN181" s="121"/>
    </row>
    <row r="182">
      <c r="A182" s="104"/>
      <c r="B182" s="105"/>
      <c r="C182" s="105"/>
      <c r="D182" s="106" t="str">
        <f t="shared" si="1"/>
        <v/>
      </c>
      <c r="E182" s="107"/>
      <c r="F182" s="108" t="str">
        <f t="shared" si="7"/>
        <v/>
      </c>
      <c r="G182" s="109" t="str">
        <f>IFERROR(VLOOKUP($E182,contratos,2,FALSE),"")</f>
        <v/>
      </c>
      <c r="H182" s="110" t="str">
        <f>IFERROR(VLOOKUP($E182,contratos,3,FALSE),"")</f>
        <v/>
      </c>
      <c r="I182" s="111" t="str">
        <f>IFERROR(VLOOKUP($E182,contratos,4,FALSE),"")</f>
        <v/>
      </c>
      <c r="J182" s="112" t="str">
        <f>IFERROR(VLOOKUP($E182,contratos,5,FALSE),"")</f>
        <v/>
      </c>
      <c r="K182" s="112" t="str">
        <f>IFERROR(VLOOKUP($E182,contratos,6,FALSE),"")</f>
        <v/>
      </c>
      <c r="L182" s="112" t="str">
        <f>IFERROR(VLOOKUP($E182,contratos,7,FALSE),"")</f>
        <v/>
      </c>
      <c r="M182" s="113"/>
      <c r="N182" s="114"/>
      <c r="O182" s="113"/>
      <c r="P182" s="107"/>
      <c r="Q182" s="115"/>
      <c r="R182" s="116"/>
      <c r="S182" s="117" t="str">
        <f t="shared" si="3"/>
        <v/>
      </c>
      <c r="T182" s="116"/>
      <c r="U182" s="106" t="str">
        <f t="shared" si="8"/>
        <v/>
      </c>
      <c r="V182" s="107"/>
      <c r="W182" s="107"/>
      <c r="X182" s="118"/>
      <c r="Y182" s="119" t="str">
        <f t="shared" si="5"/>
        <v/>
      </c>
      <c r="Z182" s="113"/>
      <c r="AA182" s="113"/>
      <c r="AB182" s="119" t="str">
        <f>IF(T182&lt;&gt;"",(HOUR(T182)+MINUTE(T182)/60)*custohh,"")</f>
        <v/>
      </c>
      <c r="AC182" s="118"/>
      <c r="AD182" s="119" t="str">
        <f t="shared" si="6"/>
        <v/>
      </c>
      <c r="AE182" s="107"/>
      <c r="AF182" s="107"/>
      <c r="AG182" s="107"/>
      <c r="AH182" s="107"/>
      <c r="AI182" s="107"/>
      <c r="AJ182" s="120"/>
      <c r="AK182" s="107"/>
      <c r="AL182" s="113"/>
      <c r="AM182" s="121"/>
      <c r="AN182" s="121"/>
    </row>
    <row r="183">
      <c r="A183" s="104"/>
      <c r="B183" s="105"/>
      <c r="C183" s="105"/>
      <c r="D183" s="106" t="str">
        <f t="shared" si="1"/>
        <v/>
      </c>
      <c r="E183" s="107"/>
      <c r="F183" s="108" t="str">
        <f t="shared" si="7"/>
        <v/>
      </c>
      <c r="G183" s="109" t="str">
        <f>IFERROR(VLOOKUP($E183,contratos,2,FALSE),"")</f>
        <v/>
      </c>
      <c r="H183" s="110" t="str">
        <f>IFERROR(VLOOKUP($E183,contratos,3,FALSE),"")</f>
        <v/>
      </c>
      <c r="I183" s="111" t="str">
        <f>IFERROR(VLOOKUP($E183,contratos,4,FALSE),"")</f>
        <v/>
      </c>
      <c r="J183" s="112" t="str">
        <f>IFERROR(VLOOKUP($E183,contratos,5,FALSE),"")</f>
        <v/>
      </c>
      <c r="K183" s="112" t="str">
        <f>IFERROR(VLOOKUP($E183,contratos,6,FALSE),"")</f>
        <v/>
      </c>
      <c r="L183" s="112" t="str">
        <f>IFERROR(VLOOKUP($E183,contratos,7,FALSE),"")</f>
        <v/>
      </c>
      <c r="M183" s="113"/>
      <c r="N183" s="114"/>
      <c r="O183" s="113"/>
      <c r="P183" s="107"/>
      <c r="Q183" s="115"/>
      <c r="R183" s="116"/>
      <c r="S183" s="117" t="str">
        <f t="shared" si="3"/>
        <v/>
      </c>
      <c r="T183" s="116"/>
      <c r="U183" s="106" t="str">
        <f t="shared" si="8"/>
        <v/>
      </c>
      <c r="V183" s="107"/>
      <c r="W183" s="107"/>
      <c r="X183" s="118"/>
      <c r="Y183" s="119" t="str">
        <f t="shared" si="5"/>
        <v/>
      </c>
      <c r="Z183" s="113"/>
      <c r="AA183" s="113"/>
      <c r="AB183" s="119" t="str">
        <f>IF(T183&lt;&gt;"",(HOUR(T183)+MINUTE(T183)/60)*custohh,"")</f>
        <v/>
      </c>
      <c r="AC183" s="118"/>
      <c r="AD183" s="119" t="str">
        <f t="shared" si="6"/>
        <v/>
      </c>
      <c r="AE183" s="107"/>
      <c r="AF183" s="107"/>
      <c r="AG183" s="107"/>
      <c r="AH183" s="107"/>
      <c r="AI183" s="107"/>
      <c r="AJ183" s="120"/>
      <c r="AK183" s="107"/>
      <c r="AL183" s="113"/>
      <c r="AM183" s="121"/>
      <c r="AN183" s="121"/>
    </row>
    <row r="184">
      <c r="A184" s="104"/>
      <c r="B184" s="105"/>
      <c r="C184" s="105"/>
      <c r="D184" s="106" t="str">
        <f t="shared" si="1"/>
        <v/>
      </c>
      <c r="E184" s="107"/>
      <c r="F184" s="108" t="str">
        <f t="shared" si="7"/>
        <v/>
      </c>
      <c r="G184" s="109" t="str">
        <f>IFERROR(VLOOKUP($E184,contratos,2,FALSE),"")</f>
        <v/>
      </c>
      <c r="H184" s="110" t="str">
        <f>IFERROR(VLOOKUP($E184,contratos,3,FALSE),"")</f>
        <v/>
      </c>
      <c r="I184" s="111" t="str">
        <f>IFERROR(VLOOKUP($E184,contratos,4,FALSE),"")</f>
        <v/>
      </c>
      <c r="J184" s="112" t="str">
        <f>IFERROR(VLOOKUP($E184,contratos,5,FALSE),"")</f>
        <v/>
      </c>
      <c r="K184" s="112" t="str">
        <f>IFERROR(VLOOKUP($E184,contratos,6,FALSE),"")</f>
        <v/>
      </c>
      <c r="L184" s="112" t="str">
        <f>IFERROR(VLOOKUP($E184,contratos,7,FALSE),"")</f>
        <v/>
      </c>
      <c r="M184" s="113"/>
      <c r="N184" s="114"/>
      <c r="O184" s="113"/>
      <c r="P184" s="107"/>
      <c r="Q184" s="115"/>
      <c r="R184" s="116"/>
      <c r="S184" s="117" t="str">
        <f t="shared" si="3"/>
        <v/>
      </c>
      <c r="T184" s="116"/>
      <c r="U184" s="106" t="str">
        <f t="shared" si="8"/>
        <v/>
      </c>
      <c r="V184" s="107"/>
      <c r="W184" s="107"/>
      <c r="X184" s="118"/>
      <c r="Y184" s="119" t="str">
        <f t="shared" si="5"/>
        <v/>
      </c>
      <c r="Z184" s="113"/>
      <c r="AA184" s="113"/>
      <c r="AB184" s="119" t="str">
        <f>IF(T184&lt;&gt;"",(HOUR(T184)+MINUTE(T184)/60)*custohh,"")</f>
        <v/>
      </c>
      <c r="AC184" s="118"/>
      <c r="AD184" s="119" t="str">
        <f t="shared" si="6"/>
        <v/>
      </c>
      <c r="AE184" s="107"/>
      <c r="AF184" s="107"/>
      <c r="AG184" s="107"/>
      <c r="AH184" s="107"/>
      <c r="AI184" s="107"/>
      <c r="AJ184" s="120"/>
      <c r="AK184" s="107"/>
      <c r="AL184" s="113"/>
      <c r="AM184" s="121"/>
      <c r="AN184" s="121"/>
    </row>
    <row r="185">
      <c r="A185" s="104"/>
      <c r="B185" s="105"/>
      <c r="C185" s="105"/>
      <c r="D185" s="106" t="str">
        <f t="shared" si="1"/>
        <v/>
      </c>
      <c r="E185" s="107"/>
      <c r="F185" s="108" t="str">
        <f t="shared" si="7"/>
        <v/>
      </c>
      <c r="G185" s="109" t="str">
        <f>IFERROR(VLOOKUP($E185,contratos,2,FALSE),"")</f>
        <v/>
      </c>
      <c r="H185" s="110" t="str">
        <f>IFERROR(VLOOKUP($E185,contratos,3,FALSE),"")</f>
        <v/>
      </c>
      <c r="I185" s="111" t="str">
        <f>IFERROR(VLOOKUP($E185,contratos,4,FALSE),"")</f>
        <v/>
      </c>
      <c r="J185" s="112" t="str">
        <f>IFERROR(VLOOKUP($E185,contratos,5,FALSE),"")</f>
        <v/>
      </c>
      <c r="K185" s="112" t="str">
        <f>IFERROR(VLOOKUP($E185,contratos,6,FALSE),"")</f>
        <v/>
      </c>
      <c r="L185" s="112" t="str">
        <f>IFERROR(VLOOKUP($E185,contratos,7,FALSE),"")</f>
        <v/>
      </c>
      <c r="M185" s="113"/>
      <c r="N185" s="114"/>
      <c r="O185" s="113"/>
      <c r="P185" s="107"/>
      <c r="Q185" s="115"/>
      <c r="R185" s="116"/>
      <c r="S185" s="117" t="str">
        <f t="shared" si="3"/>
        <v/>
      </c>
      <c r="T185" s="116"/>
      <c r="U185" s="106" t="str">
        <f t="shared" si="8"/>
        <v/>
      </c>
      <c r="V185" s="107"/>
      <c r="W185" s="107"/>
      <c r="X185" s="118"/>
      <c r="Y185" s="119" t="str">
        <f t="shared" si="5"/>
        <v/>
      </c>
      <c r="Z185" s="113"/>
      <c r="AA185" s="113"/>
      <c r="AB185" s="119" t="str">
        <f>IF(T185&lt;&gt;"",(HOUR(T185)+MINUTE(T185)/60)*custohh,"")</f>
        <v/>
      </c>
      <c r="AC185" s="118"/>
      <c r="AD185" s="119" t="str">
        <f t="shared" si="6"/>
        <v/>
      </c>
      <c r="AE185" s="107"/>
      <c r="AF185" s="107"/>
      <c r="AG185" s="107"/>
      <c r="AH185" s="107"/>
      <c r="AI185" s="107"/>
      <c r="AJ185" s="120"/>
      <c r="AK185" s="107"/>
      <c r="AL185" s="113"/>
      <c r="AM185" s="121"/>
      <c r="AN185" s="121"/>
    </row>
    <row r="186">
      <c r="A186" s="104"/>
      <c r="B186" s="105"/>
      <c r="C186" s="105"/>
      <c r="D186" s="106" t="str">
        <f t="shared" si="1"/>
        <v/>
      </c>
      <c r="E186" s="107"/>
      <c r="F186" s="108" t="str">
        <f t="shared" si="7"/>
        <v/>
      </c>
      <c r="G186" s="109" t="str">
        <f>IFERROR(VLOOKUP($E186,contratos,2,FALSE),"")</f>
        <v/>
      </c>
      <c r="H186" s="110" t="str">
        <f>IFERROR(VLOOKUP($E186,contratos,3,FALSE),"")</f>
        <v/>
      </c>
      <c r="I186" s="111" t="str">
        <f>IFERROR(VLOOKUP($E186,contratos,4,FALSE),"")</f>
        <v/>
      </c>
      <c r="J186" s="112" t="str">
        <f>IFERROR(VLOOKUP($E186,contratos,5,FALSE),"")</f>
        <v/>
      </c>
      <c r="K186" s="112" t="str">
        <f>IFERROR(VLOOKUP($E186,contratos,6,FALSE),"")</f>
        <v/>
      </c>
      <c r="L186" s="112" t="str">
        <f>IFERROR(VLOOKUP($E186,contratos,7,FALSE),"")</f>
        <v/>
      </c>
      <c r="M186" s="113"/>
      <c r="N186" s="114"/>
      <c r="O186" s="113"/>
      <c r="P186" s="107"/>
      <c r="Q186" s="115"/>
      <c r="R186" s="116"/>
      <c r="S186" s="117" t="str">
        <f t="shared" si="3"/>
        <v/>
      </c>
      <c r="T186" s="116"/>
      <c r="U186" s="106" t="str">
        <f t="shared" si="8"/>
        <v/>
      </c>
      <c r="V186" s="107"/>
      <c r="W186" s="107"/>
      <c r="X186" s="118"/>
      <c r="Y186" s="119" t="str">
        <f t="shared" si="5"/>
        <v/>
      </c>
      <c r="Z186" s="113"/>
      <c r="AA186" s="113"/>
      <c r="AB186" s="119" t="str">
        <f>IF(T186&lt;&gt;"",(HOUR(T186)+MINUTE(T186)/60)*custohh,"")</f>
        <v/>
      </c>
      <c r="AC186" s="118"/>
      <c r="AD186" s="119" t="str">
        <f t="shared" si="6"/>
        <v/>
      </c>
      <c r="AE186" s="107"/>
      <c r="AF186" s="107"/>
      <c r="AG186" s="107"/>
      <c r="AH186" s="107"/>
      <c r="AI186" s="107"/>
      <c r="AJ186" s="120"/>
      <c r="AK186" s="107"/>
      <c r="AL186" s="113"/>
      <c r="AM186" s="121"/>
      <c r="AN186" s="121"/>
    </row>
    <row r="187">
      <c r="A187" s="104"/>
      <c r="B187" s="105"/>
      <c r="C187" s="105"/>
      <c r="D187" s="106" t="str">
        <f t="shared" si="1"/>
        <v/>
      </c>
      <c r="E187" s="107"/>
      <c r="F187" s="108" t="str">
        <f t="shared" si="7"/>
        <v/>
      </c>
      <c r="G187" s="109" t="str">
        <f>IFERROR(VLOOKUP($E187,contratos,2,FALSE),"")</f>
        <v/>
      </c>
      <c r="H187" s="110" t="str">
        <f>IFERROR(VLOOKUP($E187,contratos,3,FALSE),"")</f>
        <v/>
      </c>
      <c r="I187" s="111" t="str">
        <f>IFERROR(VLOOKUP($E187,contratos,4,FALSE),"")</f>
        <v/>
      </c>
      <c r="J187" s="112" t="str">
        <f>IFERROR(VLOOKUP($E187,contratos,5,FALSE),"")</f>
        <v/>
      </c>
      <c r="K187" s="112" t="str">
        <f>IFERROR(VLOOKUP($E187,contratos,6,FALSE),"")</f>
        <v/>
      </c>
      <c r="L187" s="112" t="str">
        <f>IFERROR(VLOOKUP($E187,contratos,7,FALSE),"")</f>
        <v/>
      </c>
      <c r="M187" s="113"/>
      <c r="N187" s="114"/>
      <c r="O187" s="113"/>
      <c r="P187" s="107"/>
      <c r="Q187" s="115"/>
      <c r="R187" s="116"/>
      <c r="S187" s="117" t="str">
        <f t="shared" si="3"/>
        <v/>
      </c>
      <c r="T187" s="116"/>
      <c r="U187" s="106" t="str">
        <f t="shared" si="8"/>
        <v/>
      </c>
      <c r="V187" s="107"/>
      <c r="W187" s="107"/>
      <c r="X187" s="118"/>
      <c r="Y187" s="119" t="str">
        <f t="shared" si="5"/>
        <v/>
      </c>
      <c r="Z187" s="113"/>
      <c r="AA187" s="113"/>
      <c r="AB187" s="119" t="str">
        <f>IF(T187&lt;&gt;"",(HOUR(T187)+MINUTE(T187)/60)*custohh,"")</f>
        <v/>
      </c>
      <c r="AC187" s="118"/>
      <c r="AD187" s="119" t="str">
        <f t="shared" si="6"/>
        <v/>
      </c>
      <c r="AE187" s="107"/>
      <c r="AF187" s="107"/>
      <c r="AG187" s="107"/>
      <c r="AH187" s="107"/>
      <c r="AI187" s="107"/>
      <c r="AJ187" s="120"/>
      <c r="AK187" s="107"/>
      <c r="AL187" s="113"/>
      <c r="AM187" s="121"/>
      <c r="AN187" s="121"/>
    </row>
    <row r="188">
      <c r="A188" s="104"/>
      <c r="B188" s="105"/>
      <c r="C188" s="105"/>
      <c r="D188" s="106" t="str">
        <f t="shared" si="1"/>
        <v/>
      </c>
      <c r="E188" s="107"/>
      <c r="F188" s="108" t="str">
        <f t="shared" si="7"/>
        <v/>
      </c>
      <c r="G188" s="109" t="str">
        <f>IFERROR(VLOOKUP($E188,contratos,2,FALSE),"")</f>
        <v/>
      </c>
      <c r="H188" s="110" t="str">
        <f>IFERROR(VLOOKUP($E188,contratos,3,FALSE),"")</f>
        <v/>
      </c>
      <c r="I188" s="111" t="str">
        <f>IFERROR(VLOOKUP($E188,contratos,4,FALSE),"")</f>
        <v/>
      </c>
      <c r="J188" s="112" t="str">
        <f>IFERROR(VLOOKUP($E188,contratos,5,FALSE),"")</f>
        <v/>
      </c>
      <c r="K188" s="112" t="str">
        <f>IFERROR(VLOOKUP($E188,contratos,6,FALSE),"")</f>
        <v/>
      </c>
      <c r="L188" s="112" t="str">
        <f>IFERROR(VLOOKUP($E188,contratos,7,FALSE),"")</f>
        <v/>
      </c>
      <c r="M188" s="113"/>
      <c r="N188" s="114"/>
      <c r="O188" s="113"/>
      <c r="P188" s="107"/>
      <c r="Q188" s="115"/>
      <c r="R188" s="116"/>
      <c r="S188" s="117" t="str">
        <f t="shared" si="3"/>
        <v/>
      </c>
      <c r="T188" s="116"/>
      <c r="U188" s="106" t="str">
        <f t="shared" si="8"/>
        <v/>
      </c>
      <c r="V188" s="107"/>
      <c r="W188" s="107"/>
      <c r="X188" s="118"/>
      <c r="Y188" s="119" t="str">
        <f t="shared" si="5"/>
        <v/>
      </c>
      <c r="Z188" s="113"/>
      <c r="AA188" s="113"/>
      <c r="AB188" s="119" t="str">
        <f>IF(T188&lt;&gt;"",(HOUR(T188)+MINUTE(T188)/60)*custohh,"")</f>
        <v/>
      </c>
      <c r="AC188" s="118"/>
      <c r="AD188" s="119" t="str">
        <f t="shared" si="6"/>
        <v/>
      </c>
      <c r="AE188" s="107"/>
      <c r="AF188" s="107"/>
      <c r="AG188" s="107"/>
      <c r="AH188" s="107"/>
      <c r="AI188" s="107"/>
      <c r="AJ188" s="120"/>
      <c r="AK188" s="107"/>
      <c r="AL188" s="113"/>
      <c r="AM188" s="121"/>
      <c r="AN188" s="121"/>
    </row>
    <row r="189">
      <c r="A189" s="104"/>
      <c r="B189" s="105"/>
      <c r="C189" s="105"/>
      <c r="D189" s="106" t="str">
        <f t="shared" si="1"/>
        <v/>
      </c>
      <c r="E189" s="107"/>
      <c r="F189" s="108" t="str">
        <f t="shared" si="7"/>
        <v/>
      </c>
      <c r="G189" s="109" t="str">
        <f>IFERROR(VLOOKUP($E189,contratos,2,FALSE),"")</f>
        <v/>
      </c>
      <c r="H189" s="110" t="str">
        <f>IFERROR(VLOOKUP($E189,contratos,3,FALSE),"")</f>
        <v/>
      </c>
      <c r="I189" s="111" t="str">
        <f>IFERROR(VLOOKUP($E189,contratos,4,FALSE),"")</f>
        <v/>
      </c>
      <c r="J189" s="112" t="str">
        <f>IFERROR(VLOOKUP($E189,contratos,5,FALSE),"")</f>
        <v/>
      </c>
      <c r="K189" s="112" t="str">
        <f>IFERROR(VLOOKUP($E189,contratos,6,FALSE),"")</f>
        <v/>
      </c>
      <c r="L189" s="112" t="str">
        <f>IFERROR(VLOOKUP($E189,contratos,7,FALSE),"")</f>
        <v/>
      </c>
      <c r="M189" s="113"/>
      <c r="N189" s="114"/>
      <c r="O189" s="113"/>
      <c r="P189" s="107"/>
      <c r="Q189" s="115"/>
      <c r="R189" s="116"/>
      <c r="S189" s="117" t="str">
        <f t="shared" si="3"/>
        <v/>
      </c>
      <c r="T189" s="116"/>
      <c r="U189" s="106" t="str">
        <f t="shared" si="8"/>
        <v/>
      </c>
      <c r="V189" s="107"/>
      <c r="W189" s="107"/>
      <c r="X189" s="118"/>
      <c r="Y189" s="119" t="str">
        <f t="shared" si="5"/>
        <v/>
      </c>
      <c r="Z189" s="113"/>
      <c r="AA189" s="113"/>
      <c r="AB189" s="119" t="str">
        <f>IF(T189&lt;&gt;"",(HOUR(T189)+MINUTE(T189)/60)*custohh,"")</f>
        <v/>
      </c>
      <c r="AC189" s="118"/>
      <c r="AD189" s="119" t="str">
        <f t="shared" si="6"/>
        <v/>
      </c>
      <c r="AE189" s="107"/>
      <c r="AF189" s="107"/>
      <c r="AG189" s="107"/>
      <c r="AH189" s="107"/>
      <c r="AI189" s="107"/>
      <c r="AJ189" s="120"/>
      <c r="AK189" s="107"/>
      <c r="AL189" s="113"/>
      <c r="AM189" s="121"/>
      <c r="AN189" s="121"/>
    </row>
    <row r="190">
      <c r="A190" s="104"/>
      <c r="B190" s="105"/>
      <c r="C190" s="105"/>
      <c r="D190" s="106" t="str">
        <f t="shared" si="1"/>
        <v/>
      </c>
      <c r="E190" s="107"/>
      <c r="F190" s="108" t="str">
        <f t="shared" si="7"/>
        <v/>
      </c>
      <c r="G190" s="109" t="str">
        <f>IFERROR(VLOOKUP($E190,contratos,2,FALSE),"")</f>
        <v/>
      </c>
      <c r="H190" s="110" t="str">
        <f>IFERROR(VLOOKUP($E190,contratos,3,FALSE),"")</f>
        <v/>
      </c>
      <c r="I190" s="111" t="str">
        <f>IFERROR(VLOOKUP($E190,contratos,4,FALSE),"")</f>
        <v/>
      </c>
      <c r="J190" s="112" t="str">
        <f>IFERROR(VLOOKUP($E190,contratos,5,FALSE),"")</f>
        <v/>
      </c>
      <c r="K190" s="112" t="str">
        <f>IFERROR(VLOOKUP($E190,contratos,6,FALSE),"")</f>
        <v/>
      </c>
      <c r="L190" s="112" t="str">
        <f>IFERROR(VLOOKUP($E190,contratos,7,FALSE),"")</f>
        <v/>
      </c>
      <c r="M190" s="113"/>
      <c r="N190" s="114"/>
      <c r="O190" s="113"/>
      <c r="P190" s="107"/>
      <c r="Q190" s="115"/>
      <c r="R190" s="116"/>
      <c r="S190" s="117" t="str">
        <f t="shared" si="3"/>
        <v/>
      </c>
      <c r="T190" s="116"/>
      <c r="U190" s="106" t="str">
        <f t="shared" si="8"/>
        <v/>
      </c>
      <c r="V190" s="107"/>
      <c r="W190" s="107"/>
      <c r="X190" s="118"/>
      <c r="Y190" s="119" t="str">
        <f t="shared" si="5"/>
        <v/>
      </c>
      <c r="Z190" s="113"/>
      <c r="AA190" s="113"/>
      <c r="AB190" s="119" t="str">
        <f>IF(T190&lt;&gt;"",(HOUR(T190)+MINUTE(T190)/60)*custohh,"")</f>
        <v/>
      </c>
      <c r="AC190" s="118"/>
      <c r="AD190" s="119" t="str">
        <f t="shared" si="6"/>
        <v/>
      </c>
      <c r="AE190" s="107"/>
      <c r="AF190" s="107"/>
      <c r="AG190" s="107"/>
      <c r="AH190" s="107"/>
      <c r="AI190" s="107"/>
      <c r="AJ190" s="120"/>
      <c r="AK190" s="107"/>
      <c r="AL190" s="113"/>
      <c r="AM190" s="121"/>
      <c r="AN190" s="121"/>
    </row>
    <row r="191">
      <c r="A191" s="104"/>
      <c r="B191" s="105"/>
      <c r="C191" s="105"/>
      <c r="D191" s="106" t="str">
        <f t="shared" si="1"/>
        <v/>
      </c>
      <c r="E191" s="107"/>
      <c r="F191" s="108" t="str">
        <f t="shared" si="7"/>
        <v/>
      </c>
      <c r="G191" s="109" t="str">
        <f>IFERROR(VLOOKUP($E191,contratos,2,FALSE),"")</f>
        <v/>
      </c>
      <c r="H191" s="110" t="str">
        <f>IFERROR(VLOOKUP($E191,contratos,3,FALSE),"")</f>
        <v/>
      </c>
      <c r="I191" s="111" t="str">
        <f>IFERROR(VLOOKUP($E191,contratos,4,FALSE),"")</f>
        <v/>
      </c>
      <c r="J191" s="112" t="str">
        <f>IFERROR(VLOOKUP($E191,contratos,5,FALSE),"")</f>
        <v/>
      </c>
      <c r="K191" s="112" t="str">
        <f>IFERROR(VLOOKUP($E191,contratos,6,FALSE),"")</f>
        <v/>
      </c>
      <c r="L191" s="112" t="str">
        <f>IFERROR(VLOOKUP($E191,contratos,7,FALSE),"")</f>
        <v/>
      </c>
      <c r="M191" s="113"/>
      <c r="N191" s="114"/>
      <c r="O191" s="113"/>
      <c r="P191" s="107"/>
      <c r="Q191" s="115"/>
      <c r="R191" s="116"/>
      <c r="S191" s="117" t="str">
        <f t="shared" si="3"/>
        <v/>
      </c>
      <c r="T191" s="116"/>
      <c r="U191" s="106" t="str">
        <f t="shared" si="8"/>
        <v/>
      </c>
      <c r="V191" s="107"/>
      <c r="W191" s="107"/>
      <c r="X191" s="118"/>
      <c r="Y191" s="119" t="str">
        <f t="shared" si="5"/>
        <v/>
      </c>
      <c r="Z191" s="113"/>
      <c r="AA191" s="113"/>
      <c r="AB191" s="119" t="str">
        <f>IF(T191&lt;&gt;"",(HOUR(T191)+MINUTE(T191)/60)*custohh,"")</f>
        <v/>
      </c>
      <c r="AC191" s="118"/>
      <c r="AD191" s="119" t="str">
        <f t="shared" si="6"/>
        <v/>
      </c>
      <c r="AE191" s="107"/>
      <c r="AF191" s="107"/>
      <c r="AG191" s="107"/>
      <c r="AH191" s="107"/>
      <c r="AI191" s="107"/>
      <c r="AJ191" s="120"/>
      <c r="AK191" s="107"/>
      <c r="AL191" s="113"/>
      <c r="AM191" s="121"/>
      <c r="AN191" s="121"/>
    </row>
    <row r="192">
      <c r="A192" s="104"/>
      <c r="B192" s="105"/>
      <c r="C192" s="105"/>
      <c r="D192" s="106" t="str">
        <f t="shared" si="1"/>
        <v/>
      </c>
      <c r="E192" s="107"/>
      <c r="F192" s="108" t="str">
        <f t="shared" si="7"/>
        <v/>
      </c>
      <c r="G192" s="109" t="str">
        <f>IFERROR(VLOOKUP($E192,contratos,2,FALSE),"")</f>
        <v/>
      </c>
      <c r="H192" s="110" t="str">
        <f>IFERROR(VLOOKUP($E192,contratos,3,FALSE),"")</f>
        <v/>
      </c>
      <c r="I192" s="111" t="str">
        <f>IFERROR(VLOOKUP($E192,contratos,4,FALSE),"")</f>
        <v/>
      </c>
      <c r="J192" s="112" t="str">
        <f>IFERROR(VLOOKUP($E192,contratos,5,FALSE),"")</f>
        <v/>
      </c>
      <c r="K192" s="112" t="str">
        <f>IFERROR(VLOOKUP($E192,contratos,6,FALSE),"")</f>
        <v/>
      </c>
      <c r="L192" s="112" t="str">
        <f>IFERROR(VLOOKUP($E192,contratos,7,FALSE),"")</f>
        <v/>
      </c>
      <c r="M192" s="113"/>
      <c r="N192" s="114"/>
      <c r="O192" s="113"/>
      <c r="P192" s="107"/>
      <c r="Q192" s="115"/>
      <c r="R192" s="116"/>
      <c r="S192" s="117" t="str">
        <f t="shared" si="3"/>
        <v/>
      </c>
      <c r="T192" s="116"/>
      <c r="U192" s="106" t="str">
        <f t="shared" si="8"/>
        <v/>
      </c>
      <c r="V192" s="107"/>
      <c r="W192" s="107"/>
      <c r="X192" s="118"/>
      <c r="Y192" s="119" t="str">
        <f t="shared" si="5"/>
        <v/>
      </c>
      <c r="Z192" s="113"/>
      <c r="AA192" s="113"/>
      <c r="AB192" s="119" t="str">
        <f>IF(T192&lt;&gt;"",(HOUR(T192)+MINUTE(T192)/60)*custohh,"")</f>
        <v/>
      </c>
      <c r="AC192" s="118"/>
      <c r="AD192" s="119" t="str">
        <f t="shared" si="6"/>
        <v/>
      </c>
      <c r="AE192" s="107"/>
      <c r="AF192" s="107"/>
      <c r="AG192" s="107"/>
      <c r="AH192" s="107"/>
      <c r="AI192" s="107"/>
      <c r="AJ192" s="120"/>
      <c r="AK192" s="107"/>
      <c r="AL192" s="113"/>
      <c r="AM192" s="121"/>
      <c r="AN192" s="121"/>
    </row>
    <row r="193">
      <c r="A193" s="104"/>
      <c r="B193" s="105"/>
      <c r="C193" s="105"/>
      <c r="D193" s="106" t="str">
        <f t="shared" si="1"/>
        <v/>
      </c>
      <c r="E193" s="107"/>
      <c r="F193" s="108" t="str">
        <f t="shared" si="7"/>
        <v/>
      </c>
      <c r="G193" s="109" t="str">
        <f>IFERROR(VLOOKUP($E193,contratos,2,FALSE),"")</f>
        <v/>
      </c>
      <c r="H193" s="110" t="str">
        <f>IFERROR(VLOOKUP($E193,contratos,3,FALSE),"")</f>
        <v/>
      </c>
      <c r="I193" s="111" t="str">
        <f>IFERROR(VLOOKUP($E193,contratos,4,FALSE),"")</f>
        <v/>
      </c>
      <c r="J193" s="112" t="str">
        <f>IFERROR(VLOOKUP($E193,contratos,5,FALSE),"")</f>
        <v/>
      </c>
      <c r="K193" s="112" t="str">
        <f>IFERROR(VLOOKUP($E193,contratos,6,FALSE),"")</f>
        <v/>
      </c>
      <c r="L193" s="112" t="str">
        <f>IFERROR(VLOOKUP($E193,contratos,7,FALSE),"")</f>
        <v/>
      </c>
      <c r="M193" s="113"/>
      <c r="N193" s="114"/>
      <c r="O193" s="113"/>
      <c r="P193" s="107"/>
      <c r="Q193" s="115"/>
      <c r="R193" s="116"/>
      <c r="S193" s="117" t="str">
        <f t="shared" si="3"/>
        <v/>
      </c>
      <c r="T193" s="116"/>
      <c r="U193" s="106" t="str">
        <f t="shared" si="8"/>
        <v/>
      </c>
      <c r="V193" s="107"/>
      <c r="W193" s="107"/>
      <c r="X193" s="118"/>
      <c r="Y193" s="119" t="str">
        <f t="shared" si="5"/>
        <v/>
      </c>
      <c r="Z193" s="113"/>
      <c r="AA193" s="113"/>
      <c r="AB193" s="119" t="str">
        <f>IF(T193&lt;&gt;"",(HOUR(T193)+MINUTE(T193)/60)*custohh,"")</f>
        <v/>
      </c>
      <c r="AC193" s="118"/>
      <c r="AD193" s="119" t="str">
        <f t="shared" si="6"/>
        <v/>
      </c>
      <c r="AE193" s="107"/>
      <c r="AF193" s="107"/>
      <c r="AG193" s="107"/>
      <c r="AH193" s="107"/>
      <c r="AI193" s="107"/>
      <c r="AJ193" s="120"/>
      <c r="AK193" s="107"/>
      <c r="AL193" s="113"/>
      <c r="AM193" s="121"/>
      <c r="AN193" s="121"/>
    </row>
    <row r="194">
      <c r="A194" s="104"/>
      <c r="B194" s="105"/>
      <c r="C194" s="105"/>
      <c r="D194" s="106" t="str">
        <f t="shared" si="1"/>
        <v/>
      </c>
      <c r="E194" s="107"/>
      <c r="F194" s="108" t="str">
        <f t="shared" si="7"/>
        <v/>
      </c>
      <c r="G194" s="109" t="str">
        <f>IFERROR(VLOOKUP($E194,contratos,2,FALSE),"")</f>
        <v/>
      </c>
      <c r="H194" s="110" t="str">
        <f>IFERROR(VLOOKUP($E194,contratos,3,FALSE),"")</f>
        <v/>
      </c>
      <c r="I194" s="111" t="str">
        <f>IFERROR(VLOOKUP($E194,contratos,4,FALSE),"")</f>
        <v/>
      </c>
      <c r="J194" s="112" t="str">
        <f>IFERROR(VLOOKUP($E194,contratos,5,FALSE),"")</f>
        <v/>
      </c>
      <c r="K194" s="112" t="str">
        <f>IFERROR(VLOOKUP($E194,contratos,6,FALSE),"")</f>
        <v/>
      </c>
      <c r="L194" s="112" t="str">
        <f>IFERROR(VLOOKUP($E194,contratos,7,FALSE),"")</f>
        <v/>
      </c>
      <c r="M194" s="113"/>
      <c r="N194" s="114"/>
      <c r="O194" s="113"/>
      <c r="P194" s="107"/>
      <c r="Q194" s="115"/>
      <c r="R194" s="116"/>
      <c r="S194" s="117" t="str">
        <f t="shared" si="3"/>
        <v/>
      </c>
      <c r="T194" s="116"/>
      <c r="U194" s="106" t="str">
        <f t="shared" si="8"/>
        <v/>
      </c>
      <c r="V194" s="107"/>
      <c r="W194" s="107"/>
      <c r="X194" s="118"/>
      <c r="Y194" s="119" t="str">
        <f t="shared" si="5"/>
        <v/>
      </c>
      <c r="Z194" s="113"/>
      <c r="AA194" s="113"/>
      <c r="AB194" s="119" t="str">
        <f>IF(T194&lt;&gt;"",(HOUR(T194)+MINUTE(T194)/60)*custohh,"")</f>
        <v/>
      </c>
      <c r="AC194" s="118"/>
      <c r="AD194" s="119" t="str">
        <f t="shared" si="6"/>
        <v/>
      </c>
      <c r="AE194" s="107"/>
      <c r="AF194" s="107"/>
      <c r="AG194" s="107"/>
      <c r="AH194" s="107"/>
      <c r="AI194" s="107"/>
      <c r="AJ194" s="120"/>
      <c r="AK194" s="107"/>
      <c r="AL194" s="113"/>
      <c r="AM194" s="121"/>
      <c r="AN194" s="121"/>
    </row>
    <row r="195">
      <c r="A195" s="104"/>
      <c r="B195" s="105"/>
      <c r="C195" s="105"/>
      <c r="D195" s="106" t="str">
        <f t="shared" si="1"/>
        <v/>
      </c>
      <c r="E195" s="107"/>
      <c r="F195" s="108" t="str">
        <f t="shared" si="7"/>
        <v/>
      </c>
      <c r="G195" s="109" t="str">
        <f>IFERROR(VLOOKUP($E195,contratos,2,FALSE),"")</f>
        <v/>
      </c>
      <c r="H195" s="110" t="str">
        <f>IFERROR(VLOOKUP($E195,contratos,3,FALSE),"")</f>
        <v/>
      </c>
      <c r="I195" s="111" t="str">
        <f>IFERROR(VLOOKUP($E195,contratos,4,FALSE),"")</f>
        <v/>
      </c>
      <c r="J195" s="112" t="str">
        <f>IFERROR(VLOOKUP($E195,contratos,5,FALSE),"")</f>
        <v/>
      </c>
      <c r="K195" s="112" t="str">
        <f>IFERROR(VLOOKUP($E195,contratos,6,FALSE),"")</f>
        <v/>
      </c>
      <c r="L195" s="112" t="str">
        <f>IFERROR(VLOOKUP($E195,contratos,7,FALSE),"")</f>
        <v/>
      </c>
      <c r="M195" s="113"/>
      <c r="N195" s="114"/>
      <c r="O195" s="113"/>
      <c r="P195" s="107"/>
      <c r="Q195" s="115"/>
      <c r="R195" s="116"/>
      <c r="S195" s="117" t="str">
        <f t="shared" si="3"/>
        <v/>
      </c>
      <c r="T195" s="116"/>
      <c r="U195" s="106" t="str">
        <f t="shared" si="8"/>
        <v/>
      </c>
      <c r="V195" s="107"/>
      <c r="W195" s="107"/>
      <c r="X195" s="118"/>
      <c r="Y195" s="119" t="str">
        <f t="shared" si="5"/>
        <v/>
      </c>
      <c r="Z195" s="113"/>
      <c r="AA195" s="113"/>
      <c r="AB195" s="119" t="str">
        <f>IF(T195&lt;&gt;"",(HOUR(T195)+MINUTE(T195)/60)*custohh,"")</f>
        <v/>
      </c>
      <c r="AC195" s="118"/>
      <c r="AD195" s="119" t="str">
        <f t="shared" si="6"/>
        <v/>
      </c>
      <c r="AE195" s="107"/>
      <c r="AF195" s="107"/>
      <c r="AG195" s="107"/>
      <c r="AH195" s="107"/>
      <c r="AI195" s="107"/>
      <c r="AJ195" s="120"/>
      <c r="AK195" s="107"/>
      <c r="AL195" s="113"/>
      <c r="AM195" s="121"/>
      <c r="AN195" s="121"/>
    </row>
    <row r="196">
      <c r="A196" s="104"/>
      <c r="B196" s="105"/>
      <c r="C196" s="105"/>
      <c r="D196" s="106" t="str">
        <f t="shared" si="1"/>
        <v/>
      </c>
      <c r="E196" s="107"/>
      <c r="F196" s="108" t="str">
        <f t="shared" si="7"/>
        <v/>
      </c>
      <c r="G196" s="109" t="str">
        <f>IFERROR(VLOOKUP($E196,contratos,2,FALSE),"")</f>
        <v/>
      </c>
      <c r="H196" s="110" t="str">
        <f>IFERROR(VLOOKUP($E196,contratos,3,FALSE),"")</f>
        <v/>
      </c>
      <c r="I196" s="111" t="str">
        <f>IFERROR(VLOOKUP($E196,contratos,4,FALSE),"")</f>
        <v/>
      </c>
      <c r="J196" s="112" t="str">
        <f>IFERROR(VLOOKUP($E196,contratos,5,FALSE),"")</f>
        <v/>
      </c>
      <c r="K196" s="112" t="str">
        <f>IFERROR(VLOOKUP($E196,contratos,6,FALSE),"")</f>
        <v/>
      </c>
      <c r="L196" s="112" t="str">
        <f>IFERROR(VLOOKUP($E196,contratos,7,FALSE),"")</f>
        <v/>
      </c>
      <c r="M196" s="113"/>
      <c r="N196" s="114"/>
      <c r="O196" s="113"/>
      <c r="P196" s="107"/>
      <c r="Q196" s="115"/>
      <c r="R196" s="116"/>
      <c r="S196" s="117" t="str">
        <f t="shared" si="3"/>
        <v/>
      </c>
      <c r="T196" s="116"/>
      <c r="U196" s="106" t="str">
        <f t="shared" si="8"/>
        <v/>
      </c>
      <c r="V196" s="107"/>
      <c r="W196" s="107"/>
      <c r="X196" s="118"/>
      <c r="Y196" s="119" t="str">
        <f t="shared" si="5"/>
        <v/>
      </c>
      <c r="Z196" s="113"/>
      <c r="AA196" s="113"/>
      <c r="AB196" s="119" t="str">
        <f>IF(T196&lt;&gt;"",(HOUR(T196)+MINUTE(T196)/60)*custohh,"")</f>
        <v/>
      </c>
      <c r="AC196" s="118"/>
      <c r="AD196" s="119" t="str">
        <f t="shared" si="6"/>
        <v/>
      </c>
      <c r="AE196" s="107"/>
      <c r="AF196" s="107"/>
      <c r="AG196" s="107"/>
      <c r="AH196" s="107"/>
      <c r="AI196" s="107"/>
      <c r="AJ196" s="120"/>
      <c r="AK196" s="107"/>
      <c r="AL196" s="113"/>
      <c r="AM196" s="121"/>
      <c r="AN196" s="121"/>
    </row>
    <row r="197">
      <c r="A197" s="104"/>
      <c r="B197" s="105"/>
      <c r="C197" s="105"/>
      <c r="D197" s="106" t="str">
        <f t="shared" si="1"/>
        <v/>
      </c>
      <c r="E197" s="107"/>
      <c r="F197" s="108" t="str">
        <f t="shared" si="7"/>
        <v/>
      </c>
      <c r="G197" s="109" t="str">
        <f>IFERROR(VLOOKUP($E197,contratos,2,FALSE),"")</f>
        <v/>
      </c>
      <c r="H197" s="110" t="str">
        <f>IFERROR(VLOOKUP($E197,contratos,3,FALSE),"")</f>
        <v/>
      </c>
      <c r="I197" s="111" t="str">
        <f>IFERROR(VLOOKUP($E197,contratos,4,FALSE),"")</f>
        <v/>
      </c>
      <c r="J197" s="112" t="str">
        <f>IFERROR(VLOOKUP($E197,contratos,5,FALSE),"")</f>
        <v/>
      </c>
      <c r="K197" s="112" t="str">
        <f>IFERROR(VLOOKUP($E197,contratos,6,FALSE),"")</f>
        <v/>
      </c>
      <c r="L197" s="112" t="str">
        <f>IFERROR(VLOOKUP($E197,contratos,7,FALSE),"")</f>
        <v/>
      </c>
      <c r="M197" s="113"/>
      <c r="N197" s="114"/>
      <c r="O197" s="113"/>
      <c r="P197" s="107"/>
      <c r="Q197" s="115"/>
      <c r="R197" s="116"/>
      <c r="S197" s="117" t="str">
        <f t="shared" si="3"/>
        <v/>
      </c>
      <c r="T197" s="116"/>
      <c r="U197" s="106" t="str">
        <f t="shared" si="8"/>
        <v/>
      </c>
      <c r="V197" s="107"/>
      <c r="W197" s="107"/>
      <c r="X197" s="118"/>
      <c r="Y197" s="119" t="str">
        <f t="shared" si="5"/>
        <v/>
      </c>
      <c r="Z197" s="113"/>
      <c r="AA197" s="113"/>
      <c r="AB197" s="119" t="str">
        <f>IF(T197&lt;&gt;"",(HOUR(T197)+MINUTE(T197)/60)*custohh,"")</f>
        <v/>
      </c>
      <c r="AC197" s="118"/>
      <c r="AD197" s="119" t="str">
        <f t="shared" si="6"/>
        <v/>
      </c>
      <c r="AE197" s="107"/>
      <c r="AF197" s="107"/>
      <c r="AG197" s="107"/>
      <c r="AH197" s="107"/>
      <c r="AI197" s="107"/>
      <c r="AJ197" s="120"/>
      <c r="AK197" s="107"/>
      <c r="AL197" s="113"/>
      <c r="AM197" s="121"/>
      <c r="AN197" s="121"/>
    </row>
    <row r="198">
      <c r="A198" s="104"/>
      <c r="B198" s="105"/>
      <c r="C198" s="105"/>
      <c r="D198" s="106" t="str">
        <f t="shared" si="1"/>
        <v/>
      </c>
      <c r="E198" s="107"/>
      <c r="F198" s="108" t="str">
        <f t="shared" si="7"/>
        <v/>
      </c>
      <c r="G198" s="109" t="str">
        <f>IFERROR(VLOOKUP($E198,contratos,2,FALSE),"")</f>
        <v/>
      </c>
      <c r="H198" s="110" t="str">
        <f>IFERROR(VLOOKUP($E198,contratos,3,FALSE),"")</f>
        <v/>
      </c>
      <c r="I198" s="111" t="str">
        <f>IFERROR(VLOOKUP($E198,contratos,4,FALSE),"")</f>
        <v/>
      </c>
      <c r="J198" s="112" t="str">
        <f>IFERROR(VLOOKUP($E198,contratos,5,FALSE),"")</f>
        <v/>
      </c>
      <c r="K198" s="112" t="str">
        <f>IFERROR(VLOOKUP($E198,contratos,6,FALSE),"")</f>
        <v/>
      </c>
      <c r="L198" s="112" t="str">
        <f>IFERROR(VLOOKUP($E198,contratos,7,FALSE),"")</f>
        <v/>
      </c>
      <c r="M198" s="113"/>
      <c r="N198" s="114"/>
      <c r="O198" s="113"/>
      <c r="P198" s="107"/>
      <c r="Q198" s="115"/>
      <c r="R198" s="116"/>
      <c r="S198" s="117" t="str">
        <f t="shared" si="3"/>
        <v/>
      </c>
      <c r="T198" s="116"/>
      <c r="U198" s="106" t="str">
        <f t="shared" si="8"/>
        <v/>
      </c>
      <c r="V198" s="107"/>
      <c r="W198" s="107"/>
      <c r="X198" s="118"/>
      <c r="Y198" s="119" t="str">
        <f t="shared" si="5"/>
        <v/>
      </c>
      <c r="Z198" s="113"/>
      <c r="AA198" s="113"/>
      <c r="AB198" s="119" t="str">
        <f>IF(T198&lt;&gt;"",(HOUR(T198)+MINUTE(T198)/60)*custohh,"")</f>
        <v/>
      </c>
      <c r="AC198" s="118"/>
      <c r="AD198" s="119" t="str">
        <f t="shared" si="6"/>
        <v/>
      </c>
      <c r="AE198" s="107"/>
      <c r="AF198" s="107"/>
      <c r="AG198" s="107"/>
      <c r="AH198" s="107"/>
      <c r="AI198" s="107"/>
      <c r="AJ198" s="120"/>
      <c r="AK198" s="107"/>
      <c r="AL198" s="113"/>
      <c r="AM198" s="121"/>
      <c r="AN198" s="121"/>
    </row>
    <row r="199">
      <c r="A199" s="104"/>
      <c r="B199" s="105"/>
      <c r="C199" s="105"/>
      <c r="D199" s="106" t="str">
        <f t="shared" si="1"/>
        <v/>
      </c>
      <c r="E199" s="107"/>
      <c r="F199" s="108" t="str">
        <f t="shared" si="7"/>
        <v/>
      </c>
      <c r="G199" s="109" t="str">
        <f>IFERROR(VLOOKUP($E199,contratos,2,FALSE),"")</f>
        <v/>
      </c>
      <c r="H199" s="110" t="str">
        <f>IFERROR(VLOOKUP($E199,contratos,3,FALSE),"")</f>
        <v/>
      </c>
      <c r="I199" s="111" t="str">
        <f>IFERROR(VLOOKUP($E199,contratos,4,FALSE),"")</f>
        <v/>
      </c>
      <c r="J199" s="112" t="str">
        <f>IFERROR(VLOOKUP($E199,contratos,5,FALSE),"")</f>
        <v/>
      </c>
      <c r="K199" s="112" t="str">
        <f>IFERROR(VLOOKUP($E199,contratos,6,FALSE),"")</f>
        <v/>
      </c>
      <c r="L199" s="112" t="str">
        <f>IFERROR(VLOOKUP($E199,contratos,7,FALSE),"")</f>
        <v/>
      </c>
      <c r="M199" s="113"/>
      <c r="N199" s="114"/>
      <c r="O199" s="113"/>
      <c r="P199" s="107"/>
      <c r="Q199" s="115"/>
      <c r="R199" s="116"/>
      <c r="S199" s="117" t="str">
        <f t="shared" si="3"/>
        <v/>
      </c>
      <c r="T199" s="116"/>
      <c r="U199" s="106" t="str">
        <f t="shared" si="8"/>
        <v/>
      </c>
      <c r="V199" s="107"/>
      <c r="W199" s="107"/>
      <c r="X199" s="118"/>
      <c r="Y199" s="119" t="str">
        <f t="shared" si="5"/>
        <v/>
      </c>
      <c r="Z199" s="113"/>
      <c r="AA199" s="113"/>
      <c r="AB199" s="119" t="str">
        <f>IF(T199&lt;&gt;"",(HOUR(T199)+MINUTE(T199)/60)*custohh,"")</f>
        <v/>
      </c>
      <c r="AC199" s="118"/>
      <c r="AD199" s="119" t="str">
        <f t="shared" si="6"/>
        <v/>
      </c>
      <c r="AE199" s="107"/>
      <c r="AF199" s="107"/>
      <c r="AG199" s="107"/>
      <c r="AH199" s="107"/>
      <c r="AI199" s="107"/>
      <c r="AJ199" s="120"/>
      <c r="AK199" s="107"/>
      <c r="AL199" s="113"/>
      <c r="AM199" s="121"/>
      <c r="AN199" s="121"/>
    </row>
    <row r="200">
      <c r="A200" s="104"/>
      <c r="B200" s="105"/>
      <c r="C200" s="105"/>
      <c r="D200" s="106" t="str">
        <f t="shared" si="1"/>
        <v/>
      </c>
      <c r="E200" s="107"/>
      <c r="F200" s="108" t="str">
        <f t="shared" si="7"/>
        <v/>
      </c>
      <c r="G200" s="109" t="str">
        <f>IFERROR(VLOOKUP($E200,contratos,2,FALSE),"")</f>
        <v/>
      </c>
      <c r="H200" s="110" t="str">
        <f>IFERROR(VLOOKUP($E200,contratos,3,FALSE),"")</f>
        <v/>
      </c>
      <c r="I200" s="111" t="str">
        <f>IFERROR(VLOOKUP($E200,contratos,4,FALSE),"")</f>
        <v/>
      </c>
      <c r="J200" s="112" t="str">
        <f>IFERROR(VLOOKUP($E200,contratos,5,FALSE),"")</f>
        <v/>
      </c>
      <c r="K200" s="112" t="str">
        <f>IFERROR(VLOOKUP($E200,contratos,6,FALSE),"")</f>
        <v/>
      </c>
      <c r="L200" s="112" t="str">
        <f>IFERROR(VLOOKUP($E200,contratos,7,FALSE),"")</f>
        <v/>
      </c>
      <c r="M200" s="113"/>
      <c r="N200" s="114"/>
      <c r="O200" s="113"/>
      <c r="P200" s="107"/>
      <c r="Q200" s="115"/>
      <c r="R200" s="116"/>
      <c r="S200" s="117" t="str">
        <f t="shared" si="3"/>
        <v/>
      </c>
      <c r="T200" s="116"/>
      <c r="U200" s="106" t="str">
        <f t="shared" si="8"/>
        <v/>
      </c>
      <c r="V200" s="107"/>
      <c r="W200" s="107"/>
      <c r="X200" s="118"/>
      <c r="Y200" s="119" t="str">
        <f t="shared" si="5"/>
        <v/>
      </c>
      <c r="Z200" s="113"/>
      <c r="AA200" s="113"/>
      <c r="AB200" s="119" t="str">
        <f>IF(T200&lt;&gt;"",(HOUR(T200)+MINUTE(T200)/60)*custohh,"")</f>
        <v/>
      </c>
      <c r="AC200" s="118"/>
      <c r="AD200" s="119" t="str">
        <f t="shared" si="6"/>
        <v/>
      </c>
      <c r="AE200" s="107"/>
      <c r="AF200" s="107"/>
      <c r="AG200" s="107"/>
      <c r="AH200" s="107"/>
      <c r="AI200" s="107"/>
      <c r="AJ200" s="120"/>
      <c r="AK200" s="107"/>
      <c r="AL200" s="113"/>
      <c r="AM200" s="121"/>
      <c r="AN200" s="121"/>
    </row>
    <row r="201">
      <c r="A201" s="104"/>
      <c r="B201" s="105"/>
      <c r="C201" s="105"/>
      <c r="D201" s="106" t="str">
        <f t="shared" si="1"/>
        <v/>
      </c>
      <c r="E201" s="107"/>
      <c r="F201" s="108" t="str">
        <f t="shared" si="7"/>
        <v/>
      </c>
      <c r="G201" s="109" t="str">
        <f>IFERROR(VLOOKUP($E201,contratos,2,FALSE),"")</f>
        <v/>
      </c>
      <c r="H201" s="110" t="str">
        <f>IFERROR(VLOOKUP($E201,contratos,3,FALSE),"")</f>
        <v/>
      </c>
      <c r="I201" s="111" t="str">
        <f>IFERROR(VLOOKUP($E201,contratos,4,FALSE),"")</f>
        <v/>
      </c>
      <c r="J201" s="112" t="str">
        <f>IFERROR(VLOOKUP($E201,contratos,5,FALSE),"")</f>
        <v/>
      </c>
      <c r="K201" s="112" t="str">
        <f>IFERROR(VLOOKUP($E201,contratos,6,FALSE),"")</f>
        <v/>
      </c>
      <c r="L201" s="112" t="str">
        <f>IFERROR(VLOOKUP($E201,contratos,7,FALSE),"")</f>
        <v/>
      </c>
      <c r="M201" s="113"/>
      <c r="N201" s="114"/>
      <c r="O201" s="113"/>
      <c r="P201" s="107"/>
      <c r="Q201" s="115"/>
      <c r="R201" s="116"/>
      <c r="S201" s="117" t="str">
        <f t="shared" si="3"/>
        <v/>
      </c>
      <c r="T201" s="116"/>
      <c r="U201" s="106" t="str">
        <f t="shared" si="8"/>
        <v/>
      </c>
      <c r="V201" s="107"/>
      <c r="W201" s="107"/>
      <c r="X201" s="118"/>
      <c r="Y201" s="119" t="str">
        <f t="shared" si="5"/>
        <v/>
      </c>
      <c r="Z201" s="113"/>
      <c r="AA201" s="113"/>
      <c r="AB201" s="119" t="str">
        <f>IF(T201&lt;&gt;"",(HOUR(T201)+MINUTE(T201)/60)*custohh,"")</f>
        <v/>
      </c>
      <c r="AC201" s="118"/>
      <c r="AD201" s="119" t="str">
        <f t="shared" si="6"/>
        <v/>
      </c>
      <c r="AE201" s="107"/>
      <c r="AF201" s="107"/>
      <c r="AG201" s="107"/>
      <c r="AH201" s="107"/>
      <c r="AI201" s="107"/>
      <c r="AJ201" s="120"/>
      <c r="AK201" s="107"/>
      <c r="AL201" s="113"/>
      <c r="AM201" s="121"/>
      <c r="AN201" s="121"/>
    </row>
    <row r="202">
      <c r="A202" s="104"/>
      <c r="B202" s="105"/>
      <c r="C202" s="105"/>
      <c r="D202" s="106" t="str">
        <f t="shared" si="1"/>
        <v/>
      </c>
      <c r="E202" s="107"/>
      <c r="F202" s="108" t="str">
        <f t="shared" si="7"/>
        <v/>
      </c>
      <c r="G202" s="109" t="str">
        <f>IFERROR(VLOOKUP($E202,contratos,2,FALSE),"")</f>
        <v/>
      </c>
      <c r="H202" s="110" t="str">
        <f>IFERROR(VLOOKUP($E202,contratos,3,FALSE),"")</f>
        <v/>
      </c>
      <c r="I202" s="111" t="str">
        <f>IFERROR(VLOOKUP($E202,contratos,4,FALSE),"")</f>
        <v/>
      </c>
      <c r="J202" s="112" t="str">
        <f>IFERROR(VLOOKUP($E202,contratos,5,FALSE),"")</f>
        <v/>
      </c>
      <c r="K202" s="112" t="str">
        <f>IFERROR(VLOOKUP($E202,contratos,6,FALSE),"")</f>
        <v/>
      </c>
      <c r="L202" s="112" t="str">
        <f>IFERROR(VLOOKUP($E202,contratos,7,FALSE),"")</f>
        <v/>
      </c>
      <c r="M202" s="113"/>
      <c r="N202" s="114"/>
      <c r="O202" s="113"/>
      <c r="P202" s="107"/>
      <c r="Q202" s="115"/>
      <c r="R202" s="116"/>
      <c r="S202" s="117" t="str">
        <f t="shared" si="3"/>
        <v/>
      </c>
      <c r="T202" s="116"/>
      <c r="U202" s="106" t="str">
        <f t="shared" si="8"/>
        <v/>
      </c>
      <c r="V202" s="107"/>
      <c r="W202" s="107"/>
      <c r="X202" s="118"/>
      <c r="Y202" s="119" t="str">
        <f t="shared" si="5"/>
        <v/>
      </c>
      <c r="Z202" s="113"/>
      <c r="AA202" s="113"/>
      <c r="AB202" s="119" t="str">
        <f>IF(T202&lt;&gt;"",(HOUR(T202)+MINUTE(T202)/60)*custohh,"")</f>
        <v/>
      </c>
      <c r="AC202" s="118"/>
      <c r="AD202" s="119" t="str">
        <f t="shared" si="6"/>
        <v/>
      </c>
      <c r="AE202" s="107"/>
      <c r="AF202" s="107"/>
      <c r="AG202" s="107"/>
      <c r="AH202" s="107"/>
      <c r="AI202" s="107"/>
      <c r="AJ202" s="120"/>
      <c r="AK202" s="107"/>
      <c r="AL202" s="113"/>
      <c r="AM202" s="121"/>
      <c r="AN202" s="121"/>
    </row>
    <row r="203">
      <c r="A203" s="104"/>
      <c r="B203" s="105"/>
      <c r="C203" s="105"/>
      <c r="D203" s="106" t="str">
        <f t="shared" si="1"/>
        <v/>
      </c>
      <c r="E203" s="107"/>
      <c r="F203" s="108" t="str">
        <f t="shared" si="7"/>
        <v/>
      </c>
      <c r="G203" s="109" t="str">
        <f>IFERROR(VLOOKUP($E203,contratos,2,FALSE),"")</f>
        <v/>
      </c>
      <c r="H203" s="110" t="str">
        <f>IFERROR(VLOOKUP($E203,contratos,3,FALSE),"")</f>
        <v/>
      </c>
      <c r="I203" s="111" t="str">
        <f>IFERROR(VLOOKUP($E203,contratos,4,FALSE),"")</f>
        <v/>
      </c>
      <c r="J203" s="112" t="str">
        <f>IFERROR(VLOOKUP($E203,contratos,5,FALSE),"")</f>
        <v/>
      </c>
      <c r="K203" s="112" t="str">
        <f>IFERROR(VLOOKUP($E203,contratos,6,FALSE),"")</f>
        <v/>
      </c>
      <c r="L203" s="112" t="str">
        <f>IFERROR(VLOOKUP($E203,contratos,7,FALSE),"")</f>
        <v/>
      </c>
      <c r="M203" s="113"/>
      <c r="N203" s="114"/>
      <c r="O203" s="113"/>
      <c r="P203" s="107"/>
      <c r="Q203" s="115"/>
      <c r="R203" s="116"/>
      <c r="S203" s="117" t="str">
        <f t="shared" si="3"/>
        <v/>
      </c>
      <c r="T203" s="116"/>
      <c r="U203" s="106" t="str">
        <f t="shared" si="8"/>
        <v/>
      </c>
      <c r="V203" s="107"/>
      <c r="W203" s="107"/>
      <c r="X203" s="118"/>
      <c r="Y203" s="119" t="str">
        <f t="shared" si="5"/>
        <v/>
      </c>
      <c r="Z203" s="113"/>
      <c r="AA203" s="113"/>
      <c r="AB203" s="119" t="str">
        <f>IF(T203&lt;&gt;"",(HOUR(T203)+MINUTE(T203)/60)*custohh,"")</f>
        <v/>
      </c>
      <c r="AC203" s="118"/>
      <c r="AD203" s="119" t="str">
        <f t="shared" si="6"/>
        <v/>
      </c>
      <c r="AE203" s="107"/>
      <c r="AF203" s="107"/>
      <c r="AG203" s="107"/>
      <c r="AH203" s="107"/>
      <c r="AI203" s="107"/>
      <c r="AJ203" s="120"/>
      <c r="AK203" s="107"/>
      <c r="AL203" s="113"/>
      <c r="AM203" s="121"/>
      <c r="AN203" s="121"/>
    </row>
    <row r="204">
      <c r="A204" s="104"/>
      <c r="B204" s="105"/>
      <c r="C204" s="105"/>
      <c r="D204" s="106" t="str">
        <f t="shared" si="1"/>
        <v/>
      </c>
      <c r="E204" s="107"/>
      <c r="F204" s="108" t="str">
        <f t="shared" si="7"/>
        <v/>
      </c>
      <c r="G204" s="109" t="str">
        <f>IFERROR(VLOOKUP($E204,contratos,2,FALSE),"")</f>
        <v/>
      </c>
      <c r="H204" s="110" t="str">
        <f>IFERROR(VLOOKUP($E204,contratos,3,FALSE),"")</f>
        <v/>
      </c>
      <c r="I204" s="111" t="str">
        <f>IFERROR(VLOOKUP($E204,contratos,4,FALSE),"")</f>
        <v/>
      </c>
      <c r="J204" s="112" t="str">
        <f>IFERROR(VLOOKUP($E204,contratos,5,FALSE),"")</f>
        <v/>
      </c>
      <c r="K204" s="112" t="str">
        <f>IFERROR(VLOOKUP($E204,contratos,6,FALSE),"")</f>
        <v/>
      </c>
      <c r="L204" s="112" t="str">
        <f>IFERROR(VLOOKUP($E204,contratos,7,FALSE),"")</f>
        <v/>
      </c>
      <c r="M204" s="113"/>
      <c r="N204" s="114"/>
      <c r="O204" s="113"/>
      <c r="P204" s="107"/>
      <c r="Q204" s="115"/>
      <c r="R204" s="116"/>
      <c r="S204" s="117" t="str">
        <f t="shared" si="3"/>
        <v/>
      </c>
      <c r="T204" s="116"/>
      <c r="U204" s="106" t="str">
        <f t="shared" si="8"/>
        <v/>
      </c>
      <c r="V204" s="107"/>
      <c r="W204" s="107"/>
      <c r="X204" s="118"/>
      <c r="Y204" s="119" t="str">
        <f t="shared" si="5"/>
        <v/>
      </c>
      <c r="Z204" s="113"/>
      <c r="AA204" s="113"/>
      <c r="AB204" s="119" t="str">
        <f>IF(T204&lt;&gt;"",(HOUR(T204)+MINUTE(T204)/60)*custohh,"")</f>
        <v/>
      </c>
      <c r="AC204" s="118"/>
      <c r="AD204" s="119" t="str">
        <f t="shared" si="6"/>
        <v/>
      </c>
      <c r="AE204" s="107"/>
      <c r="AF204" s="107"/>
      <c r="AG204" s="107"/>
      <c r="AH204" s="107"/>
      <c r="AI204" s="107"/>
      <c r="AJ204" s="120"/>
      <c r="AK204" s="107"/>
      <c r="AL204" s="113"/>
      <c r="AM204" s="121"/>
      <c r="AN204" s="121"/>
    </row>
    <row r="205">
      <c r="A205" s="104"/>
      <c r="B205" s="105"/>
      <c r="C205" s="105"/>
      <c r="D205" s="106" t="str">
        <f t="shared" si="1"/>
        <v/>
      </c>
      <c r="E205" s="107"/>
      <c r="F205" s="108" t="str">
        <f t="shared" si="7"/>
        <v/>
      </c>
      <c r="G205" s="109" t="str">
        <f>IFERROR(VLOOKUP($E205,contratos,2,FALSE),"")</f>
        <v/>
      </c>
      <c r="H205" s="110" t="str">
        <f>IFERROR(VLOOKUP($E205,contratos,3,FALSE),"")</f>
        <v/>
      </c>
      <c r="I205" s="111" t="str">
        <f>IFERROR(VLOOKUP($E205,contratos,4,FALSE),"")</f>
        <v/>
      </c>
      <c r="J205" s="112" t="str">
        <f>IFERROR(VLOOKUP($E205,contratos,5,FALSE),"")</f>
        <v/>
      </c>
      <c r="K205" s="112" t="str">
        <f>IFERROR(VLOOKUP($E205,contratos,6,FALSE),"")</f>
        <v/>
      </c>
      <c r="L205" s="112" t="str">
        <f>IFERROR(VLOOKUP($E205,contratos,7,FALSE),"")</f>
        <v/>
      </c>
      <c r="M205" s="113"/>
      <c r="N205" s="114"/>
      <c r="O205" s="113"/>
      <c r="P205" s="107"/>
      <c r="Q205" s="115"/>
      <c r="R205" s="116"/>
      <c r="S205" s="117" t="str">
        <f t="shared" si="3"/>
        <v/>
      </c>
      <c r="T205" s="116"/>
      <c r="U205" s="106" t="str">
        <f t="shared" si="8"/>
        <v/>
      </c>
      <c r="V205" s="107"/>
      <c r="W205" s="107"/>
      <c r="X205" s="118"/>
      <c r="Y205" s="119" t="str">
        <f t="shared" si="5"/>
        <v/>
      </c>
      <c r="Z205" s="113"/>
      <c r="AA205" s="113"/>
      <c r="AB205" s="119" t="str">
        <f>IF(T205&lt;&gt;"",(HOUR(T205)+MINUTE(T205)/60)*custohh,"")</f>
        <v/>
      </c>
      <c r="AC205" s="118"/>
      <c r="AD205" s="119" t="str">
        <f t="shared" si="6"/>
        <v/>
      </c>
      <c r="AE205" s="107"/>
      <c r="AF205" s="107"/>
      <c r="AG205" s="107"/>
      <c r="AH205" s="107"/>
      <c r="AI205" s="107"/>
      <c r="AJ205" s="120"/>
      <c r="AK205" s="107"/>
      <c r="AL205" s="113"/>
      <c r="AM205" s="121"/>
      <c r="AN205" s="121"/>
    </row>
    <row r="206">
      <c r="A206" s="104"/>
      <c r="B206" s="105"/>
      <c r="C206" s="105"/>
      <c r="D206" s="106" t="str">
        <f t="shared" si="1"/>
        <v/>
      </c>
      <c r="E206" s="107"/>
      <c r="F206" s="108" t="str">
        <f t="shared" si="7"/>
        <v/>
      </c>
      <c r="G206" s="109" t="str">
        <f>IFERROR(VLOOKUP($E206,contratos,2,FALSE),"")</f>
        <v/>
      </c>
      <c r="H206" s="110" t="str">
        <f>IFERROR(VLOOKUP($E206,contratos,3,FALSE),"")</f>
        <v/>
      </c>
      <c r="I206" s="111" t="str">
        <f>IFERROR(VLOOKUP($E206,contratos,4,FALSE),"")</f>
        <v/>
      </c>
      <c r="J206" s="112" t="str">
        <f>IFERROR(VLOOKUP($E206,contratos,5,FALSE),"")</f>
        <v/>
      </c>
      <c r="K206" s="112" t="str">
        <f>IFERROR(VLOOKUP($E206,contratos,6,FALSE),"")</f>
        <v/>
      </c>
      <c r="L206" s="112" t="str">
        <f>IFERROR(VLOOKUP($E206,contratos,7,FALSE),"")</f>
        <v/>
      </c>
      <c r="M206" s="113"/>
      <c r="N206" s="114"/>
      <c r="O206" s="113"/>
      <c r="P206" s="107"/>
      <c r="Q206" s="115"/>
      <c r="R206" s="116"/>
      <c r="S206" s="117" t="str">
        <f t="shared" si="3"/>
        <v/>
      </c>
      <c r="T206" s="116"/>
      <c r="U206" s="106" t="str">
        <f t="shared" si="8"/>
        <v/>
      </c>
      <c r="V206" s="107"/>
      <c r="W206" s="107"/>
      <c r="X206" s="118"/>
      <c r="Y206" s="119" t="str">
        <f t="shared" si="5"/>
        <v/>
      </c>
      <c r="Z206" s="113"/>
      <c r="AA206" s="113"/>
      <c r="AB206" s="119" t="str">
        <f>IF(T206&lt;&gt;"",(HOUR(T206)+MINUTE(T206)/60)*custohh,"")</f>
        <v/>
      </c>
      <c r="AC206" s="118"/>
      <c r="AD206" s="119" t="str">
        <f t="shared" si="6"/>
        <v/>
      </c>
      <c r="AE206" s="107"/>
      <c r="AF206" s="107"/>
      <c r="AG206" s="107"/>
      <c r="AH206" s="107"/>
      <c r="AI206" s="107"/>
      <c r="AJ206" s="120"/>
      <c r="AK206" s="107"/>
      <c r="AL206" s="113"/>
      <c r="AM206" s="121"/>
      <c r="AN206" s="121"/>
    </row>
    <row r="207">
      <c r="A207" s="104"/>
      <c r="B207" s="105"/>
      <c r="C207" s="105"/>
      <c r="D207" s="106" t="str">
        <f t="shared" si="1"/>
        <v/>
      </c>
      <c r="E207" s="107"/>
      <c r="F207" s="108" t="str">
        <f t="shared" si="7"/>
        <v/>
      </c>
      <c r="G207" s="109" t="str">
        <f>IFERROR(VLOOKUP($E207,contratos,2,FALSE),"")</f>
        <v/>
      </c>
      <c r="H207" s="110" t="str">
        <f>IFERROR(VLOOKUP($E207,contratos,3,FALSE),"")</f>
        <v/>
      </c>
      <c r="I207" s="111" t="str">
        <f>IFERROR(VLOOKUP($E207,contratos,4,FALSE),"")</f>
        <v/>
      </c>
      <c r="J207" s="112" t="str">
        <f>IFERROR(VLOOKUP($E207,contratos,5,FALSE),"")</f>
        <v/>
      </c>
      <c r="K207" s="112" t="str">
        <f>IFERROR(VLOOKUP($E207,contratos,6,FALSE),"")</f>
        <v/>
      </c>
      <c r="L207" s="112" t="str">
        <f>IFERROR(VLOOKUP($E207,contratos,7,FALSE),"")</f>
        <v/>
      </c>
      <c r="M207" s="113"/>
      <c r="N207" s="114"/>
      <c r="O207" s="113"/>
      <c r="P207" s="107"/>
      <c r="Q207" s="115"/>
      <c r="R207" s="116"/>
      <c r="S207" s="117" t="str">
        <f t="shared" si="3"/>
        <v/>
      </c>
      <c r="T207" s="116"/>
      <c r="U207" s="106" t="str">
        <f t="shared" si="8"/>
        <v/>
      </c>
      <c r="V207" s="107"/>
      <c r="W207" s="107"/>
      <c r="X207" s="118"/>
      <c r="Y207" s="119" t="str">
        <f t="shared" si="5"/>
        <v/>
      </c>
      <c r="Z207" s="113"/>
      <c r="AA207" s="113"/>
      <c r="AB207" s="119" t="str">
        <f>IF(T207&lt;&gt;"",(HOUR(T207)+MINUTE(T207)/60)*custohh,"")</f>
        <v/>
      </c>
      <c r="AC207" s="118"/>
      <c r="AD207" s="119" t="str">
        <f t="shared" si="6"/>
        <v/>
      </c>
      <c r="AE207" s="107"/>
      <c r="AF207" s="107"/>
      <c r="AG207" s="107"/>
      <c r="AH207" s="107"/>
      <c r="AI207" s="107"/>
      <c r="AJ207" s="120"/>
      <c r="AK207" s="107"/>
      <c r="AL207" s="113"/>
      <c r="AM207" s="121"/>
      <c r="AN207" s="121"/>
    </row>
    <row r="208">
      <c r="A208" s="104"/>
      <c r="B208" s="105"/>
      <c r="C208" s="105"/>
      <c r="D208" s="106" t="str">
        <f t="shared" si="1"/>
        <v/>
      </c>
      <c r="E208" s="107"/>
      <c r="F208" s="108" t="str">
        <f t="shared" si="7"/>
        <v/>
      </c>
      <c r="G208" s="109" t="str">
        <f>IFERROR(VLOOKUP($E208,contratos,2,FALSE),"")</f>
        <v/>
      </c>
      <c r="H208" s="110" t="str">
        <f>IFERROR(VLOOKUP($E208,contratos,3,FALSE),"")</f>
        <v/>
      </c>
      <c r="I208" s="111" t="str">
        <f>IFERROR(VLOOKUP($E208,contratos,4,FALSE),"")</f>
        <v/>
      </c>
      <c r="J208" s="112" t="str">
        <f>IFERROR(VLOOKUP($E208,contratos,5,FALSE),"")</f>
        <v/>
      </c>
      <c r="K208" s="112" t="str">
        <f>IFERROR(VLOOKUP($E208,contratos,6,FALSE),"")</f>
        <v/>
      </c>
      <c r="L208" s="112" t="str">
        <f>IFERROR(VLOOKUP($E208,contratos,7,FALSE),"")</f>
        <v/>
      </c>
      <c r="M208" s="113"/>
      <c r="N208" s="114"/>
      <c r="O208" s="113"/>
      <c r="P208" s="107"/>
      <c r="Q208" s="115"/>
      <c r="R208" s="116"/>
      <c r="S208" s="117" t="str">
        <f t="shared" si="3"/>
        <v/>
      </c>
      <c r="T208" s="116"/>
      <c r="U208" s="106" t="str">
        <f t="shared" si="8"/>
        <v/>
      </c>
      <c r="V208" s="107"/>
      <c r="W208" s="107"/>
      <c r="X208" s="118"/>
      <c r="Y208" s="119" t="str">
        <f t="shared" si="5"/>
        <v/>
      </c>
      <c r="Z208" s="113"/>
      <c r="AA208" s="113"/>
      <c r="AB208" s="119" t="str">
        <f>IF(T208&lt;&gt;"",(HOUR(T208)+MINUTE(T208)/60)*custohh,"")</f>
        <v/>
      </c>
      <c r="AC208" s="118"/>
      <c r="AD208" s="119" t="str">
        <f t="shared" si="6"/>
        <v/>
      </c>
      <c r="AE208" s="107"/>
      <c r="AF208" s="107"/>
      <c r="AG208" s="107"/>
      <c r="AH208" s="107"/>
      <c r="AI208" s="107"/>
      <c r="AJ208" s="120"/>
      <c r="AK208" s="107"/>
      <c r="AL208" s="113"/>
      <c r="AM208" s="121"/>
      <c r="AN208" s="121"/>
    </row>
    <row r="209">
      <c r="A209" s="104"/>
      <c r="B209" s="105"/>
      <c r="C209" s="105"/>
      <c r="D209" s="106" t="str">
        <f t="shared" si="1"/>
        <v/>
      </c>
      <c r="E209" s="107"/>
      <c r="F209" s="108" t="str">
        <f t="shared" si="7"/>
        <v/>
      </c>
      <c r="G209" s="109" t="str">
        <f>IFERROR(VLOOKUP($E209,contratos,2,FALSE),"")</f>
        <v/>
      </c>
      <c r="H209" s="110" t="str">
        <f>IFERROR(VLOOKUP($E209,contratos,3,FALSE),"")</f>
        <v/>
      </c>
      <c r="I209" s="111" t="str">
        <f>IFERROR(VLOOKUP($E209,contratos,4,FALSE),"")</f>
        <v/>
      </c>
      <c r="J209" s="112" t="str">
        <f>IFERROR(VLOOKUP($E209,contratos,5,FALSE),"")</f>
        <v/>
      </c>
      <c r="K209" s="112" t="str">
        <f>IFERROR(VLOOKUP($E209,contratos,6,FALSE),"")</f>
        <v/>
      </c>
      <c r="L209" s="112" t="str">
        <f>IFERROR(VLOOKUP($E209,contratos,7,FALSE),"")</f>
        <v/>
      </c>
      <c r="M209" s="113"/>
      <c r="N209" s="114"/>
      <c r="O209" s="113"/>
      <c r="P209" s="107"/>
      <c r="Q209" s="115"/>
      <c r="R209" s="116"/>
      <c r="S209" s="117" t="str">
        <f t="shared" si="3"/>
        <v/>
      </c>
      <c r="T209" s="116"/>
      <c r="U209" s="106" t="str">
        <f t="shared" si="8"/>
        <v/>
      </c>
      <c r="V209" s="107"/>
      <c r="W209" s="107"/>
      <c r="X209" s="118"/>
      <c r="Y209" s="119" t="str">
        <f t="shared" si="5"/>
        <v/>
      </c>
      <c r="Z209" s="113"/>
      <c r="AA209" s="113"/>
      <c r="AB209" s="119" t="str">
        <f>IF(T209&lt;&gt;"",(HOUR(T209)+MINUTE(T209)/60)*custohh,"")</f>
        <v/>
      </c>
      <c r="AC209" s="118"/>
      <c r="AD209" s="119" t="str">
        <f t="shared" si="6"/>
        <v/>
      </c>
      <c r="AE209" s="107"/>
      <c r="AF209" s="107"/>
      <c r="AG209" s="107"/>
      <c r="AH209" s="107"/>
      <c r="AI209" s="107"/>
      <c r="AJ209" s="120"/>
      <c r="AK209" s="107"/>
      <c r="AL209" s="113"/>
      <c r="AM209" s="121"/>
      <c r="AN209" s="121"/>
    </row>
    <row r="210">
      <c r="A210" s="104"/>
      <c r="B210" s="105"/>
      <c r="C210" s="105"/>
      <c r="D210" s="106" t="str">
        <f t="shared" si="1"/>
        <v/>
      </c>
      <c r="E210" s="107"/>
      <c r="F210" s="108" t="str">
        <f t="shared" si="7"/>
        <v/>
      </c>
      <c r="G210" s="109" t="str">
        <f>IFERROR(VLOOKUP($E210,contratos,2,FALSE),"")</f>
        <v/>
      </c>
      <c r="H210" s="110" t="str">
        <f>IFERROR(VLOOKUP($E210,contratos,3,FALSE),"")</f>
        <v/>
      </c>
      <c r="I210" s="111" t="str">
        <f>IFERROR(VLOOKUP($E210,contratos,4,FALSE),"")</f>
        <v/>
      </c>
      <c r="J210" s="112" t="str">
        <f>IFERROR(VLOOKUP($E210,contratos,5,FALSE),"")</f>
        <v/>
      </c>
      <c r="K210" s="112" t="str">
        <f>IFERROR(VLOOKUP($E210,contratos,6,FALSE),"")</f>
        <v/>
      </c>
      <c r="L210" s="112" t="str">
        <f>IFERROR(VLOOKUP($E210,contratos,7,FALSE),"")</f>
        <v/>
      </c>
      <c r="M210" s="113"/>
      <c r="N210" s="114"/>
      <c r="O210" s="113"/>
      <c r="P210" s="107"/>
      <c r="Q210" s="115"/>
      <c r="R210" s="116"/>
      <c r="S210" s="117" t="str">
        <f t="shared" si="3"/>
        <v/>
      </c>
      <c r="T210" s="116"/>
      <c r="U210" s="106" t="str">
        <f t="shared" si="8"/>
        <v/>
      </c>
      <c r="V210" s="107"/>
      <c r="W210" s="107"/>
      <c r="X210" s="118"/>
      <c r="Y210" s="119" t="str">
        <f t="shared" si="5"/>
        <v/>
      </c>
      <c r="Z210" s="113"/>
      <c r="AA210" s="113"/>
      <c r="AB210" s="119" t="str">
        <f>IF(T210&lt;&gt;"",(HOUR(T210)+MINUTE(T210)/60)*custohh,"")</f>
        <v/>
      </c>
      <c r="AC210" s="118"/>
      <c r="AD210" s="119" t="str">
        <f t="shared" si="6"/>
        <v/>
      </c>
      <c r="AE210" s="107"/>
      <c r="AF210" s="107"/>
      <c r="AG210" s="107"/>
      <c r="AH210" s="107"/>
      <c r="AI210" s="107"/>
      <c r="AJ210" s="120"/>
      <c r="AK210" s="107"/>
      <c r="AL210" s="113"/>
      <c r="AM210" s="121"/>
      <c r="AN210" s="121"/>
    </row>
    <row r="211">
      <c r="A211" s="104"/>
      <c r="B211" s="105"/>
      <c r="C211" s="105"/>
      <c r="D211" s="106" t="str">
        <f t="shared" si="1"/>
        <v/>
      </c>
      <c r="E211" s="107"/>
      <c r="F211" s="108" t="str">
        <f t="shared" si="7"/>
        <v/>
      </c>
      <c r="G211" s="109" t="str">
        <f>IFERROR(VLOOKUP($E211,contratos,2,FALSE),"")</f>
        <v/>
      </c>
      <c r="H211" s="110" t="str">
        <f>IFERROR(VLOOKUP($E211,contratos,3,FALSE),"")</f>
        <v/>
      </c>
      <c r="I211" s="111" t="str">
        <f>IFERROR(VLOOKUP($E211,contratos,4,FALSE),"")</f>
        <v/>
      </c>
      <c r="J211" s="112" t="str">
        <f>IFERROR(VLOOKUP($E211,contratos,5,FALSE),"")</f>
        <v/>
      </c>
      <c r="K211" s="112" t="str">
        <f>IFERROR(VLOOKUP($E211,contratos,6,FALSE),"")</f>
        <v/>
      </c>
      <c r="L211" s="112" t="str">
        <f>IFERROR(VLOOKUP($E211,contratos,7,FALSE),"")</f>
        <v/>
      </c>
      <c r="M211" s="113"/>
      <c r="N211" s="114"/>
      <c r="O211" s="113"/>
      <c r="P211" s="107"/>
      <c r="Q211" s="115"/>
      <c r="R211" s="116"/>
      <c r="S211" s="117" t="str">
        <f t="shared" si="3"/>
        <v/>
      </c>
      <c r="T211" s="116"/>
      <c r="U211" s="106" t="str">
        <f t="shared" si="8"/>
        <v/>
      </c>
      <c r="V211" s="107"/>
      <c r="W211" s="107"/>
      <c r="X211" s="118"/>
      <c r="Y211" s="119" t="str">
        <f t="shared" si="5"/>
        <v/>
      </c>
      <c r="Z211" s="113"/>
      <c r="AA211" s="113"/>
      <c r="AB211" s="119" t="str">
        <f>IF(T211&lt;&gt;"",(HOUR(T211)+MINUTE(T211)/60)*custohh,"")</f>
        <v/>
      </c>
      <c r="AC211" s="118"/>
      <c r="AD211" s="119" t="str">
        <f t="shared" si="6"/>
        <v/>
      </c>
      <c r="AE211" s="107"/>
      <c r="AF211" s="107"/>
      <c r="AG211" s="107"/>
      <c r="AH211" s="107"/>
      <c r="AI211" s="107"/>
      <c r="AJ211" s="120"/>
      <c r="AK211" s="107"/>
      <c r="AL211" s="113"/>
      <c r="AM211" s="121"/>
      <c r="AN211" s="121"/>
    </row>
    <row r="212">
      <c r="A212" s="104"/>
      <c r="B212" s="105"/>
      <c r="C212" s="105"/>
      <c r="D212" s="106" t="str">
        <f t="shared" si="1"/>
        <v/>
      </c>
      <c r="E212" s="107"/>
      <c r="F212" s="108" t="str">
        <f t="shared" si="7"/>
        <v/>
      </c>
      <c r="G212" s="109" t="str">
        <f>IFERROR(VLOOKUP($E212,contratos,2,FALSE),"")</f>
        <v/>
      </c>
      <c r="H212" s="110" t="str">
        <f>IFERROR(VLOOKUP($E212,contratos,3,FALSE),"")</f>
        <v/>
      </c>
      <c r="I212" s="111" t="str">
        <f>IFERROR(VLOOKUP($E212,contratos,4,FALSE),"")</f>
        <v/>
      </c>
      <c r="J212" s="112" t="str">
        <f>IFERROR(VLOOKUP($E212,contratos,5,FALSE),"")</f>
        <v/>
      </c>
      <c r="K212" s="112" t="str">
        <f>IFERROR(VLOOKUP($E212,contratos,6,FALSE),"")</f>
        <v/>
      </c>
      <c r="L212" s="112" t="str">
        <f>IFERROR(VLOOKUP($E212,contratos,7,FALSE),"")</f>
        <v/>
      </c>
      <c r="M212" s="113"/>
      <c r="N212" s="114"/>
      <c r="O212" s="113"/>
      <c r="P212" s="107"/>
      <c r="Q212" s="115"/>
      <c r="R212" s="116"/>
      <c r="S212" s="117" t="str">
        <f t="shared" si="3"/>
        <v/>
      </c>
      <c r="T212" s="116"/>
      <c r="U212" s="106" t="str">
        <f t="shared" si="8"/>
        <v/>
      </c>
      <c r="V212" s="107"/>
      <c r="W212" s="107"/>
      <c r="X212" s="118"/>
      <c r="Y212" s="119" t="str">
        <f t="shared" si="5"/>
        <v/>
      </c>
      <c r="Z212" s="113"/>
      <c r="AA212" s="113"/>
      <c r="AB212" s="119" t="str">
        <f>IF(T212&lt;&gt;"",(HOUR(T212)+MINUTE(T212)/60)*custohh,"")</f>
        <v/>
      </c>
      <c r="AC212" s="118"/>
      <c r="AD212" s="119" t="str">
        <f t="shared" si="6"/>
        <v/>
      </c>
      <c r="AE212" s="107"/>
      <c r="AF212" s="107"/>
      <c r="AG212" s="107"/>
      <c r="AH212" s="107"/>
      <c r="AI212" s="107"/>
      <c r="AJ212" s="120"/>
      <c r="AK212" s="107"/>
      <c r="AL212" s="113"/>
      <c r="AM212" s="121"/>
      <c r="AN212" s="121"/>
    </row>
    <row r="213">
      <c r="A213" s="104"/>
      <c r="B213" s="105"/>
      <c r="C213" s="105"/>
      <c r="D213" s="106" t="str">
        <f t="shared" si="1"/>
        <v/>
      </c>
      <c r="E213" s="107"/>
      <c r="F213" s="108" t="str">
        <f t="shared" si="7"/>
        <v/>
      </c>
      <c r="G213" s="109" t="str">
        <f>IFERROR(VLOOKUP($E213,contratos,2,FALSE),"")</f>
        <v/>
      </c>
      <c r="H213" s="110" t="str">
        <f>IFERROR(VLOOKUP($E213,contratos,3,FALSE),"")</f>
        <v/>
      </c>
      <c r="I213" s="111" t="str">
        <f>IFERROR(VLOOKUP($E213,contratos,4,FALSE),"")</f>
        <v/>
      </c>
      <c r="J213" s="112" t="str">
        <f>IFERROR(VLOOKUP($E213,contratos,5,FALSE),"")</f>
        <v/>
      </c>
      <c r="K213" s="112" t="str">
        <f>IFERROR(VLOOKUP($E213,contratos,6,FALSE),"")</f>
        <v/>
      </c>
      <c r="L213" s="112" t="str">
        <f>IFERROR(VLOOKUP($E213,contratos,7,FALSE),"")</f>
        <v/>
      </c>
      <c r="M213" s="113"/>
      <c r="N213" s="114"/>
      <c r="O213" s="113"/>
      <c r="P213" s="107"/>
      <c r="Q213" s="115"/>
      <c r="R213" s="116"/>
      <c r="S213" s="117" t="str">
        <f t="shared" si="3"/>
        <v/>
      </c>
      <c r="T213" s="116"/>
      <c r="U213" s="106" t="str">
        <f t="shared" si="8"/>
        <v/>
      </c>
      <c r="V213" s="107"/>
      <c r="W213" s="107"/>
      <c r="X213" s="118"/>
      <c r="Y213" s="119" t="str">
        <f t="shared" si="5"/>
        <v/>
      </c>
      <c r="Z213" s="113"/>
      <c r="AA213" s="113"/>
      <c r="AB213" s="119" t="str">
        <f>IF(T213&lt;&gt;"",(HOUR(T213)+MINUTE(T213)/60)*custohh,"")</f>
        <v/>
      </c>
      <c r="AC213" s="118"/>
      <c r="AD213" s="119" t="str">
        <f t="shared" si="6"/>
        <v/>
      </c>
      <c r="AE213" s="107"/>
      <c r="AF213" s="107"/>
      <c r="AG213" s="107"/>
      <c r="AH213" s="107"/>
      <c r="AI213" s="107"/>
      <c r="AJ213" s="120"/>
      <c r="AK213" s="107"/>
      <c r="AL213" s="113"/>
      <c r="AM213" s="121"/>
      <c r="AN213" s="121"/>
    </row>
    <row r="214">
      <c r="A214" s="104"/>
      <c r="B214" s="105"/>
      <c r="C214" s="105"/>
      <c r="D214" s="106" t="str">
        <f t="shared" si="1"/>
        <v/>
      </c>
      <c r="E214" s="107"/>
      <c r="F214" s="108" t="str">
        <f t="shared" si="7"/>
        <v/>
      </c>
      <c r="G214" s="109" t="str">
        <f>IFERROR(VLOOKUP($E214,contratos,2,FALSE),"")</f>
        <v/>
      </c>
      <c r="H214" s="110" t="str">
        <f>IFERROR(VLOOKUP($E214,contratos,3,FALSE),"")</f>
        <v/>
      </c>
      <c r="I214" s="111" t="str">
        <f>IFERROR(VLOOKUP($E214,contratos,4,FALSE),"")</f>
        <v/>
      </c>
      <c r="J214" s="112" t="str">
        <f>IFERROR(VLOOKUP($E214,contratos,5,FALSE),"")</f>
        <v/>
      </c>
      <c r="K214" s="112" t="str">
        <f>IFERROR(VLOOKUP($E214,contratos,6,FALSE),"")</f>
        <v/>
      </c>
      <c r="L214" s="112" t="str">
        <f>IFERROR(VLOOKUP($E214,contratos,7,FALSE),"")</f>
        <v/>
      </c>
      <c r="M214" s="113"/>
      <c r="N214" s="114"/>
      <c r="O214" s="113"/>
      <c r="P214" s="107"/>
      <c r="Q214" s="115"/>
      <c r="R214" s="116"/>
      <c r="S214" s="117" t="str">
        <f t="shared" si="3"/>
        <v/>
      </c>
      <c r="T214" s="116"/>
      <c r="U214" s="106" t="str">
        <f t="shared" si="8"/>
        <v/>
      </c>
      <c r="V214" s="107"/>
      <c r="W214" s="107"/>
      <c r="X214" s="118"/>
      <c r="Y214" s="119" t="str">
        <f t="shared" si="5"/>
        <v/>
      </c>
      <c r="Z214" s="113"/>
      <c r="AA214" s="113"/>
      <c r="AB214" s="119" t="str">
        <f>IF(T214&lt;&gt;"",(HOUR(T214)+MINUTE(T214)/60)*custohh,"")</f>
        <v/>
      </c>
      <c r="AC214" s="118"/>
      <c r="AD214" s="119" t="str">
        <f t="shared" si="6"/>
        <v/>
      </c>
      <c r="AE214" s="107"/>
      <c r="AF214" s="107"/>
      <c r="AG214" s="107"/>
      <c r="AH214" s="107"/>
      <c r="AI214" s="107"/>
      <c r="AJ214" s="120"/>
      <c r="AK214" s="107"/>
      <c r="AL214" s="113"/>
      <c r="AM214" s="121"/>
      <c r="AN214" s="121"/>
    </row>
    <row r="215">
      <c r="A215" s="104"/>
      <c r="B215" s="105"/>
      <c r="C215" s="105"/>
      <c r="D215" s="106" t="str">
        <f t="shared" si="1"/>
        <v/>
      </c>
      <c r="E215" s="107"/>
      <c r="F215" s="108" t="str">
        <f t="shared" si="7"/>
        <v/>
      </c>
      <c r="G215" s="109" t="str">
        <f>IFERROR(VLOOKUP($E215,contratos,2,FALSE),"")</f>
        <v/>
      </c>
      <c r="H215" s="110" t="str">
        <f>IFERROR(VLOOKUP($E215,contratos,3,FALSE),"")</f>
        <v/>
      </c>
      <c r="I215" s="111" t="str">
        <f>IFERROR(VLOOKUP($E215,contratos,4,FALSE),"")</f>
        <v/>
      </c>
      <c r="J215" s="112" t="str">
        <f>IFERROR(VLOOKUP($E215,contratos,5,FALSE),"")</f>
        <v/>
      </c>
      <c r="K215" s="112" t="str">
        <f>IFERROR(VLOOKUP($E215,contratos,6,FALSE),"")</f>
        <v/>
      </c>
      <c r="L215" s="112" t="str">
        <f>IFERROR(VLOOKUP($E215,contratos,7,FALSE),"")</f>
        <v/>
      </c>
      <c r="M215" s="113"/>
      <c r="N215" s="114"/>
      <c r="O215" s="113"/>
      <c r="P215" s="107"/>
      <c r="Q215" s="115"/>
      <c r="R215" s="116"/>
      <c r="S215" s="117" t="str">
        <f t="shared" si="3"/>
        <v/>
      </c>
      <c r="T215" s="116"/>
      <c r="U215" s="106" t="str">
        <f t="shared" si="8"/>
        <v/>
      </c>
      <c r="V215" s="107"/>
      <c r="W215" s="107"/>
      <c r="X215" s="118"/>
      <c r="Y215" s="119" t="str">
        <f t="shared" si="5"/>
        <v/>
      </c>
      <c r="Z215" s="113"/>
      <c r="AA215" s="113"/>
      <c r="AB215" s="119" t="str">
        <f>IF(T215&lt;&gt;"",(HOUR(T215)+MINUTE(T215)/60)*custohh,"")</f>
        <v/>
      </c>
      <c r="AC215" s="118"/>
      <c r="AD215" s="119" t="str">
        <f t="shared" si="6"/>
        <v/>
      </c>
      <c r="AE215" s="107"/>
      <c r="AF215" s="107"/>
      <c r="AG215" s="107"/>
      <c r="AH215" s="107"/>
      <c r="AI215" s="107"/>
      <c r="AJ215" s="120"/>
      <c r="AK215" s="107"/>
      <c r="AL215" s="113"/>
      <c r="AM215" s="121"/>
      <c r="AN215" s="121"/>
    </row>
    <row r="216">
      <c r="A216" s="104"/>
      <c r="B216" s="105"/>
      <c r="C216" s="105"/>
      <c r="D216" s="106" t="str">
        <f t="shared" si="1"/>
        <v/>
      </c>
      <c r="E216" s="107"/>
      <c r="F216" s="108" t="str">
        <f t="shared" si="7"/>
        <v/>
      </c>
      <c r="G216" s="109" t="str">
        <f>IFERROR(VLOOKUP($E216,contratos,2,FALSE),"")</f>
        <v/>
      </c>
      <c r="H216" s="110" t="str">
        <f>IFERROR(VLOOKUP($E216,contratos,3,FALSE),"")</f>
        <v/>
      </c>
      <c r="I216" s="111" t="str">
        <f>IFERROR(VLOOKUP($E216,contratos,4,FALSE),"")</f>
        <v/>
      </c>
      <c r="J216" s="112" t="str">
        <f>IFERROR(VLOOKUP($E216,contratos,5,FALSE),"")</f>
        <v/>
      </c>
      <c r="K216" s="112" t="str">
        <f>IFERROR(VLOOKUP($E216,contratos,6,FALSE),"")</f>
        <v/>
      </c>
      <c r="L216" s="112" t="str">
        <f>IFERROR(VLOOKUP($E216,contratos,7,FALSE),"")</f>
        <v/>
      </c>
      <c r="M216" s="113"/>
      <c r="N216" s="114"/>
      <c r="O216" s="113"/>
      <c r="P216" s="107"/>
      <c r="Q216" s="115"/>
      <c r="R216" s="116"/>
      <c r="S216" s="117" t="str">
        <f t="shared" si="3"/>
        <v/>
      </c>
      <c r="T216" s="116"/>
      <c r="U216" s="106" t="str">
        <f t="shared" si="8"/>
        <v/>
      </c>
      <c r="V216" s="107"/>
      <c r="W216" s="107"/>
      <c r="X216" s="118"/>
      <c r="Y216" s="119" t="str">
        <f t="shared" si="5"/>
        <v/>
      </c>
      <c r="Z216" s="113"/>
      <c r="AA216" s="113"/>
      <c r="AB216" s="119" t="str">
        <f>IF(T216&lt;&gt;"",(HOUR(T216)+MINUTE(T216)/60)*custohh,"")</f>
        <v/>
      </c>
      <c r="AC216" s="118"/>
      <c r="AD216" s="119" t="str">
        <f t="shared" si="6"/>
        <v/>
      </c>
      <c r="AE216" s="107"/>
      <c r="AF216" s="107"/>
      <c r="AG216" s="107"/>
      <c r="AH216" s="107"/>
      <c r="AI216" s="107"/>
      <c r="AJ216" s="120"/>
      <c r="AK216" s="107"/>
      <c r="AL216" s="113"/>
      <c r="AM216" s="121"/>
      <c r="AN216" s="121"/>
    </row>
    <row r="217">
      <c r="A217" s="104"/>
      <c r="B217" s="105"/>
      <c r="C217" s="105"/>
      <c r="D217" s="106" t="str">
        <f t="shared" si="1"/>
        <v/>
      </c>
      <c r="E217" s="107"/>
      <c r="F217" s="108" t="str">
        <f t="shared" si="7"/>
        <v/>
      </c>
      <c r="G217" s="109" t="str">
        <f>IFERROR(VLOOKUP($E217,contratos,2,FALSE),"")</f>
        <v/>
      </c>
      <c r="H217" s="110" t="str">
        <f>IFERROR(VLOOKUP($E217,contratos,3,FALSE),"")</f>
        <v/>
      </c>
      <c r="I217" s="111" t="str">
        <f>IFERROR(VLOOKUP($E217,contratos,4,FALSE),"")</f>
        <v/>
      </c>
      <c r="J217" s="112" t="str">
        <f>IFERROR(VLOOKUP($E217,contratos,5,FALSE),"")</f>
        <v/>
      </c>
      <c r="K217" s="112" t="str">
        <f>IFERROR(VLOOKUP($E217,contratos,6,FALSE),"")</f>
        <v/>
      </c>
      <c r="L217" s="112" t="str">
        <f>IFERROR(VLOOKUP($E217,contratos,7,FALSE),"")</f>
        <v/>
      </c>
      <c r="M217" s="113"/>
      <c r="N217" s="114"/>
      <c r="O217" s="113"/>
      <c r="P217" s="107"/>
      <c r="Q217" s="115"/>
      <c r="R217" s="116"/>
      <c r="S217" s="117" t="str">
        <f t="shared" si="3"/>
        <v/>
      </c>
      <c r="T217" s="116"/>
      <c r="U217" s="106" t="str">
        <f t="shared" si="8"/>
        <v/>
      </c>
      <c r="V217" s="107"/>
      <c r="W217" s="107"/>
      <c r="X217" s="118"/>
      <c r="Y217" s="119" t="str">
        <f t="shared" si="5"/>
        <v/>
      </c>
      <c r="Z217" s="113"/>
      <c r="AA217" s="113"/>
      <c r="AB217" s="119" t="str">
        <f>IF(T217&lt;&gt;"",(HOUR(T217)+MINUTE(T217)/60)*custohh,"")</f>
        <v/>
      </c>
      <c r="AC217" s="118"/>
      <c r="AD217" s="119" t="str">
        <f t="shared" si="6"/>
        <v/>
      </c>
      <c r="AE217" s="107"/>
      <c r="AF217" s="107"/>
      <c r="AG217" s="107"/>
      <c r="AH217" s="107"/>
      <c r="AI217" s="107"/>
      <c r="AJ217" s="120"/>
      <c r="AK217" s="107"/>
      <c r="AL217" s="113"/>
      <c r="AM217" s="121"/>
      <c r="AN217" s="121"/>
    </row>
    <row r="218">
      <c r="A218" s="104"/>
      <c r="B218" s="105"/>
      <c r="C218" s="105"/>
      <c r="D218" s="106" t="str">
        <f t="shared" si="1"/>
        <v/>
      </c>
      <c r="E218" s="107"/>
      <c r="F218" s="108" t="str">
        <f t="shared" si="7"/>
        <v/>
      </c>
      <c r="G218" s="109" t="str">
        <f>IFERROR(VLOOKUP($E218,contratos,2,FALSE),"")</f>
        <v/>
      </c>
      <c r="H218" s="110" t="str">
        <f>IFERROR(VLOOKUP($E218,contratos,3,FALSE),"")</f>
        <v/>
      </c>
      <c r="I218" s="111" t="str">
        <f>IFERROR(VLOOKUP($E218,contratos,4,FALSE),"")</f>
        <v/>
      </c>
      <c r="J218" s="112" t="str">
        <f>IFERROR(VLOOKUP($E218,contratos,5,FALSE),"")</f>
        <v/>
      </c>
      <c r="K218" s="112" t="str">
        <f>IFERROR(VLOOKUP($E218,contratos,6,FALSE),"")</f>
        <v/>
      </c>
      <c r="L218" s="112" t="str">
        <f>IFERROR(VLOOKUP($E218,contratos,7,FALSE),"")</f>
        <v/>
      </c>
      <c r="M218" s="113"/>
      <c r="N218" s="114"/>
      <c r="O218" s="113"/>
      <c r="P218" s="107"/>
      <c r="Q218" s="115"/>
      <c r="R218" s="116"/>
      <c r="S218" s="117" t="str">
        <f t="shared" si="3"/>
        <v/>
      </c>
      <c r="T218" s="116"/>
      <c r="U218" s="106" t="str">
        <f t="shared" si="8"/>
        <v/>
      </c>
      <c r="V218" s="107"/>
      <c r="W218" s="107"/>
      <c r="X218" s="118"/>
      <c r="Y218" s="119" t="str">
        <f t="shared" si="5"/>
        <v/>
      </c>
      <c r="Z218" s="113"/>
      <c r="AA218" s="113"/>
      <c r="AB218" s="119" t="str">
        <f>IF(T218&lt;&gt;"",(HOUR(T218)+MINUTE(T218)/60)*custohh,"")</f>
        <v/>
      </c>
      <c r="AC218" s="118"/>
      <c r="AD218" s="119" t="str">
        <f t="shared" si="6"/>
        <v/>
      </c>
      <c r="AE218" s="107"/>
      <c r="AF218" s="107"/>
      <c r="AG218" s="107"/>
      <c r="AH218" s="107"/>
      <c r="AI218" s="107"/>
      <c r="AJ218" s="120"/>
      <c r="AK218" s="107"/>
      <c r="AL218" s="113"/>
      <c r="AM218" s="121"/>
      <c r="AN218" s="121"/>
    </row>
    <row r="219">
      <c r="A219" s="104"/>
      <c r="B219" s="105"/>
      <c r="C219" s="105"/>
      <c r="D219" s="106" t="str">
        <f t="shared" si="1"/>
        <v/>
      </c>
      <c r="E219" s="107"/>
      <c r="F219" s="108" t="str">
        <f t="shared" si="7"/>
        <v/>
      </c>
      <c r="G219" s="109" t="str">
        <f>IFERROR(VLOOKUP($E219,contratos,2,FALSE),"")</f>
        <v/>
      </c>
      <c r="H219" s="110" t="str">
        <f>IFERROR(VLOOKUP($E219,contratos,3,FALSE),"")</f>
        <v/>
      </c>
      <c r="I219" s="111" t="str">
        <f>IFERROR(VLOOKUP($E219,contratos,4,FALSE),"")</f>
        <v/>
      </c>
      <c r="J219" s="112" t="str">
        <f>IFERROR(VLOOKUP($E219,contratos,5,FALSE),"")</f>
        <v/>
      </c>
      <c r="K219" s="112" t="str">
        <f>IFERROR(VLOOKUP($E219,contratos,6,FALSE),"")</f>
        <v/>
      </c>
      <c r="L219" s="112" t="str">
        <f>IFERROR(VLOOKUP($E219,contratos,7,FALSE),"")</f>
        <v/>
      </c>
      <c r="M219" s="113"/>
      <c r="N219" s="114"/>
      <c r="O219" s="113"/>
      <c r="P219" s="107"/>
      <c r="Q219" s="115"/>
      <c r="R219" s="116"/>
      <c r="S219" s="117" t="str">
        <f t="shared" si="3"/>
        <v/>
      </c>
      <c r="T219" s="116"/>
      <c r="U219" s="106" t="str">
        <f t="shared" si="8"/>
        <v/>
      </c>
      <c r="V219" s="107"/>
      <c r="W219" s="107"/>
      <c r="X219" s="118"/>
      <c r="Y219" s="119" t="str">
        <f t="shared" si="5"/>
        <v/>
      </c>
      <c r="Z219" s="113"/>
      <c r="AA219" s="113"/>
      <c r="AB219" s="119" t="str">
        <f>IF(T219&lt;&gt;"",(HOUR(T219)+MINUTE(T219)/60)*custohh,"")</f>
        <v/>
      </c>
      <c r="AC219" s="118"/>
      <c r="AD219" s="119" t="str">
        <f t="shared" si="6"/>
        <v/>
      </c>
      <c r="AE219" s="107"/>
      <c r="AF219" s="107"/>
      <c r="AG219" s="107"/>
      <c r="AH219" s="107"/>
      <c r="AI219" s="107"/>
      <c r="AJ219" s="120"/>
      <c r="AK219" s="107"/>
      <c r="AL219" s="113"/>
      <c r="AM219" s="121"/>
      <c r="AN219" s="121"/>
    </row>
    <row r="220">
      <c r="A220" s="104"/>
      <c r="B220" s="105"/>
      <c r="C220" s="105"/>
      <c r="D220" s="106" t="str">
        <f t="shared" si="1"/>
        <v/>
      </c>
      <c r="E220" s="107"/>
      <c r="F220" s="108" t="str">
        <f t="shared" si="7"/>
        <v/>
      </c>
      <c r="G220" s="109" t="str">
        <f>IFERROR(VLOOKUP($E220,contratos,2,FALSE),"")</f>
        <v/>
      </c>
      <c r="H220" s="110" t="str">
        <f>IFERROR(VLOOKUP($E220,contratos,3,FALSE),"")</f>
        <v/>
      </c>
      <c r="I220" s="111" t="str">
        <f>IFERROR(VLOOKUP($E220,contratos,4,FALSE),"")</f>
        <v/>
      </c>
      <c r="J220" s="112" t="str">
        <f>IFERROR(VLOOKUP($E220,contratos,5,FALSE),"")</f>
        <v/>
      </c>
      <c r="K220" s="112" t="str">
        <f>IFERROR(VLOOKUP($E220,contratos,6,FALSE),"")</f>
        <v/>
      </c>
      <c r="L220" s="112" t="str">
        <f>IFERROR(VLOOKUP($E220,contratos,7,FALSE),"")</f>
        <v/>
      </c>
      <c r="M220" s="113"/>
      <c r="N220" s="114"/>
      <c r="O220" s="113"/>
      <c r="P220" s="107"/>
      <c r="Q220" s="115"/>
      <c r="R220" s="116"/>
      <c r="S220" s="117" t="str">
        <f t="shared" si="3"/>
        <v/>
      </c>
      <c r="T220" s="116"/>
      <c r="U220" s="106" t="str">
        <f t="shared" si="8"/>
        <v/>
      </c>
      <c r="V220" s="107"/>
      <c r="W220" s="107"/>
      <c r="X220" s="118"/>
      <c r="Y220" s="119" t="str">
        <f t="shared" si="5"/>
        <v/>
      </c>
      <c r="Z220" s="113"/>
      <c r="AA220" s="113"/>
      <c r="AB220" s="119" t="str">
        <f>IF(T220&lt;&gt;"",(HOUR(T220)+MINUTE(T220)/60)*custohh,"")</f>
        <v/>
      </c>
      <c r="AC220" s="118"/>
      <c r="AD220" s="119" t="str">
        <f t="shared" si="6"/>
        <v/>
      </c>
      <c r="AE220" s="107"/>
      <c r="AF220" s="107"/>
      <c r="AG220" s="107"/>
      <c r="AH220" s="107"/>
      <c r="AI220" s="107"/>
      <c r="AJ220" s="120"/>
      <c r="AK220" s="107"/>
      <c r="AL220" s="113"/>
      <c r="AM220" s="121"/>
      <c r="AN220" s="121"/>
    </row>
    <row r="221">
      <c r="A221" s="104"/>
      <c r="B221" s="105"/>
      <c r="C221" s="105"/>
      <c r="D221" s="106" t="str">
        <f t="shared" si="1"/>
        <v/>
      </c>
      <c r="E221" s="107"/>
      <c r="F221" s="108" t="str">
        <f t="shared" si="7"/>
        <v/>
      </c>
      <c r="G221" s="109" t="str">
        <f>IFERROR(VLOOKUP($E221,contratos,2,FALSE),"")</f>
        <v/>
      </c>
      <c r="H221" s="110" t="str">
        <f>IFERROR(VLOOKUP($E221,contratos,3,FALSE),"")</f>
        <v/>
      </c>
      <c r="I221" s="111" t="str">
        <f>IFERROR(VLOOKUP($E221,contratos,4,FALSE),"")</f>
        <v/>
      </c>
      <c r="J221" s="112" t="str">
        <f>IFERROR(VLOOKUP($E221,contratos,5,FALSE),"")</f>
        <v/>
      </c>
      <c r="K221" s="112" t="str">
        <f>IFERROR(VLOOKUP($E221,contratos,6,FALSE),"")</f>
        <v/>
      </c>
      <c r="L221" s="112" t="str">
        <f>IFERROR(VLOOKUP($E221,contratos,7,FALSE),"")</f>
        <v/>
      </c>
      <c r="M221" s="113"/>
      <c r="N221" s="114"/>
      <c r="O221" s="113"/>
      <c r="P221" s="107"/>
      <c r="Q221" s="115"/>
      <c r="R221" s="116"/>
      <c r="S221" s="117" t="str">
        <f t="shared" si="3"/>
        <v/>
      </c>
      <c r="T221" s="116"/>
      <c r="U221" s="106" t="str">
        <f t="shared" si="8"/>
        <v/>
      </c>
      <c r="V221" s="107"/>
      <c r="W221" s="107"/>
      <c r="X221" s="118"/>
      <c r="Y221" s="119" t="str">
        <f t="shared" si="5"/>
        <v/>
      </c>
      <c r="Z221" s="113"/>
      <c r="AA221" s="113"/>
      <c r="AB221" s="119" t="str">
        <f>IF(T221&lt;&gt;"",(HOUR(T221)+MINUTE(T221)/60)*custohh,"")</f>
        <v/>
      </c>
      <c r="AC221" s="118"/>
      <c r="AD221" s="119" t="str">
        <f t="shared" si="6"/>
        <v/>
      </c>
      <c r="AE221" s="107"/>
      <c r="AF221" s="107"/>
      <c r="AG221" s="107"/>
      <c r="AH221" s="107"/>
      <c r="AI221" s="107"/>
      <c r="AJ221" s="120"/>
      <c r="AK221" s="107"/>
      <c r="AL221" s="113"/>
      <c r="AM221" s="121"/>
      <c r="AN221" s="121"/>
    </row>
    <row r="222">
      <c r="A222" s="104"/>
      <c r="B222" s="105"/>
      <c r="C222" s="105"/>
      <c r="D222" s="106" t="str">
        <f t="shared" si="1"/>
        <v/>
      </c>
      <c r="E222" s="107"/>
      <c r="F222" s="108" t="str">
        <f t="shared" si="7"/>
        <v/>
      </c>
      <c r="G222" s="109" t="str">
        <f>IFERROR(VLOOKUP($E222,contratos,2,FALSE),"")</f>
        <v/>
      </c>
      <c r="H222" s="110" t="str">
        <f>IFERROR(VLOOKUP($E222,contratos,3,FALSE),"")</f>
        <v/>
      </c>
      <c r="I222" s="111" t="str">
        <f>IFERROR(VLOOKUP($E222,contratos,4,FALSE),"")</f>
        <v/>
      </c>
      <c r="J222" s="112" t="str">
        <f>IFERROR(VLOOKUP($E222,contratos,5,FALSE),"")</f>
        <v/>
      </c>
      <c r="K222" s="112" t="str">
        <f>IFERROR(VLOOKUP($E222,contratos,6,FALSE),"")</f>
        <v/>
      </c>
      <c r="L222" s="112" t="str">
        <f>IFERROR(VLOOKUP($E222,contratos,7,FALSE),"")</f>
        <v/>
      </c>
      <c r="M222" s="113"/>
      <c r="N222" s="114"/>
      <c r="O222" s="113"/>
      <c r="P222" s="107"/>
      <c r="Q222" s="115"/>
      <c r="R222" s="116"/>
      <c r="S222" s="117" t="str">
        <f t="shared" si="3"/>
        <v/>
      </c>
      <c r="T222" s="116"/>
      <c r="U222" s="106" t="str">
        <f t="shared" si="8"/>
        <v/>
      </c>
      <c r="V222" s="107"/>
      <c r="W222" s="107"/>
      <c r="X222" s="118"/>
      <c r="Y222" s="119" t="str">
        <f t="shared" si="5"/>
        <v/>
      </c>
      <c r="Z222" s="113"/>
      <c r="AA222" s="113"/>
      <c r="AB222" s="119" t="str">
        <f>IF(T222&lt;&gt;"",(HOUR(T222)+MINUTE(T222)/60)*custohh,"")</f>
        <v/>
      </c>
      <c r="AC222" s="118"/>
      <c r="AD222" s="119" t="str">
        <f t="shared" si="6"/>
        <v/>
      </c>
      <c r="AE222" s="107"/>
      <c r="AF222" s="107"/>
      <c r="AG222" s="107"/>
      <c r="AH222" s="107"/>
      <c r="AI222" s="107"/>
      <c r="AJ222" s="120"/>
      <c r="AK222" s="107"/>
      <c r="AL222" s="113"/>
      <c r="AM222" s="121"/>
      <c r="AN222" s="121"/>
    </row>
    <row r="223">
      <c r="A223" s="104"/>
      <c r="B223" s="105"/>
      <c r="C223" s="105"/>
      <c r="D223" s="106" t="str">
        <f t="shared" si="1"/>
        <v/>
      </c>
      <c r="E223" s="107"/>
      <c r="F223" s="108" t="str">
        <f t="shared" si="7"/>
        <v/>
      </c>
      <c r="G223" s="109" t="str">
        <f>IFERROR(VLOOKUP($E223,contratos,2,FALSE),"")</f>
        <v/>
      </c>
      <c r="H223" s="110" t="str">
        <f>IFERROR(VLOOKUP($E223,contratos,3,FALSE),"")</f>
        <v/>
      </c>
      <c r="I223" s="111" t="str">
        <f>IFERROR(VLOOKUP($E223,contratos,4,FALSE),"")</f>
        <v/>
      </c>
      <c r="J223" s="112" t="str">
        <f>IFERROR(VLOOKUP($E223,contratos,5,FALSE),"")</f>
        <v/>
      </c>
      <c r="K223" s="112" t="str">
        <f>IFERROR(VLOOKUP($E223,contratos,6,FALSE),"")</f>
        <v/>
      </c>
      <c r="L223" s="112" t="str">
        <f>IFERROR(VLOOKUP($E223,contratos,7,FALSE),"")</f>
        <v/>
      </c>
      <c r="M223" s="113"/>
      <c r="N223" s="114"/>
      <c r="O223" s="113"/>
      <c r="P223" s="107"/>
      <c r="Q223" s="115"/>
      <c r="R223" s="116"/>
      <c r="S223" s="117" t="str">
        <f t="shared" si="3"/>
        <v/>
      </c>
      <c r="T223" s="116"/>
      <c r="U223" s="106" t="str">
        <f t="shared" si="8"/>
        <v/>
      </c>
      <c r="V223" s="107"/>
      <c r="W223" s="107"/>
      <c r="X223" s="118"/>
      <c r="Y223" s="119" t="str">
        <f t="shared" si="5"/>
        <v/>
      </c>
      <c r="Z223" s="113"/>
      <c r="AA223" s="113"/>
      <c r="AB223" s="119" t="str">
        <f>IF(T223&lt;&gt;"",(HOUR(T223)+MINUTE(T223)/60)*custohh,"")</f>
        <v/>
      </c>
      <c r="AC223" s="118"/>
      <c r="AD223" s="119" t="str">
        <f t="shared" si="6"/>
        <v/>
      </c>
      <c r="AE223" s="107"/>
      <c r="AF223" s="107"/>
      <c r="AG223" s="107"/>
      <c r="AH223" s="107"/>
      <c r="AI223" s="107"/>
      <c r="AJ223" s="120"/>
      <c r="AK223" s="107"/>
      <c r="AL223" s="113"/>
      <c r="AM223" s="121"/>
      <c r="AN223" s="121"/>
    </row>
    <row r="224">
      <c r="A224" s="104"/>
      <c r="B224" s="105"/>
      <c r="C224" s="105"/>
      <c r="D224" s="106" t="str">
        <f t="shared" si="1"/>
        <v/>
      </c>
      <c r="E224" s="107"/>
      <c r="F224" s="108" t="str">
        <f t="shared" si="7"/>
        <v/>
      </c>
      <c r="G224" s="109" t="str">
        <f>IFERROR(VLOOKUP($E224,contratos,2,FALSE),"")</f>
        <v/>
      </c>
      <c r="H224" s="110" t="str">
        <f>IFERROR(VLOOKUP($E224,contratos,3,FALSE),"")</f>
        <v/>
      </c>
      <c r="I224" s="111" t="str">
        <f>IFERROR(VLOOKUP($E224,contratos,4,FALSE),"")</f>
        <v/>
      </c>
      <c r="J224" s="112" t="str">
        <f>IFERROR(VLOOKUP($E224,contratos,5,FALSE),"")</f>
        <v/>
      </c>
      <c r="K224" s="112" t="str">
        <f>IFERROR(VLOOKUP($E224,contratos,6,FALSE),"")</f>
        <v/>
      </c>
      <c r="L224" s="112" t="str">
        <f>IFERROR(VLOOKUP($E224,contratos,7,FALSE),"")</f>
        <v/>
      </c>
      <c r="M224" s="113"/>
      <c r="N224" s="114"/>
      <c r="O224" s="113"/>
      <c r="P224" s="107"/>
      <c r="Q224" s="115"/>
      <c r="R224" s="116"/>
      <c r="S224" s="117" t="str">
        <f t="shared" si="3"/>
        <v/>
      </c>
      <c r="T224" s="116"/>
      <c r="U224" s="106" t="str">
        <f t="shared" si="8"/>
        <v/>
      </c>
      <c r="V224" s="107"/>
      <c r="W224" s="107"/>
      <c r="X224" s="118"/>
      <c r="Y224" s="119" t="str">
        <f t="shared" si="5"/>
        <v/>
      </c>
      <c r="Z224" s="113"/>
      <c r="AA224" s="113"/>
      <c r="AB224" s="119" t="str">
        <f>IF(T224&lt;&gt;"",(HOUR(T224)+MINUTE(T224)/60)*custohh,"")</f>
        <v/>
      </c>
      <c r="AC224" s="118"/>
      <c r="AD224" s="119" t="str">
        <f t="shared" si="6"/>
        <v/>
      </c>
      <c r="AE224" s="107"/>
      <c r="AF224" s="107"/>
      <c r="AG224" s="107"/>
      <c r="AH224" s="107"/>
      <c r="AI224" s="107"/>
      <c r="AJ224" s="120"/>
      <c r="AK224" s="107"/>
      <c r="AL224" s="113"/>
      <c r="AM224" s="121"/>
      <c r="AN224" s="121"/>
    </row>
    <row r="225">
      <c r="A225" s="104"/>
      <c r="B225" s="105"/>
      <c r="C225" s="105"/>
      <c r="D225" s="106" t="str">
        <f t="shared" si="1"/>
        <v/>
      </c>
      <c r="E225" s="107"/>
      <c r="F225" s="108" t="str">
        <f t="shared" si="7"/>
        <v/>
      </c>
      <c r="G225" s="109" t="str">
        <f>IFERROR(VLOOKUP($E225,contratos,2,FALSE),"")</f>
        <v/>
      </c>
      <c r="H225" s="110" t="str">
        <f>IFERROR(VLOOKUP($E225,contratos,3,FALSE),"")</f>
        <v/>
      </c>
      <c r="I225" s="111" t="str">
        <f>IFERROR(VLOOKUP($E225,contratos,4,FALSE),"")</f>
        <v/>
      </c>
      <c r="J225" s="112" t="str">
        <f>IFERROR(VLOOKUP($E225,contratos,5,FALSE),"")</f>
        <v/>
      </c>
      <c r="K225" s="112" t="str">
        <f>IFERROR(VLOOKUP($E225,contratos,6,FALSE),"")</f>
        <v/>
      </c>
      <c r="L225" s="112" t="str">
        <f>IFERROR(VLOOKUP($E225,contratos,7,FALSE),"")</f>
        <v/>
      </c>
      <c r="M225" s="113"/>
      <c r="N225" s="114"/>
      <c r="O225" s="113"/>
      <c r="P225" s="107"/>
      <c r="Q225" s="115"/>
      <c r="R225" s="116"/>
      <c r="S225" s="117" t="str">
        <f t="shared" si="3"/>
        <v/>
      </c>
      <c r="T225" s="116"/>
      <c r="U225" s="106" t="str">
        <f t="shared" si="8"/>
        <v/>
      </c>
      <c r="V225" s="107"/>
      <c r="W225" s="107"/>
      <c r="X225" s="118"/>
      <c r="Y225" s="119" t="str">
        <f t="shared" si="5"/>
        <v/>
      </c>
      <c r="Z225" s="113"/>
      <c r="AA225" s="113"/>
      <c r="AB225" s="119" t="str">
        <f>IF(T225&lt;&gt;"",(HOUR(T225)+MINUTE(T225)/60)*custohh,"")</f>
        <v/>
      </c>
      <c r="AC225" s="118"/>
      <c r="AD225" s="119" t="str">
        <f t="shared" si="6"/>
        <v/>
      </c>
      <c r="AE225" s="107"/>
      <c r="AF225" s="107"/>
      <c r="AG225" s="107"/>
      <c r="AH225" s="107"/>
      <c r="AI225" s="107"/>
      <c r="AJ225" s="120"/>
      <c r="AK225" s="107"/>
      <c r="AL225" s="113"/>
      <c r="AM225" s="121"/>
      <c r="AN225" s="121"/>
    </row>
    <row r="226">
      <c r="A226" s="104"/>
      <c r="B226" s="105"/>
      <c r="C226" s="105"/>
      <c r="D226" s="106" t="str">
        <f t="shared" si="1"/>
        <v/>
      </c>
      <c r="E226" s="107"/>
      <c r="F226" s="108" t="str">
        <f t="shared" si="7"/>
        <v/>
      </c>
      <c r="G226" s="109" t="str">
        <f>IFERROR(VLOOKUP($E226,contratos,2,FALSE),"")</f>
        <v/>
      </c>
      <c r="H226" s="110" t="str">
        <f>IFERROR(VLOOKUP($E226,contratos,3,FALSE),"")</f>
        <v/>
      </c>
      <c r="I226" s="111" t="str">
        <f>IFERROR(VLOOKUP($E226,contratos,4,FALSE),"")</f>
        <v/>
      </c>
      <c r="J226" s="112" t="str">
        <f>IFERROR(VLOOKUP($E226,contratos,5,FALSE),"")</f>
        <v/>
      </c>
      <c r="K226" s="112" t="str">
        <f>IFERROR(VLOOKUP($E226,contratos,6,FALSE),"")</f>
        <v/>
      </c>
      <c r="L226" s="112" t="str">
        <f>IFERROR(VLOOKUP($E226,contratos,7,FALSE),"")</f>
        <v/>
      </c>
      <c r="M226" s="113"/>
      <c r="N226" s="114"/>
      <c r="O226" s="113"/>
      <c r="P226" s="107"/>
      <c r="Q226" s="115"/>
      <c r="R226" s="116"/>
      <c r="S226" s="117" t="str">
        <f t="shared" si="3"/>
        <v/>
      </c>
      <c r="T226" s="116"/>
      <c r="U226" s="106" t="str">
        <f t="shared" si="8"/>
        <v/>
      </c>
      <c r="V226" s="107"/>
      <c r="W226" s="107"/>
      <c r="X226" s="118"/>
      <c r="Y226" s="119" t="str">
        <f t="shared" si="5"/>
        <v/>
      </c>
      <c r="Z226" s="113"/>
      <c r="AA226" s="113"/>
      <c r="AB226" s="119" t="str">
        <f>IF(T226&lt;&gt;"",(HOUR(T226)+MINUTE(T226)/60)*custohh,"")</f>
        <v/>
      </c>
      <c r="AC226" s="118"/>
      <c r="AD226" s="119" t="str">
        <f t="shared" si="6"/>
        <v/>
      </c>
      <c r="AE226" s="107"/>
      <c r="AF226" s="107"/>
      <c r="AG226" s="107"/>
      <c r="AH226" s="107"/>
      <c r="AI226" s="107"/>
      <c r="AJ226" s="120"/>
      <c r="AK226" s="107"/>
      <c r="AL226" s="113"/>
      <c r="AM226" s="121"/>
      <c r="AN226" s="121"/>
    </row>
    <row r="227">
      <c r="A227" s="104"/>
      <c r="B227" s="105"/>
      <c r="C227" s="105"/>
      <c r="D227" s="106" t="str">
        <f t="shared" si="1"/>
        <v/>
      </c>
      <c r="E227" s="107"/>
      <c r="F227" s="108" t="str">
        <f t="shared" si="7"/>
        <v/>
      </c>
      <c r="G227" s="109" t="str">
        <f>IFERROR(VLOOKUP($E227,contratos,2,FALSE),"")</f>
        <v/>
      </c>
      <c r="H227" s="110" t="str">
        <f>IFERROR(VLOOKUP($E227,contratos,3,FALSE),"")</f>
        <v/>
      </c>
      <c r="I227" s="111" t="str">
        <f>IFERROR(VLOOKUP($E227,contratos,4,FALSE),"")</f>
        <v/>
      </c>
      <c r="J227" s="112" t="str">
        <f>IFERROR(VLOOKUP($E227,contratos,5,FALSE),"")</f>
        <v/>
      </c>
      <c r="K227" s="112" t="str">
        <f>IFERROR(VLOOKUP($E227,contratos,6,FALSE),"")</f>
        <v/>
      </c>
      <c r="L227" s="112" t="str">
        <f>IFERROR(VLOOKUP($E227,contratos,7,FALSE),"")</f>
        <v/>
      </c>
      <c r="M227" s="113"/>
      <c r="N227" s="114"/>
      <c r="O227" s="113"/>
      <c r="P227" s="107"/>
      <c r="Q227" s="115"/>
      <c r="R227" s="116"/>
      <c r="S227" s="117" t="str">
        <f t="shared" si="3"/>
        <v/>
      </c>
      <c r="T227" s="116"/>
      <c r="U227" s="106" t="str">
        <f t="shared" si="8"/>
        <v/>
      </c>
      <c r="V227" s="107"/>
      <c r="W227" s="107"/>
      <c r="X227" s="118"/>
      <c r="Y227" s="119" t="str">
        <f t="shared" si="5"/>
        <v/>
      </c>
      <c r="Z227" s="113"/>
      <c r="AA227" s="113"/>
      <c r="AB227" s="119" t="str">
        <f>IF(T227&lt;&gt;"",(HOUR(T227)+MINUTE(T227)/60)*custohh,"")</f>
        <v/>
      </c>
      <c r="AC227" s="118"/>
      <c r="AD227" s="119" t="str">
        <f t="shared" si="6"/>
        <v/>
      </c>
      <c r="AE227" s="107"/>
      <c r="AF227" s="107"/>
      <c r="AG227" s="107"/>
      <c r="AH227" s="107"/>
      <c r="AI227" s="107"/>
      <c r="AJ227" s="120"/>
      <c r="AK227" s="107"/>
      <c r="AL227" s="113"/>
      <c r="AM227" s="121"/>
      <c r="AN227" s="121"/>
    </row>
    <row r="228">
      <c r="A228" s="104"/>
      <c r="B228" s="105"/>
      <c r="C228" s="105"/>
      <c r="D228" s="106" t="str">
        <f t="shared" si="1"/>
        <v/>
      </c>
      <c r="E228" s="107"/>
      <c r="F228" s="108" t="str">
        <f t="shared" si="7"/>
        <v/>
      </c>
      <c r="G228" s="109" t="str">
        <f>IFERROR(VLOOKUP($E228,contratos,2,FALSE),"")</f>
        <v/>
      </c>
      <c r="H228" s="110" t="str">
        <f>IFERROR(VLOOKUP($E228,contratos,3,FALSE),"")</f>
        <v/>
      </c>
      <c r="I228" s="111" t="str">
        <f>IFERROR(VLOOKUP($E228,contratos,4,FALSE),"")</f>
        <v/>
      </c>
      <c r="J228" s="112" t="str">
        <f>IFERROR(VLOOKUP($E228,contratos,5,FALSE),"")</f>
        <v/>
      </c>
      <c r="K228" s="112" t="str">
        <f>IFERROR(VLOOKUP($E228,contratos,6,FALSE),"")</f>
        <v/>
      </c>
      <c r="L228" s="112" t="str">
        <f>IFERROR(VLOOKUP($E228,contratos,7,FALSE),"")</f>
        <v/>
      </c>
      <c r="M228" s="113"/>
      <c r="N228" s="114"/>
      <c r="O228" s="113"/>
      <c r="P228" s="107"/>
      <c r="Q228" s="115"/>
      <c r="R228" s="116"/>
      <c r="S228" s="117" t="str">
        <f t="shared" si="3"/>
        <v/>
      </c>
      <c r="T228" s="116"/>
      <c r="U228" s="106" t="str">
        <f t="shared" si="8"/>
        <v/>
      </c>
      <c r="V228" s="107"/>
      <c r="W228" s="107"/>
      <c r="X228" s="118"/>
      <c r="Y228" s="119" t="str">
        <f t="shared" si="5"/>
        <v/>
      </c>
      <c r="Z228" s="113"/>
      <c r="AA228" s="113"/>
      <c r="AB228" s="119" t="str">
        <f>IF(T228&lt;&gt;"",(HOUR(T228)+MINUTE(T228)/60)*custohh,"")</f>
        <v/>
      </c>
      <c r="AC228" s="118"/>
      <c r="AD228" s="119" t="str">
        <f t="shared" si="6"/>
        <v/>
      </c>
      <c r="AE228" s="107"/>
      <c r="AF228" s="107"/>
      <c r="AG228" s="107"/>
      <c r="AH228" s="107"/>
      <c r="AI228" s="107"/>
      <c r="AJ228" s="120"/>
      <c r="AK228" s="107"/>
      <c r="AL228" s="113"/>
      <c r="AM228" s="121"/>
      <c r="AN228" s="121"/>
    </row>
    <row r="229">
      <c r="A229" s="104"/>
      <c r="B229" s="105"/>
      <c r="C229" s="105"/>
      <c r="D229" s="106" t="str">
        <f t="shared" si="1"/>
        <v/>
      </c>
      <c r="E229" s="107"/>
      <c r="F229" s="108" t="str">
        <f t="shared" si="7"/>
        <v/>
      </c>
      <c r="G229" s="109" t="str">
        <f>IFERROR(VLOOKUP($E229,contratos,2,FALSE),"")</f>
        <v/>
      </c>
      <c r="H229" s="110" t="str">
        <f>IFERROR(VLOOKUP($E229,contratos,3,FALSE),"")</f>
        <v/>
      </c>
      <c r="I229" s="111" t="str">
        <f>IFERROR(VLOOKUP($E229,contratos,4,FALSE),"")</f>
        <v/>
      </c>
      <c r="J229" s="112" t="str">
        <f>IFERROR(VLOOKUP($E229,contratos,5,FALSE),"")</f>
        <v/>
      </c>
      <c r="K229" s="112" t="str">
        <f>IFERROR(VLOOKUP($E229,contratos,6,FALSE),"")</f>
        <v/>
      </c>
      <c r="L229" s="112" t="str">
        <f>IFERROR(VLOOKUP($E229,contratos,7,FALSE),"")</f>
        <v/>
      </c>
      <c r="M229" s="113"/>
      <c r="N229" s="114"/>
      <c r="O229" s="113"/>
      <c r="P229" s="107"/>
      <c r="Q229" s="115"/>
      <c r="R229" s="116"/>
      <c r="S229" s="117" t="str">
        <f t="shared" si="3"/>
        <v/>
      </c>
      <c r="T229" s="116"/>
      <c r="U229" s="106" t="str">
        <f t="shared" si="8"/>
        <v/>
      </c>
      <c r="V229" s="107"/>
      <c r="W229" s="107"/>
      <c r="X229" s="118"/>
      <c r="Y229" s="119" t="str">
        <f t="shared" si="5"/>
        <v/>
      </c>
      <c r="Z229" s="113"/>
      <c r="AA229" s="113"/>
      <c r="AB229" s="119" t="str">
        <f>IF(T229&lt;&gt;"",(HOUR(T229)+MINUTE(T229)/60)*custohh,"")</f>
        <v/>
      </c>
      <c r="AC229" s="118"/>
      <c r="AD229" s="119" t="str">
        <f t="shared" si="6"/>
        <v/>
      </c>
      <c r="AE229" s="107"/>
      <c r="AF229" s="107"/>
      <c r="AG229" s="107"/>
      <c r="AH229" s="107"/>
      <c r="AI229" s="107"/>
      <c r="AJ229" s="120"/>
      <c r="AK229" s="107"/>
      <c r="AL229" s="113"/>
      <c r="AM229" s="121"/>
      <c r="AN229" s="121"/>
    </row>
    <row r="230">
      <c r="A230" s="104"/>
      <c r="B230" s="105"/>
      <c r="C230" s="105"/>
      <c r="D230" s="106" t="str">
        <f t="shared" si="1"/>
        <v/>
      </c>
      <c r="E230" s="107"/>
      <c r="F230" s="108" t="str">
        <f t="shared" si="7"/>
        <v/>
      </c>
      <c r="G230" s="109" t="str">
        <f>IFERROR(VLOOKUP($E230,contratos,2,FALSE),"")</f>
        <v/>
      </c>
      <c r="H230" s="110" t="str">
        <f>IFERROR(VLOOKUP($E230,contratos,3,FALSE),"")</f>
        <v/>
      </c>
      <c r="I230" s="111" t="str">
        <f>IFERROR(VLOOKUP($E230,contratos,4,FALSE),"")</f>
        <v/>
      </c>
      <c r="J230" s="112" t="str">
        <f>IFERROR(VLOOKUP($E230,contratos,5,FALSE),"")</f>
        <v/>
      </c>
      <c r="K230" s="112" t="str">
        <f>IFERROR(VLOOKUP($E230,contratos,6,FALSE),"")</f>
        <v/>
      </c>
      <c r="L230" s="112" t="str">
        <f>IFERROR(VLOOKUP($E230,contratos,7,FALSE),"")</f>
        <v/>
      </c>
      <c r="M230" s="113"/>
      <c r="N230" s="114"/>
      <c r="O230" s="113"/>
      <c r="P230" s="107"/>
      <c r="Q230" s="115"/>
      <c r="R230" s="116"/>
      <c r="S230" s="117" t="str">
        <f t="shared" si="3"/>
        <v/>
      </c>
      <c r="T230" s="116"/>
      <c r="U230" s="106" t="str">
        <f t="shared" si="8"/>
        <v/>
      </c>
      <c r="V230" s="107"/>
      <c r="W230" s="107"/>
      <c r="X230" s="118"/>
      <c r="Y230" s="119" t="str">
        <f t="shared" si="5"/>
        <v/>
      </c>
      <c r="Z230" s="113"/>
      <c r="AA230" s="113"/>
      <c r="AB230" s="119" t="str">
        <f>IF(T230&lt;&gt;"",(HOUR(T230)+MINUTE(T230)/60)*custohh,"")</f>
        <v/>
      </c>
      <c r="AC230" s="118"/>
      <c r="AD230" s="119" t="str">
        <f t="shared" si="6"/>
        <v/>
      </c>
      <c r="AE230" s="107"/>
      <c r="AF230" s="107"/>
      <c r="AG230" s="107"/>
      <c r="AH230" s="107"/>
      <c r="AI230" s="107"/>
      <c r="AJ230" s="120"/>
      <c r="AK230" s="107"/>
      <c r="AL230" s="113"/>
      <c r="AM230" s="121"/>
      <c r="AN230" s="121"/>
    </row>
    <row r="231">
      <c r="A231" s="104"/>
      <c r="B231" s="105"/>
      <c r="C231" s="105"/>
      <c r="D231" s="106" t="str">
        <f t="shared" si="1"/>
        <v/>
      </c>
      <c r="E231" s="107"/>
      <c r="F231" s="108" t="str">
        <f t="shared" si="7"/>
        <v/>
      </c>
      <c r="G231" s="109" t="str">
        <f>IFERROR(VLOOKUP($E231,contratos,2,FALSE),"")</f>
        <v/>
      </c>
      <c r="H231" s="110" t="str">
        <f>IFERROR(VLOOKUP($E231,contratos,3,FALSE),"")</f>
        <v/>
      </c>
      <c r="I231" s="111" t="str">
        <f>IFERROR(VLOOKUP($E231,contratos,4,FALSE),"")</f>
        <v/>
      </c>
      <c r="J231" s="112" t="str">
        <f>IFERROR(VLOOKUP($E231,contratos,5,FALSE),"")</f>
        <v/>
      </c>
      <c r="K231" s="112" t="str">
        <f>IFERROR(VLOOKUP($E231,contratos,6,FALSE),"")</f>
        <v/>
      </c>
      <c r="L231" s="112" t="str">
        <f>IFERROR(VLOOKUP($E231,contratos,7,FALSE),"")</f>
        <v/>
      </c>
      <c r="M231" s="113"/>
      <c r="N231" s="114"/>
      <c r="O231" s="113"/>
      <c r="P231" s="107"/>
      <c r="Q231" s="115"/>
      <c r="R231" s="116"/>
      <c r="S231" s="117" t="str">
        <f t="shared" si="3"/>
        <v/>
      </c>
      <c r="T231" s="116"/>
      <c r="U231" s="106" t="str">
        <f t="shared" si="8"/>
        <v/>
      </c>
      <c r="V231" s="107"/>
      <c r="W231" s="107"/>
      <c r="X231" s="118"/>
      <c r="Y231" s="119" t="str">
        <f t="shared" si="5"/>
        <v/>
      </c>
      <c r="Z231" s="113"/>
      <c r="AA231" s="113"/>
      <c r="AB231" s="119" t="str">
        <f>IF(T231&lt;&gt;"",(HOUR(T231)+MINUTE(T231)/60)*custohh,"")</f>
        <v/>
      </c>
      <c r="AC231" s="118"/>
      <c r="AD231" s="119" t="str">
        <f t="shared" si="6"/>
        <v/>
      </c>
      <c r="AE231" s="107"/>
      <c r="AF231" s="107"/>
      <c r="AG231" s="107"/>
      <c r="AH231" s="107"/>
      <c r="AI231" s="107"/>
      <c r="AJ231" s="120"/>
      <c r="AK231" s="107"/>
      <c r="AL231" s="113"/>
      <c r="AM231" s="121"/>
      <c r="AN231" s="121"/>
    </row>
    <row r="232">
      <c r="A232" s="104"/>
      <c r="B232" s="105"/>
      <c r="C232" s="105"/>
      <c r="D232" s="106" t="str">
        <f t="shared" si="1"/>
        <v/>
      </c>
      <c r="E232" s="107"/>
      <c r="F232" s="108" t="str">
        <f t="shared" si="7"/>
        <v/>
      </c>
      <c r="G232" s="109" t="str">
        <f>IFERROR(VLOOKUP($E232,contratos,2,FALSE),"")</f>
        <v/>
      </c>
      <c r="H232" s="110" t="str">
        <f>IFERROR(VLOOKUP($E232,contratos,3,FALSE),"")</f>
        <v/>
      </c>
      <c r="I232" s="111" t="str">
        <f>IFERROR(VLOOKUP($E232,contratos,4,FALSE),"")</f>
        <v/>
      </c>
      <c r="J232" s="112" t="str">
        <f>IFERROR(VLOOKUP($E232,contratos,5,FALSE),"")</f>
        <v/>
      </c>
      <c r="K232" s="112" t="str">
        <f>IFERROR(VLOOKUP($E232,contratos,6,FALSE),"")</f>
        <v/>
      </c>
      <c r="L232" s="112" t="str">
        <f>IFERROR(VLOOKUP($E232,contratos,7,FALSE),"")</f>
        <v/>
      </c>
      <c r="M232" s="113"/>
      <c r="N232" s="114"/>
      <c r="O232" s="113"/>
      <c r="P232" s="107"/>
      <c r="Q232" s="115"/>
      <c r="R232" s="116"/>
      <c r="S232" s="117" t="str">
        <f t="shared" si="3"/>
        <v/>
      </c>
      <c r="T232" s="116"/>
      <c r="U232" s="106" t="str">
        <f t="shared" si="8"/>
        <v/>
      </c>
      <c r="V232" s="107"/>
      <c r="W232" s="107"/>
      <c r="X232" s="118"/>
      <c r="Y232" s="119" t="str">
        <f t="shared" si="5"/>
        <v/>
      </c>
      <c r="Z232" s="113"/>
      <c r="AA232" s="113"/>
      <c r="AB232" s="119" t="str">
        <f>IF(T232&lt;&gt;"",(HOUR(T232)+MINUTE(T232)/60)*custohh,"")</f>
        <v/>
      </c>
      <c r="AC232" s="118"/>
      <c r="AD232" s="119" t="str">
        <f t="shared" si="6"/>
        <v/>
      </c>
      <c r="AE232" s="107"/>
      <c r="AF232" s="107"/>
      <c r="AG232" s="107"/>
      <c r="AH232" s="107"/>
      <c r="AI232" s="107"/>
      <c r="AJ232" s="120"/>
      <c r="AK232" s="107"/>
      <c r="AL232" s="113"/>
      <c r="AM232" s="121"/>
      <c r="AN232" s="121"/>
    </row>
    <row r="233">
      <c r="A233" s="104"/>
      <c r="B233" s="105"/>
      <c r="C233" s="105"/>
      <c r="D233" s="106" t="str">
        <f t="shared" si="1"/>
        <v/>
      </c>
      <c r="E233" s="107"/>
      <c r="F233" s="108" t="str">
        <f t="shared" si="7"/>
        <v/>
      </c>
      <c r="G233" s="109" t="str">
        <f>IFERROR(VLOOKUP($E233,contratos,2,FALSE),"")</f>
        <v/>
      </c>
      <c r="H233" s="110" t="str">
        <f>IFERROR(VLOOKUP($E233,contratos,3,FALSE),"")</f>
        <v/>
      </c>
      <c r="I233" s="111" t="str">
        <f>IFERROR(VLOOKUP($E233,contratos,4,FALSE),"")</f>
        <v/>
      </c>
      <c r="J233" s="112" t="str">
        <f>IFERROR(VLOOKUP($E233,contratos,5,FALSE),"")</f>
        <v/>
      </c>
      <c r="K233" s="112" t="str">
        <f>IFERROR(VLOOKUP($E233,contratos,6,FALSE),"")</f>
        <v/>
      </c>
      <c r="L233" s="112" t="str">
        <f>IFERROR(VLOOKUP($E233,contratos,7,FALSE),"")</f>
        <v/>
      </c>
      <c r="M233" s="113"/>
      <c r="N233" s="114"/>
      <c r="O233" s="113"/>
      <c r="P233" s="107"/>
      <c r="Q233" s="115"/>
      <c r="R233" s="116"/>
      <c r="S233" s="117" t="str">
        <f t="shared" si="3"/>
        <v/>
      </c>
      <c r="T233" s="116"/>
      <c r="U233" s="106" t="str">
        <f t="shared" si="8"/>
        <v/>
      </c>
      <c r="V233" s="107"/>
      <c r="W233" s="107"/>
      <c r="X233" s="118"/>
      <c r="Y233" s="119" t="str">
        <f t="shared" si="5"/>
        <v/>
      </c>
      <c r="Z233" s="113"/>
      <c r="AA233" s="113"/>
      <c r="AB233" s="119" t="str">
        <f>IF(T233&lt;&gt;"",(HOUR(T233)+MINUTE(T233)/60)*custohh,"")</f>
        <v/>
      </c>
      <c r="AC233" s="118"/>
      <c r="AD233" s="119" t="str">
        <f t="shared" si="6"/>
        <v/>
      </c>
      <c r="AE233" s="107"/>
      <c r="AF233" s="107"/>
      <c r="AG233" s="107"/>
      <c r="AH233" s="107"/>
      <c r="AI233" s="107"/>
      <c r="AJ233" s="120"/>
      <c r="AK233" s="107"/>
      <c r="AL233" s="113"/>
      <c r="AM233" s="121"/>
      <c r="AN233" s="121"/>
    </row>
    <row r="234">
      <c r="A234" s="104"/>
      <c r="B234" s="105"/>
      <c r="C234" s="105"/>
      <c r="D234" s="106" t="str">
        <f t="shared" si="1"/>
        <v/>
      </c>
      <c r="E234" s="107"/>
      <c r="F234" s="108" t="str">
        <f t="shared" si="7"/>
        <v/>
      </c>
      <c r="G234" s="109" t="str">
        <f>IFERROR(VLOOKUP($E234,contratos,2,FALSE),"")</f>
        <v/>
      </c>
      <c r="H234" s="110" t="str">
        <f>IFERROR(VLOOKUP($E234,contratos,3,FALSE),"")</f>
        <v/>
      </c>
      <c r="I234" s="111" t="str">
        <f>IFERROR(VLOOKUP($E234,contratos,4,FALSE),"")</f>
        <v/>
      </c>
      <c r="J234" s="112" t="str">
        <f>IFERROR(VLOOKUP($E234,contratos,5,FALSE),"")</f>
        <v/>
      </c>
      <c r="K234" s="112" t="str">
        <f>IFERROR(VLOOKUP($E234,contratos,6,FALSE),"")</f>
        <v/>
      </c>
      <c r="L234" s="112" t="str">
        <f>IFERROR(VLOOKUP($E234,contratos,7,FALSE),"")</f>
        <v/>
      </c>
      <c r="M234" s="113"/>
      <c r="N234" s="114"/>
      <c r="O234" s="113"/>
      <c r="P234" s="107"/>
      <c r="Q234" s="115"/>
      <c r="R234" s="116"/>
      <c r="S234" s="117" t="str">
        <f t="shared" si="3"/>
        <v/>
      </c>
      <c r="T234" s="116"/>
      <c r="U234" s="106" t="str">
        <f t="shared" si="8"/>
        <v/>
      </c>
      <c r="V234" s="107"/>
      <c r="W234" s="107"/>
      <c r="X234" s="118"/>
      <c r="Y234" s="119" t="str">
        <f t="shared" si="5"/>
        <v/>
      </c>
      <c r="Z234" s="113"/>
      <c r="AA234" s="113"/>
      <c r="AB234" s="119" t="str">
        <f>IF(T234&lt;&gt;"",(HOUR(T234)+MINUTE(T234)/60)*custohh,"")</f>
        <v/>
      </c>
      <c r="AC234" s="118"/>
      <c r="AD234" s="119" t="str">
        <f t="shared" si="6"/>
        <v/>
      </c>
      <c r="AE234" s="107"/>
      <c r="AF234" s="107"/>
      <c r="AG234" s="107"/>
      <c r="AH234" s="107"/>
      <c r="AI234" s="107"/>
      <c r="AJ234" s="120"/>
      <c r="AK234" s="107"/>
      <c r="AL234" s="113"/>
      <c r="AM234" s="121"/>
      <c r="AN234" s="121"/>
    </row>
    <row r="235">
      <c r="A235" s="104"/>
      <c r="B235" s="105"/>
      <c r="C235" s="105"/>
      <c r="D235" s="106" t="str">
        <f t="shared" si="1"/>
        <v/>
      </c>
      <c r="E235" s="107"/>
      <c r="F235" s="108" t="str">
        <f t="shared" si="7"/>
        <v/>
      </c>
      <c r="G235" s="109" t="str">
        <f>IFERROR(VLOOKUP($E235,contratos,2,FALSE),"")</f>
        <v/>
      </c>
      <c r="H235" s="110" t="str">
        <f>IFERROR(VLOOKUP($E235,contratos,3,FALSE),"")</f>
        <v/>
      </c>
      <c r="I235" s="111" t="str">
        <f>IFERROR(VLOOKUP($E235,contratos,4,FALSE),"")</f>
        <v/>
      </c>
      <c r="J235" s="112" t="str">
        <f>IFERROR(VLOOKUP($E235,contratos,5,FALSE),"")</f>
        <v/>
      </c>
      <c r="K235" s="112" t="str">
        <f>IFERROR(VLOOKUP($E235,contratos,6,FALSE),"")</f>
        <v/>
      </c>
      <c r="L235" s="112" t="str">
        <f>IFERROR(VLOOKUP($E235,contratos,7,FALSE),"")</f>
        <v/>
      </c>
      <c r="M235" s="113"/>
      <c r="N235" s="114"/>
      <c r="O235" s="113"/>
      <c r="P235" s="107"/>
      <c r="Q235" s="115"/>
      <c r="R235" s="116"/>
      <c r="S235" s="117" t="str">
        <f t="shared" si="3"/>
        <v/>
      </c>
      <c r="T235" s="116"/>
      <c r="U235" s="106" t="str">
        <f t="shared" si="8"/>
        <v/>
      </c>
      <c r="V235" s="107"/>
      <c r="W235" s="107"/>
      <c r="X235" s="118"/>
      <c r="Y235" s="119" t="str">
        <f t="shared" si="5"/>
        <v/>
      </c>
      <c r="Z235" s="113"/>
      <c r="AA235" s="113"/>
      <c r="AB235" s="119" t="str">
        <f>IF(T235&lt;&gt;"",(HOUR(T235)+MINUTE(T235)/60)*custohh,"")</f>
        <v/>
      </c>
      <c r="AC235" s="118"/>
      <c r="AD235" s="119" t="str">
        <f t="shared" si="6"/>
        <v/>
      </c>
      <c r="AE235" s="107"/>
      <c r="AF235" s="107"/>
      <c r="AG235" s="107"/>
      <c r="AH235" s="107"/>
      <c r="AI235" s="107"/>
      <c r="AJ235" s="120"/>
      <c r="AK235" s="107"/>
      <c r="AL235" s="113"/>
      <c r="AM235" s="121"/>
      <c r="AN235" s="121"/>
    </row>
    <row r="236">
      <c r="A236" s="104"/>
      <c r="B236" s="105"/>
      <c r="C236" s="105"/>
      <c r="D236" s="106" t="str">
        <f t="shared" si="1"/>
        <v/>
      </c>
      <c r="E236" s="107"/>
      <c r="F236" s="108" t="str">
        <f t="shared" si="7"/>
        <v/>
      </c>
      <c r="G236" s="109" t="str">
        <f>IFERROR(VLOOKUP($E236,contratos,2,FALSE),"")</f>
        <v/>
      </c>
      <c r="H236" s="110" t="str">
        <f>IFERROR(VLOOKUP($E236,contratos,3,FALSE),"")</f>
        <v/>
      </c>
      <c r="I236" s="111" t="str">
        <f>IFERROR(VLOOKUP($E236,contratos,4,FALSE),"")</f>
        <v/>
      </c>
      <c r="J236" s="112" t="str">
        <f>IFERROR(VLOOKUP($E236,contratos,5,FALSE),"")</f>
        <v/>
      </c>
      <c r="K236" s="112" t="str">
        <f>IFERROR(VLOOKUP($E236,contratos,6,FALSE),"")</f>
        <v/>
      </c>
      <c r="L236" s="112" t="str">
        <f>IFERROR(VLOOKUP($E236,contratos,7,FALSE),"")</f>
        <v/>
      </c>
      <c r="M236" s="113"/>
      <c r="N236" s="114"/>
      <c r="O236" s="113"/>
      <c r="P236" s="107"/>
      <c r="Q236" s="115"/>
      <c r="R236" s="116"/>
      <c r="S236" s="117" t="str">
        <f t="shared" si="3"/>
        <v/>
      </c>
      <c r="T236" s="116"/>
      <c r="U236" s="106" t="str">
        <f t="shared" si="8"/>
        <v/>
      </c>
      <c r="V236" s="107"/>
      <c r="W236" s="107"/>
      <c r="X236" s="118"/>
      <c r="Y236" s="119" t="str">
        <f t="shared" si="5"/>
        <v/>
      </c>
      <c r="Z236" s="113"/>
      <c r="AA236" s="113"/>
      <c r="AB236" s="119" t="str">
        <f>IF(T236&lt;&gt;"",(HOUR(T236)+MINUTE(T236)/60)*custohh,"")</f>
        <v/>
      </c>
      <c r="AC236" s="118"/>
      <c r="AD236" s="119" t="str">
        <f t="shared" si="6"/>
        <v/>
      </c>
      <c r="AE236" s="107"/>
      <c r="AF236" s="107"/>
      <c r="AG236" s="107"/>
      <c r="AH236" s="107"/>
      <c r="AI236" s="107"/>
      <c r="AJ236" s="120"/>
      <c r="AK236" s="107"/>
      <c r="AL236" s="113"/>
      <c r="AM236" s="121"/>
      <c r="AN236" s="121"/>
    </row>
    <row r="237">
      <c r="A237" s="104"/>
      <c r="B237" s="105"/>
      <c r="C237" s="105"/>
      <c r="D237" s="106" t="str">
        <f t="shared" si="1"/>
        <v/>
      </c>
      <c r="E237" s="107"/>
      <c r="F237" s="108" t="str">
        <f t="shared" si="7"/>
        <v/>
      </c>
      <c r="G237" s="109" t="str">
        <f>IFERROR(VLOOKUP($E237,contratos,2,FALSE),"")</f>
        <v/>
      </c>
      <c r="H237" s="110" t="str">
        <f>IFERROR(VLOOKUP($E237,contratos,3,FALSE),"")</f>
        <v/>
      </c>
      <c r="I237" s="111" t="str">
        <f>IFERROR(VLOOKUP($E237,contratos,4,FALSE),"")</f>
        <v/>
      </c>
      <c r="J237" s="112" t="str">
        <f>IFERROR(VLOOKUP($E237,contratos,5,FALSE),"")</f>
        <v/>
      </c>
      <c r="K237" s="112" t="str">
        <f>IFERROR(VLOOKUP($E237,contratos,6,FALSE),"")</f>
        <v/>
      </c>
      <c r="L237" s="112" t="str">
        <f>IFERROR(VLOOKUP($E237,contratos,7,FALSE),"")</f>
        <v/>
      </c>
      <c r="M237" s="113"/>
      <c r="N237" s="114"/>
      <c r="O237" s="113"/>
      <c r="P237" s="107"/>
      <c r="Q237" s="115"/>
      <c r="R237" s="116"/>
      <c r="S237" s="117" t="str">
        <f t="shared" si="3"/>
        <v/>
      </c>
      <c r="T237" s="116"/>
      <c r="U237" s="106" t="str">
        <f t="shared" si="8"/>
        <v/>
      </c>
      <c r="V237" s="107"/>
      <c r="W237" s="107"/>
      <c r="X237" s="118"/>
      <c r="Y237" s="119" t="str">
        <f t="shared" si="5"/>
        <v/>
      </c>
      <c r="Z237" s="113"/>
      <c r="AA237" s="113"/>
      <c r="AB237" s="119" t="str">
        <f>IF(T237&lt;&gt;"",(HOUR(T237)+MINUTE(T237)/60)*custohh,"")</f>
        <v/>
      </c>
      <c r="AC237" s="118"/>
      <c r="AD237" s="119" t="str">
        <f t="shared" si="6"/>
        <v/>
      </c>
      <c r="AE237" s="107"/>
      <c r="AF237" s="107"/>
      <c r="AG237" s="107"/>
      <c r="AH237" s="107"/>
      <c r="AI237" s="107"/>
      <c r="AJ237" s="120"/>
      <c r="AK237" s="107"/>
      <c r="AL237" s="113"/>
      <c r="AM237" s="121"/>
      <c r="AN237" s="121"/>
    </row>
    <row r="238">
      <c r="A238" s="104"/>
      <c r="B238" s="105"/>
      <c r="C238" s="105"/>
      <c r="D238" s="106" t="str">
        <f t="shared" si="1"/>
        <v/>
      </c>
      <c r="E238" s="107"/>
      <c r="F238" s="108" t="str">
        <f t="shared" si="7"/>
        <v/>
      </c>
      <c r="G238" s="109" t="str">
        <f>IFERROR(VLOOKUP($E238,contratos,2,FALSE),"")</f>
        <v/>
      </c>
      <c r="H238" s="110" t="str">
        <f>IFERROR(VLOOKUP($E238,contratos,3,FALSE),"")</f>
        <v/>
      </c>
      <c r="I238" s="111" t="str">
        <f>IFERROR(VLOOKUP($E238,contratos,4,FALSE),"")</f>
        <v/>
      </c>
      <c r="J238" s="112" t="str">
        <f>IFERROR(VLOOKUP($E238,contratos,5,FALSE),"")</f>
        <v/>
      </c>
      <c r="K238" s="112" t="str">
        <f>IFERROR(VLOOKUP($E238,contratos,6,FALSE),"")</f>
        <v/>
      </c>
      <c r="L238" s="112" t="str">
        <f>IFERROR(VLOOKUP($E238,contratos,7,FALSE),"")</f>
        <v/>
      </c>
      <c r="M238" s="113"/>
      <c r="N238" s="114"/>
      <c r="O238" s="113"/>
      <c r="P238" s="107"/>
      <c r="Q238" s="115"/>
      <c r="R238" s="116"/>
      <c r="S238" s="117" t="str">
        <f t="shared" si="3"/>
        <v/>
      </c>
      <c r="T238" s="116"/>
      <c r="U238" s="106" t="str">
        <f t="shared" si="8"/>
        <v/>
      </c>
      <c r="V238" s="107"/>
      <c r="W238" s="107"/>
      <c r="X238" s="118"/>
      <c r="Y238" s="119" t="str">
        <f t="shared" si="5"/>
        <v/>
      </c>
      <c r="Z238" s="113"/>
      <c r="AA238" s="113"/>
      <c r="AB238" s="119" t="str">
        <f>IF(T238&lt;&gt;"",(HOUR(T238)+MINUTE(T238)/60)*custohh,"")</f>
        <v/>
      </c>
      <c r="AC238" s="118"/>
      <c r="AD238" s="119" t="str">
        <f t="shared" si="6"/>
        <v/>
      </c>
      <c r="AE238" s="107"/>
      <c r="AF238" s="107"/>
      <c r="AG238" s="107"/>
      <c r="AH238" s="107"/>
      <c r="AI238" s="107"/>
      <c r="AJ238" s="120"/>
      <c r="AK238" s="107"/>
      <c r="AL238" s="113"/>
      <c r="AM238" s="121"/>
      <c r="AN238" s="121"/>
    </row>
    <row r="239">
      <c r="A239" s="104"/>
      <c r="B239" s="105"/>
      <c r="C239" s="105"/>
      <c r="D239" s="106" t="str">
        <f t="shared" si="1"/>
        <v/>
      </c>
      <c r="E239" s="107"/>
      <c r="F239" s="108" t="str">
        <f t="shared" si="7"/>
        <v/>
      </c>
      <c r="G239" s="109" t="str">
        <f>IFERROR(VLOOKUP($E239,contratos,2,FALSE),"")</f>
        <v/>
      </c>
      <c r="H239" s="110" t="str">
        <f>IFERROR(VLOOKUP($E239,contratos,3,FALSE),"")</f>
        <v/>
      </c>
      <c r="I239" s="111" t="str">
        <f>IFERROR(VLOOKUP($E239,contratos,4,FALSE),"")</f>
        <v/>
      </c>
      <c r="J239" s="112" t="str">
        <f>IFERROR(VLOOKUP($E239,contratos,5,FALSE),"")</f>
        <v/>
      </c>
      <c r="K239" s="112" t="str">
        <f>IFERROR(VLOOKUP($E239,contratos,6,FALSE),"")</f>
        <v/>
      </c>
      <c r="L239" s="112" t="str">
        <f>IFERROR(VLOOKUP($E239,contratos,7,FALSE),"")</f>
        <v/>
      </c>
      <c r="M239" s="113"/>
      <c r="N239" s="114"/>
      <c r="O239" s="113"/>
      <c r="P239" s="107"/>
      <c r="Q239" s="115"/>
      <c r="R239" s="116"/>
      <c r="S239" s="117" t="str">
        <f t="shared" si="3"/>
        <v/>
      </c>
      <c r="T239" s="116"/>
      <c r="U239" s="106" t="str">
        <f t="shared" si="8"/>
        <v/>
      </c>
      <c r="V239" s="107"/>
      <c r="W239" s="107"/>
      <c r="X239" s="118"/>
      <c r="Y239" s="119" t="str">
        <f t="shared" si="5"/>
        <v/>
      </c>
      <c r="Z239" s="113"/>
      <c r="AA239" s="113"/>
      <c r="AB239" s="119" t="str">
        <f>IF(T239&lt;&gt;"",(HOUR(T239)+MINUTE(T239)/60)*custohh,"")</f>
        <v/>
      </c>
      <c r="AC239" s="118"/>
      <c r="AD239" s="119" t="str">
        <f t="shared" si="6"/>
        <v/>
      </c>
      <c r="AE239" s="107"/>
      <c r="AF239" s="107"/>
      <c r="AG239" s="107"/>
      <c r="AH239" s="107"/>
      <c r="AI239" s="107"/>
      <c r="AJ239" s="120"/>
      <c r="AK239" s="107"/>
      <c r="AL239" s="113"/>
      <c r="AM239" s="121"/>
      <c r="AN239" s="121"/>
    </row>
    <row r="240">
      <c r="A240" s="104"/>
      <c r="B240" s="105"/>
      <c r="C240" s="105"/>
      <c r="D240" s="106" t="str">
        <f t="shared" si="1"/>
        <v/>
      </c>
      <c r="E240" s="107"/>
      <c r="F240" s="108" t="str">
        <f t="shared" si="7"/>
        <v/>
      </c>
      <c r="G240" s="109" t="str">
        <f>IFERROR(VLOOKUP($E240,contratos,2,FALSE),"")</f>
        <v/>
      </c>
      <c r="H240" s="110" t="str">
        <f>IFERROR(VLOOKUP($E240,contratos,3,FALSE),"")</f>
        <v/>
      </c>
      <c r="I240" s="111" t="str">
        <f>IFERROR(VLOOKUP($E240,contratos,4,FALSE),"")</f>
        <v/>
      </c>
      <c r="J240" s="112" t="str">
        <f>IFERROR(VLOOKUP($E240,contratos,5,FALSE),"")</f>
        <v/>
      </c>
      <c r="K240" s="112" t="str">
        <f>IFERROR(VLOOKUP($E240,contratos,6,FALSE),"")</f>
        <v/>
      </c>
      <c r="L240" s="112" t="str">
        <f>IFERROR(VLOOKUP($E240,contratos,7,FALSE),"")</f>
        <v/>
      </c>
      <c r="M240" s="113"/>
      <c r="N240" s="114"/>
      <c r="O240" s="113"/>
      <c r="P240" s="107"/>
      <c r="Q240" s="115"/>
      <c r="R240" s="116"/>
      <c r="S240" s="117" t="str">
        <f t="shared" si="3"/>
        <v/>
      </c>
      <c r="T240" s="116"/>
      <c r="U240" s="106" t="str">
        <f t="shared" si="8"/>
        <v/>
      </c>
      <c r="V240" s="107"/>
      <c r="W240" s="107"/>
      <c r="X240" s="118"/>
      <c r="Y240" s="119" t="str">
        <f t="shared" si="5"/>
        <v/>
      </c>
      <c r="Z240" s="113"/>
      <c r="AA240" s="113"/>
      <c r="AB240" s="119" t="str">
        <f>IF(T240&lt;&gt;"",(HOUR(T240)+MINUTE(T240)/60)*custohh,"")</f>
        <v/>
      </c>
      <c r="AC240" s="118"/>
      <c r="AD240" s="119" t="str">
        <f t="shared" si="6"/>
        <v/>
      </c>
      <c r="AE240" s="107"/>
      <c r="AF240" s="107"/>
      <c r="AG240" s="107"/>
      <c r="AH240" s="107"/>
      <c r="AI240" s="107"/>
      <c r="AJ240" s="120"/>
      <c r="AK240" s="107"/>
      <c r="AL240" s="113"/>
      <c r="AM240" s="121"/>
      <c r="AN240" s="121"/>
    </row>
    <row r="241">
      <c r="A241" s="104"/>
      <c r="B241" s="105"/>
      <c r="C241" s="105"/>
      <c r="D241" s="106" t="str">
        <f t="shared" si="1"/>
        <v/>
      </c>
      <c r="E241" s="107"/>
      <c r="F241" s="108" t="str">
        <f t="shared" si="7"/>
        <v/>
      </c>
      <c r="G241" s="109" t="str">
        <f>IFERROR(VLOOKUP($E241,contratos,2,FALSE),"")</f>
        <v/>
      </c>
      <c r="H241" s="110" t="str">
        <f>IFERROR(VLOOKUP($E241,contratos,3,FALSE),"")</f>
        <v/>
      </c>
      <c r="I241" s="111" t="str">
        <f>IFERROR(VLOOKUP($E241,contratos,4,FALSE),"")</f>
        <v/>
      </c>
      <c r="J241" s="112" t="str">
        <f>IFERROR(VLOOKUP($E241,contratos,5,FALSE),"")</f>
        <v/>
      </c>
      <c r="K241" s="112" t="str">
        <f>IFERROR(VLOOKUP($E241,contratos,6,FALSE),"")</f>
        <v/>
      </c>
      <c r="L241" s="112" t="str">
        <f>IFERROR(VLOOKUP($E241,contratos,7,FALSE),"")</f>
        <v/>
      </c>
      <c r="M241" s="113"/>
      <c r="N241" s="114"/>
      <c r="O241" s="113"/>
      <c r="P241" s="107"/>
      <c r="Q241" s="115"/>
      <c r="R241" s="116"/>
      <c r="S241" s="117" t="str">
        <f t="shared" si="3"/>
        <v/>
      </c>
      <c r="T241" s="116"/>
      <c r="U241" s="106" t="str">
        <f t="shared" si="8"/>
        <v/>
      </c>
      <c r="V241" s="107"/>
      <c r="W241" s="107"/>
      <c r="X241" s="118"/>
      <c r="Y241" s="119" t="str">
        <f t="shared" si="5"/>
        <v/>
      </c>
      <c r="Z241" s="113"/>
      <c r="AA241" s="113"/>
      <c r="AB241" s="119" t="str">
        <f>IF(T241&lt;&gt;"",(HOUR(T241)+MINUTE(T241)/60)*custohh,"")</f>
        <v/>
      </c>
      <c r="AC241" s="118"/>
      <c r="AD241" s="119" t="str">
        <f t="shared" si="6"/>
        <v/>
      </c>
      <c r="AE241" s="107"/>
      <c r="AF241" s="107"/>
      <c r="AG241" s="107"/>
      <c r="AH241" s="107"/>
      <c r="AI241" s="107"/>
      <c r="AJ241" s="120"/>
      <c r="AK241" s="107"/>
      <c r="AL241" s="113"/>
      <c r="AM241" s="121"/>
      <c r="AN241" s="121"/>
    </row>
    <row r="242">
      <c r="A242" s="104"/>
      <c r="B242" s="105"/>
      <c r="C242" s="105"/>
      <c r="D242" s="106" t="str">
        <f t="shared" si="1"/>
        <v/>
      </c>
      <c r="E242" s="107"/>
      <c r="F242" s="108" t="str">
        <f t="shared" si="7"/>
        <v/>
      </c>
      <c r="G242" s="109" t="str">
        <f>IFERROR(VLOOKUP($E242,contratos,2,FALSE),"")</f>
        <v/>
      </c>
      <c r="H242" s="110" t="str">
        <f>IFERROR(VLOOKUP($E242,contratos,3,FALSE),"")</f>
        <v/>
      </c>
      <c r="I242" s="111" t="str">
        <f>IFERROR(VLOOKUP($E242,contratos,4,FALSE),"")</f>
        <v/>
      </c>
      <c r="J242" s="112" t="str">
        <f>IFERROR(VLOOKUP($E242,contratos,5,FALSE),"")</f>
        <v/>
      </c>
      <c r="K242" s="112" t="str">
        <f>IFERROR(VLOOKUP($E242,contratos,6,FALSE),"")</f>
        <v/>
      </c>
      <c r="L242" s="112" t="str">
        <f>IFERROR(VLOOKUP($E242,contratos,7,FALSE),"")</f>
        <v/>
      </c>
      <c r="M242" s="113"/>
      <c r="N242" s="114"/>
      <c r="O242" s="113"/>
      <c r="P242" s="107"/>
      <c r="Q242" s="115"/>
      <c r="R242" s="116"/>
      <c r="S242" s="117" t="str">
        <f t="shared" si="3"/>
        <v/>
      </c>
      <c r="T242" s="116"/>
      <c r="U242" s="106" t="str">
        <f t="shared" si="8"/>
        <v/>
      </c>
      <c r="V242" s="107"/>
      <c r="W242" s="107"/>
      <c r="X242" s="118"/>
      <c r="Y242" s="119" t="str">
        <f t="shared" si="5"/>
        <v/>
      </c>
      <c r="Z242" s="113"/>
      <c r="AA242" s="113"/>
      <c r="AB242" s="119" t="str">
        <f>IF(T242&lt;&gt;"",(HOUR(T242)+MINUTE(T242)/60)*custohh,"")</f>
        <v/>
      </c>
      <c r="AC242" s="118"/>
      <c r="AD242" s="119" t="str">
        <f t="shared" si="6"/>
        <v/>
      </c>
      <c r="AE242" s="107"/>
      <c r="AF242" s="107"/>
      <c r="AG242" s="107"/>
      <c r="AH242" s="107"/>
      <c r="AI242" s="107"/>
      <c r="AJ242" s="120"/>
      <c r="AK242" s="107"/>
      <c r="AL242" s="113"/>
      <c r="AM242" s="121"/>
      <c r="AN242" s="121"/>
    </row>
    <row r="243">
      <c r="A243" s="104"/>
      <c r="B243" s="105"/>
      <c r="C243" s="105"/>
      <c r="D243" s="106" t="str">
        <f t="shared" si="1"/>
        <v/>
      </c>
      <c r="E243" s="107"/>
      <c r="F243" s="108" t="str">
        <f t="shared" si="7"/>
        <v/>
      </c>
      <c r="G243" s="109" t="str">
        <f>IFERROR(VLOOKUP($E243,contratos,2,FALSE),"")</f>
        <v/>
      </c>
      <c r="H243" s="110" t="str">
        <f>IFERROR(VLOOKUP($E243,contratos,3,FALSE),"")</f>
        <v/>
      </c>
      <c r="I243" s="111" t="str">
        <f>IFERROR(VLOOKUP($E243,contratos,4,FALSE),"")</f>
        <v/>
      </c>
      <c r="J243" s="112" t="str">
        <f>IFERROR(VLOOKUP($E243,contratos,5,FALSE),"")</f>
        <v/>
      </c>
      <c r="K243" s="112" t="str">
        <f>IFERROR(VLOOKUP($E243,contratos,6,FALSE),"")</f>
        <v/>
      </c>
      <c r="L243" s="112" t="str">
        <f>IFERROR(VLOOKUP($E243,contratos,7,FALSE),"")</f>
        <v/>
      </c>
      <c r="M243" s="113"/>
      <c r="N243" s="114"/>
      <c r="O243" s="113"/>
      <c r="P243" s="107"/>
      <c r="Q243" s="115"/>
      <c r="R243" s="116"/>
      <c r="S243" s="117" t="str">
        <f t="shared" si="3"/>
        <v/>
      </c>
      <c r="T243" s="116"/>
      <c r="U243" s="106" t="str">
        <f t="shared" si="8"/>
        <v/>
      </c>
      <c r="V243" s="107"/>
      <c r="W243" s="107"/>
      <c r="X243" s="118"/>
      <c r="Y243" s="119" t="str">
        <f t="shared" si="5"/>
        <v/>
      </c>
      <c r="Z243" s="113"/>
      <c r="AA243" s="113"/>
      <c r="AB243" s="119" t="str">
        <f>IF(T243&lt;&gt;"",(HOUR(T243)+MINUTE(T243)/60)*custohh,"")</f>
        <v/>
      </c>
      <c r="AC243" s="118"/>
      <c r="AD243" s="119" t="str">
        <f t="shared" si="6"/>
        <v/>
      </c>
      <c r="AE243" s="107"/>
      <c r="AF243" s="107"/>
      <c r="AG243" s="107"/>
      <c r="AH243" s="107"/>
      <c r="AI243" s="107"/>
      <c r="AJ243" s="120"/>
      <c r="AK243" s="107"/>
      <c r="AL243" s="113"/>
      <c r="AM243" s="121"/>
      <c r="AN243" s="121"/>
    </row>
    <row r="244">
      <c r="A244" s="104"/>
      <c r="B244" s="105"/>
      <c r="C244" s="105"/>
      <c r="D244" s="106" t="str">
        <f t="shared" si="1"/>
        <v/>
      </c>
      <c r="E244" s="107"/>
      <c r="F244" s="108" t="str">
        <f t="shared" si="7"/>
        <v/>
      </c>
      <c r="G244" s="109" t="str">
        <f>IFERROR(VLOOKUP($E244,contratos,2,FALSE),"")</f>
        <v/>
      </c>
      <c r="H244" s="110" t="str">
        <f>IFERROR(VLOOKUP($E244,contratos,3,FALSE),"")</f>
        <v/>
      </c>
      <c r="I244" s="111" t="str">
        <f>IFERROR(VLOOKUP($E244,contratos,4,FALSE),"")</f>
        <v/>
      </c>
      <c r="J244" s="112" t="str">
        <f>IFERROR(VLOOKUP($E244,contratos,5,FALSE),"")</f>
        <v/>
      </c>
      <c r="K244" s="112" t="str">
        <f>IFERROR(VLOOKUP($E244,contratos,6,FALSE),"")</f>
        <v/>
      </c>
      <c r="L244" s="112" t="str">
        <f>IFERROR(VLOOKUP($E244,contratos,7,FALSE),"")</f>
        <v/>
      </c>
      <c r="M244" s="113"/>
      <c r="N244" s="114"/>
      <c r="O244" s="113"/>
      <c r="P244" s="107"/>
      <c r="Q244" s="115"/>
      <c r="R244" s="116"/>
      <c r="S244" s="117" t="str">
        <f t="shared" si="3"/>
        <v/>
      </c>
      <c r="T244" s="116"/>
      <c r="U244" s="106" t="str">
        <f t="shared" si="8"/>
        <v/>
      </c>
      <c r="V244" s="107"/>
      <c r="W244" s="107"/>
      <c r="X244" s="118"/>
      <c r="Y244" s="119" t="str">
        <f t="shared" si="5"/>
        <v/>
      </c>
      <c r="Z244" s="113"/>
      <c r="AA244" s="113"/>
      <c r="AB244" s="119" t="str">
        <f>IF(T244&lt;&gt;"",(HOUR(T244)+MINUTE(T244)/60)*custohh,"")</f>
        <v/>
      </c>
      <c r="AC244" s="118"/>
      <c r="AD244" s="119" t="str">
        <f t="shared" si="6"/>
        <v/>
      </c>
      <c r="AE244" s="107"/>
      <c r="AF244" s="107"/>
      <c r="AG244" s="107"/>
      <c r="AH244" s="107"/>
      <c r="AI244" s="107"/>
      <c r="AJ244" s="120"/>
      <c r="AK244" s="107"/>
      <c r="AL244" s="113"/>
      <c r="AM244" s="121"/>
      <c r="AN244" s="121"/>
    </row>
    <row r="245">
      <c r="A245" s="104"/>
      <c r="B245" s="105"/>
      <c r="C245" s="105"/>
      <c r="D245" s="106" t="str">
        <f t="shared" si="1"/>
        <v/>
      </c>
      <c r="E245" s="107"/>
      <c r="F245" s="108" t="str">
        <f t="shared" si="7"/>
        <v/>
      </c>
      <c r="G245" s="109" t="str">
        <f>IFERROR(VLOOKUP($E245,contratos,2,FALSE),"")</f>
        <v/>
      </c>
      <c r="H245" s="110" t="str">
        <f>IFERROR(VLOOKUP($E245,contratos,3,FALSE),"")</f>
        <v/>
      </c>
      <c r="I245" s="111" t="str">
        <f>IFERROR(VLOOKUP($E245,contratos,4,FALSE),"")</f>
        <v/>
      </c>
      <c r="J245" s="112" t="str">
        <f>IFERROR(VLOOKUP($E245,contratos,5,FALSE),"")</f>
        <v/>
      </c>
      <c r="K245" s="112" t="str">
        <f>IFERROR(VLOOKUP($E245,contratos,6,FALSE),"")</f>
        <v/>
      </c>
      <c r="L245" s="112" t="str">
        <f>IFERROR(VLOOKUP($E245,contratos,7,FALSE),"")</f>
        <v/>
      </c>
      <c r="M245" s="113"/>
      <c r="N245" s="114"/>
      <c r="O245" s="113"/>
      <c r="P245" s="107"/>
      <c r="Q245" s="115"/>
      <c r="R245" s="116"/>
      <c r="S245" s="117" t="str">
        <f t="shared" si="3"/>
        <v/>
      </c>
      <c r="T245" s="116"/>
      <c r="U245" s="106" t="str">
        <f t="shared" si="8"/>
        <v/>
      </c>
      <c r="V245" s="107"/>
      <c r="W245" s="107"/>
      <c r="X245" s="118"/>
      <c r="Y245" s="119" t="str">
        <f t="shared" si="5"/>
        <v/>
      </c>
      <c r="Z245" s="113"/>
      <c r="AA245" s="113"/>
      <c r="AB245" s="119" t="str">
        <f>IF(T245&lt;&gt;"",(HOUR(T245)+MINUTE(T245)/60)*custohh,"")</f>
        <v/>
      </c>
      <c r="AC245" s="118"/>
      <c r="AD245" s="119" t="str">
        <f t="shared" si="6"/>
        <v/>
      </c>
      <c r="AE245" s="107"/>
      <c r="AF245" s="107"/>
      <c r="AG245" s="107"/>
      <c r="AH245" s="107"/>
      <c r="AI245" s="107"/>
      <c r="AJ245" s="120"/>
      <c r="AK245" s="107"/>
      <c r="AL245" s="113"/>
      <c r="AM245" s="121"/>
      <c r="AN245" s="121"/>
    </row>
    <row r="246">
      <c r="A246" s="104"/>
      <c r="B246" s="105"/>
      <c r="C246" s="105"/>
      <c r="D246" s="106" t="str">
        <f t="shared" si="1"/>
        <v/>
      </c>
      <c r="E246" s="107"/>
      <c r="F246" s="108" t="str">
        <f t="shared" si="7"/>
        <v/>
      </c>
      <c r="G246" s="109" t="str">
        <f>IFERROR(VLOOKUP($E246,contratos,2,FALSE),"")</f>
        <v/>
      </c>
      <c r="H246" s="110" t="str">
        <f>IFERROR(VLOOKUP($E246,contratos,3,FALSE),"")</f>
        <v/>
      </c>
      <c r="I246" s="111" t="str">
        <f>IFERROR(VLOOKUP($E246,contratos,4,FALSE),"")</f>
        <v/>
      </c>
      <c r="J246" s="112" t="str">
        <f>IFERROR(VLOOKUP($E246,contratos,5,FALSE),"")</f>
        <v/>
      </c>
      <c r="K246" s="112" t="str">
        <f>IFERROR(VLOOKUP($E246,contratos,6,FALSE),"")</f>
        <v/>
      </c>
      <c r="L246" s="112" t="str">
        <f>IFERROR(VLOOKUP($E246,contratos,7,FALSE),"")</f>
        <v/>
      </c>
      <c r="M246" s="113"/>
      <c r="N246" s="114"/>
      <c r="O246" s="113"/>
      <c r="P246" s="107"/>
      <c r="Q246" s="115"/>
      <c r="R246" s="116"/>
      <c r="S246" s="117" t="str">
        <f t="shared" si="3"/>
        <v/>
      </c>
      <c r="T246" s="116"/>
      <c r="U246" s="106" t="str">
        <f t="shared" si="8"/>
        <v/>
      </c>
      <c r="V246" s="107"/>
      <c r="W246" s="107"/>
      <c r="X246" s="118"/>
      <c r="Y246" s="119" t="str">
        <f t="shared" si="5"/>
        <v/>
      </c>
      <c r="Z246" s="113"/>
      <c r="AA246" s="113"/>
      <c r="AB246" s="119" t="str">
        <f>IF(T246&lt;&gt;"",(HOUR(T246)+MINUTE(T246)/60)*custohh,"")</f>
        <v/>
      </c>
      <c r="AC246" s="118"/>
      <c r="AD246" s="119" t="str">
        <f t="shared" si="6"/>
        <v/>
      </c>
      <c r="AE246" s="107"/>
      <c r="AF246" s="107"/>
      <c r="AG246" s="107"/>
      <c r="AH246" s="107"/>
      <c r="AI246" s="107"/>
      <c r="AJ246" s="120"/>
      <c r="AK246" s="107"/>
      <c r="AL246" s="113"/>
      <c r="AM246" s="121"/>
      <c r="AN246" s="121"/>
    </row>
    <row r="247">
      <c r="A247" s="104"/>
      <c r="B247" s="105"/>
      <c r="C247" s="105"/>
      <c r="D247" s="106" t="str">
        <f t="shared" si="1"/>
        <v/>
      </c>
      <c r="E247" s="107"/>
      <c r="F247" s="108" t="str">
        <f t="shared" si="7"/>
        <v/>
      </c>
      <c r="G247" s="109" t="str">
        <f>IFERROR(VLOOKUP($E247,contratos,2,FALSE),"")</f>
        <v/>
      </c>
      <c r="H247" s="110" t="str">
        <f>IFERROR(VLOOKUP($E247,contratos,3,FALSE),"")</f>
        <v/>
      </c>
      <c r="I247" s="111" t="str">
        <f>IFERROR(VLOOKUP($E247,contratos,4,FALSE),"")</f>
        <v/>
      </c>
      <c r="J247" s="112" t="str">
        <f>IFERROR(VLOOKUP($E247,contratos,5,FALSE),"")</f>
        <v/>
      </c>
      <c r="K247" s="112" t="str">
        <f>IFERROR(VLOOKUP($E247,contratos,6,FALSE),"")</f>
        <v/>
      </c>
      <c r="L247" s="112" t="str">
        <f>IFERROR(VLOOKUP($E247,contratos,7,FALSE),"")</f>
        <v/>
      </c>
      <c r="M247" s="113"/>
      <c r="N247" s="114"/>
      <c r="O247" s="113"/>
      <c r="P247" s="107"/>
      <c r="Q247" s="115"/>
      <c r="R247" s="116"/>
      <c r="S247" s="117" t="str">
        <f t="shared" si="3"/>
        <v/>
      </c>
      <c r="T247" s="116"/>
      <c r="U247" s="106" t="str">
        <f t="shared" si="8"/>
        <v/>
      </c>
      <c r="V247" s="107"/>
      <c r="W247" s="107"/>
      <c r="X247" s="118"/>
      <c r="Y247" s="119" t="str">
        <f t="shared" si="5"/>
        <v/>
      </c>
      <c r="Z247" s="113"/>
      <c r="AA247" s="113"/>
      <c r="AB247" s="119" t="str">
        <f>IF(T247&lt;&gt;"",(HOUR(T247)+MINUTE(T247)/60)*custohh,"")</f>
        <v/>
      </c>
      <c r="AC247" s="118"/>
      <c r="AD247" s="119" t="str">
        <f t="shared" si="6"/>
        <v/>
      </c>
      <c r="AE247" s="107"/>
      <c r="AF247" s="107"/>
      <c r="AG247" s="107"/>
      <c r="AH247" s="107"/>
      <c r="AI247" s="107"/>
      <c r="AJ247" s="120"/>
      <c r="AK247" s="107"/>
      <c r="AL247" s="113"/>
      <c r="AM247" s="121"/>
      <c r="AN247" s="121"/>
    </row>
    <row r="248">
      <c r="A248" s="104"/>
      <c r="B248" s="105"/>
      <c r="C248" s="105"/>
      <c r="D248" s="106" t="str">
        <f t="shared" si="1"/>
        <v/>
      </c>
      <c r="E248" s="107"/>
      <c r="F248" s="108" t="str">
        <f t="shared" si="7"/>
        <v/>
      </c>
      <c r="G248" s="109" t="str">
        <f>IFERROR(VLOOKUP($E248,contratos,2,FALSE),"")</f>
        <v/>
      </c>
      <c r="H248" s="110" t="str">
        <f>IFERROR(VLOOKUP($E248,contratos,3,FALSE),"")</f>
        <v/>
      </c>
      <c r="I248" s="111" t="str">
        <f>IFERROR(VLOOKUP($E248,contratos,4,FALSE),"")</f>
        <v/>
      </c>
      <c r="J248" s="112" t="str">
        <f>IFERROR(VLOOKUP($E248,contratos,5,FALSE),"")</f>
        <v/>
      </c>
      <c r="K248" s="112" t="str">
        <f>IFERROR(VLOOKUP($E248,contratos,6,FALSE),"")</f>
        <v/>
      </c>
      <c r="L248" s="112" t="str">
        <f>IFERROR(VLOOKUP($E248,contratos,7,FALSE),"")</f>
        <v/>
      </c>
      <c r="M248" s="113"/>
      <c r="N248" s="114"/>
      <c r="O248" s="113"/>
      <c r="P248" s="107"/>
      <c r="Q248" s="115"/>
      <c r="R248" s="116"/>
      <c r="S248" s="117" t="str">
        <f t="shared" si="3"/>
        <v/>
      </c>
      <c r="T248" s="116"/>
      <c r="U248" s="106" t="str">
        <f t="shared" si="8"/>
        <v/>
      </c>
      <c r="V248" s="107"/>
      <c r="W248" s="107"/>
      <c r="X248" s="118"/>
      <c r="Y248" s="119" t="str">
        <f t="shared" si="5"/>
        <v/>
      </c>
      <c r="Z248" s="113"/>
      <c r="AA248" s="113"/>
      <c r="AB248" s="119" t="str">
        <f>IF(T248&lt;&gt;"",(HOUR(T248)+MINUTE(T248)/60)*custohh,"")</f>
        <v/>
      </c>
      <c r="AC248" s="118"/>
      <c r="AD248" s="119" t="str">
        <f t="shared" si="6"/>
        <v/>
      </c>
      <c r="AE248" s="107"/>
      <c r="AF248" s="107"/>
      <c r="AG248" s="107"/>
      <c r="AH248" s="107"/>
      <c r="AI248" s="107"/>
      <c r="AJ248" s="120"/>
      <c r="AK248" s="107"/>
      <c r="AL248" s="113"/>
      <c r="AM248" s="121"/>
      <c r="AN248" s="121"/>
    </row>
    <row r="249">
      <c r="A249" s="104"/>
      <c r="B249" s="105"/>
      <c r="C249" s="105"/>
      <c r="D249" s="106" t="str">
        <f t="shared" si="1"/>
        <v/>
      </c>
      <c r="E249" s="107"/>
      <c r="F249" s="108" t="str">
        <f t="shared" si="7"/>
        <v/>
      </c>
      <c r="G249" s="109" t="str">
        <f>IFERROR(VLOOKUP($E249,contratos,2,FALSE),"")</f>
        <v/>
      </c>
      <c r="H249" s="110" t="str">
        <f>IFERROR(VLOOKUP($E249,contratos,3,FALSE),"")</f>
        <v/>
      </c>
      <c r="I249" s="111" t="str">
        <f>IFERROR(VLOOKUP($E249,contratos,4,FALSE),"")</f>
        <v/>
      </c>
      <c r="J249" s="112" t="str">
        <f>IFERROR(VLOOKUP($E249,contratos,5,FALSE),"")</f>
        <v/>
      </c>
      <c r="K249" s="112" t="str">
        <f>IFERROR(VLOOKUP($E249,contratos,6,FALSE),"")</f>
        <v/>
      </c>
      <c r="L249" s="112" t="str">
        <f>IFERROR(VLOOKUP($E249,contratos,7,FALSE),"")</f>
        <v/>
      </c>
      <c r="M249" s="113"/>
      <c r="N249" s="114"/>
      <c r="O249" s="113"/>
      <c r="P249" s="107"/>
      <c r="Q249" s="115"/>
      <c r="R249" s="116"/>
      <c r="S249" s="117" t="str">
        <f t="shared" si="3"/>
        <v/>
      </c>
      <c r="T249" s="116"/>
      <c r="U249" s="106" t="str">
        <f t="shared" si="8"/>
        <v/>
      </c>
      <c r="V249" s="107"/>
      <c r="W249" s="107"/>
      <c r="X249" s="118"/>
      <c r="Y249" s="119" t="str">
        <f t="shared" si="5"/>
        <v/>
      </c>
      <c r="Z249" s="113"/>
      <c r="AA249" s="113"/>
      <c r="AB249" s="119" t="str">
        <f>IF(T249&lt;&gt;"",(HOUR(T249)+MINUTE(T249)/60)*custohh,"")</f>
        <v/>
      </c>
      <c r="AC249" s="118"/>
      <c r="AD249" s="119" t="str">
        <f t="shared" si="6"/>
        <v/>
      </c>
      <c r="AE249" s="107"/>
      <c r="AF249" s="107"/>
      <c r="AG249" s="107"/>
      <c r="AH249" s="107"/>
      <c r="AI249" s="107"/>
      <c r="AJ249" s="120"/>
      <c r="AK249" s="107"/>
      <c r="AL249" s="113"/>
      <c r="AM249" s="121"/>
      <c r="AN249" s="121"/>
    </row>
    <row r="250">
      <c r="A250" s="104"/>
      <c r="B250" s="105"/>
      <c r="C250" s="105"/>
      <c r="D250" s="106" t="str">
        <f t="shared" si="1"/>
        <v/>
      </c>
      <c r="E250" s="107"/>
      <c r="F250" s="108" t="str">
        <f t="shared" si="7"/>
        <v/>
      </c>
      <c r="G250" s="109" t="str">
        <f>IFERROR(VLOOKUP($E250,contratos,2,FALSE),"")</f>
        <v/>
      </c>
      <c r="H250" s="110" t="str">
        <f>IFERROR(VLOOKUP($E250,contratos,3,FALSE),"")</f>
        <v/>
      </c>
      <c r="I250" s="111" t="str">
        <f>IFERROR(VLOOKUP($E250,contratos,4,FALSE),"")</f>
        <v/>
      </c>
      <c r="J250" s="112" t="str">
        <f>IFERROR(VLOOKUP($E250,contratos,5,FALSE),"")</f>
        <v/>
      </c>
      <c r="K250" s="112" t="str">
        <f>IFERROR(VLOOKUP($E250,contratos,6,FALSE),"")</f>
        <v/>
      </c>
      <c r="L250" s="112" t="str">
        <f>IFERROR(VLOOKUP($E250,contratos,7,FALSE),"")</f>
        <v/>
      </c>
      <c r="M250" s="113"/>
      <c r="N250" s="114"/>
      <c r="O250" s="113"/>
      <c r="P250" s="107"/>
      <c r="Q250" s="115"/>
      <c r="R250" s="116"/>
      <c r="S250" s="117" t="str">
        <f t="shared" si="3"/>
        <v/>
      </c>
      <c r="T250" s="116"/>
      <c r="U250" s="106" t="str">
        <f t="shared" si="8"/>
        <v/>
      </c>
      <c r="V250" s="107"/>
      <c r="W250" s="107"/>
      <c r="X250" s="118"/>
      <c r="Y250" s="119" t="str">
        <f t="shared" si="5"/>
        <v/>
      </c>
      <c r="Z250" s="113"/>
      <c r="AA250" s="113"/>
      <c r="AB250" s="119" t="str">
        <f>IF(T250&lt;&gt;"",(HOUR(T250)+MINUTE(T250)/60)*custohh,"")</f>
        <v/>
      </c>
      <c r="AC250" s="118"/>
      <c r="AD250" s="119" t="str">
        <f t="shared" si="6"/>
        <v/>
      </c>
      <c r="AE250" s="107"/>
      <c r="AF250" s="107"/>
      <c r="AG250" s="107"/>
      <c r="AH250" s="107"/>
      <c r="AI250" s="107"/>
      <c r="AJ250" s="120"/>
      <c r="AK250" s="107"/>
      <c r="AL250" s="113"/>
      <c r="AM250" s="121"/>
      <c r="AN250" s="121"/>
    </row>
    <row r="251">
      <c r="A251" s="104"/>
      <c r="B251" s="105"/>
      <c r="C251" s="105"/>
      <c r="D251" s="106" t="str">
        <f t="shared" si="1"/>
        <v/>
      </c>
      <c r="E251" s="107"/>
      <c r="F251" s="108" t="str">
        <f t="shared" si="7"/>
        <v/>
      </c>
      <c r="G251" s="109" t="str">
        <f>IFERROR(VLOOKUP($E251,contratos,2,FALSE),"")</f>
        <v/>
      </c>
      <c r="H251" s="110" t="str">
        <f>IFERROR(VLOOKUP($E251,contratos,3,FALSE),"")</f>
        <v/>
      </c>
      <c r="I251" s="111" t="str">
        <f>IFERROR(VLOOKUP($E251,contratos,4,FALSE),"")</f>
        <v/>
      </c>
      <c r="J251" s="112" t="str">
        <f>IFERROR(VLOOKUP($E251,contratos,5,FALSE),"")</f>
        <v/>
      </c>
      <c r="K251" s="112" t="str">
        <f>IFERROR(VLOOKUP($E251,contratos,6,FALSE),"")</f>
        <v/>
      </c>
      <c r="L251" s="112" t="str">
        <f>IFERROR(VLOOKUP($E251,contratos,7,FALSE),"")</f>
        <v/>
      </c>
      <c r="M251" s="113"/>
      <c r="N251" s="114"/>
      <c r="O251" s="113"/>
      <c r="P251" s="107"/>
      <c r="Q251" s="115"/>
      <c r="R251" s="116"/>
      <c r="S251" s="117" t="str">
        <f t="shared" si="3"/>
        <v/>
      </c>
      <c r="T251" s="116"/>
      <c r="U251" s="106" t="str">
        <f t="shared" si="8"/>
        <v/>
      </c>
      <c r="V251" s="107"/>
      <c r="W251" s="107"/>
      <c r="X251" s="118"/>
      <c r="Y251" s="119" t="str">
        <f t="shared" si="5"/>
        <v/>
      </c>
      <c r="Z251" s="113"/>
      <c r="AA251" s="113"/>
      <c r="AB251" s="119" t="str">
        <f>IF(T251&lt;&gt;"",(HOUR(T251)+MINUTE(T251)/60)*custohh,"")</f>
        <v/>
      </c>
      <c r="AC251" s="118"/>
      <c r="AD251" s="119" t="str">
        <f t="shared" si="6"/>
        <v/>
      </c>
      <c r="AE251" s="107"/>
      <c r="AF251" s="107"/>
      <c r="AG251" s="107"/>
      <c r="AH251" s="107"/>
      <c r="AI251" s="107"/>
      <c r="AJ251" s="120"/>
      <c r="AK251" s="107"/>
      <c r="AL251" s="113"/>
      <c r="AM251" s="121"/>
      <c r="AN251" s="121"/>
    </row>
    <row r="252">
      <c r="A252" s="104"/>
      <c r="B252" s="105"/>
      <c r="C252" s="105"/>
      <c r="D252" s="106" t="str">
        <f t="shared" si="1"/>
        <v/>
      </c>
      <c r="E252" s="107"/>
      <c r="F252" s="108" t="str">
        <f t="shared" si="7"/>
        <v/>
      </c>
      <c r="G252" s="109" t="str">
        <f>IFERROR(VLOOKUP($E252,contratos,2,FALSE),"")</f>
        <v/>
      </c>
      <c r="H252" s="110" t="str">
        <f>IFERROR(VLOOKUP($E252,contratos,3,FALSE),"")</f>
        <v/>
      </c>
      <c r="I252" s="111" t="str">
        <f>IFERROR(VLOOKUP($E252,contratos,4,FALSE),"")</f>
        <v/>
      </c>
      <c r="J252" s="112" t="str">
        <f>IFERROR(VLOOKUP($E252,contratos,5,FALSE),"")</f>
        <v/>
      </c>
      <c r="K252" s="112" t="str">
        <f>IFERROR(VLOOKUP($E252,contratos,6,FALSE),"")</f>
        <v/>
      </c>
      <c r="L252" s="112" t="str">
        <f>IFERROR(VLOOKUP($E252,contratos,7,FALSE),"")</f>
        <v/>
      </c>
      <c r="M252" s="113"/>
      <c r="N252" s="114"/>
      <c r="O252" s="113"/>
      <c r="P252" s="107"/>
      <c r="Q252" s="115"/>
      <c r="R252" s="116"/>
      <c r="S252" s="117" t="str">
        <f t="shared" si="3"/>
        <v/>
      </c>
      <c r="T252" s="116"/>
      <c r="U252" s="106" t="str">
        <f t="shared" si="8"/>
        <v/>
      </c>
      <c r="V252" s="107"/>
      <c r="W252" s="107"/>
      <c r="X252" s="118"/>
      <c r="Y252" s="119" t="str">
        <f t="shared" si="5"/>
        <v/>
      </c>
      <c r="Z252" s="113"/>
      <c r="AA252" s="113"/>
      <c r="AB252" s="119" t="str">
        <f>IF(T252&lt;&gt;"",(HOUR(T252)+MINUTE(T252)/60)*custohh,"")</f>
        <v/>
      </c>
      <c r="AC252" s="118"/>
      <c r="AD252" s="119" t="str">
        <f t="shared" si="6"/>
        <v/>
      </c>
      <c r="AE252" s="107"/>
      <c r="AF252" s="107"/>
      <c r="AG252" s="107"/>
      <c r="AH252" s="107"/>
      <c r="AI252" s="107"/>
      <c r="AJ252" s="120"/>
      <c r="AK252" s="107"/>
      <c r="AL252" s="113"/>
      <c r="AM252" s="121"/>
      <c r="AN252" s="121"/>
    </row>
    <row r="253">
      <c r="A253" s="104"/>
      <c r="B253" s="105"/>
      <c r="C253" s="105"/>
      <c r="D253" s="106" t="str">
        <f t="shared" si="1"/>
        <v/>
      </c>
      <c r="E253" s="107"/>
      <c r="F253" s="108" t="str">
        <f t="shared" si="7"/>
        <v/>
      </c>
      <c r="G253" s="109" t="str">
        <f>IFERROR(VLOOKUP($E253,contratos,2,FALSE),"")</f>
        <v/>
      </c>
      <c r="H253" s="110" t="str">
        <f>IFERROR(VLOOKUP($E253,contratos,3,FALSE),"")</f>
        <v/>
      </c>
      <c r="I253" s="111" t="str">
        <f>IFERROR(VLOOKUP($E253,contratos,4,FALSE),"")</f>
        <v/>
      </c>
      <c r="J253" s="112" t="str">
        <f>IFERROR(VLOOKUP($E253,contratos,5,FALSE),"")</f>
        <v/>
      </c>
      <c r="K253" s="112" t="str">
        <f>IFERROR(VLOOKUP($E253,contratos,6,FALSE),"")</f>
        <v/>
      </c>
      <c r="L253" s="112" t="str">
        <f>IFERROR(VLOOKUP($E253,contratos,7,FALSE),"")</f>
        <v/>
      </c>
      <c r="M253" s="113"/>
      <c r="N253" s="114"/>
      <c r="O253" s="113"/>
      <c r="P253" s="107"/>
      <c r="Q253" s="115"/>
      <c r="R253" s="116"/>
      <c r="S253" s="117" t="str">
        <f t="shared" si="3"/>
        <v/>
      </c>
      <c r="T253" s="116"/>
      <c r="U253" s="106" t="str">
        <f t="shared" si="8"/>
        <v/>
      </c>
      <c r="V253" s="107"/>
      <c r="W253" s="107"/>
      <c r="X253" s="118"/>
      <c r="Y253" s="119" t="str">
        <f t="shared" si="5"/>
        <v/>
      </c>
      <c r="Z253" s="113"/>
      <c r="AA253" s="113"/>
      <c r="AB253" s="119" t="str">
        <f>IF(T253&lt;&gt;"",(HOUR(T253)+MINUTE(T253)/60)*custohh,"")</f>
        <v/>
      </c>
      <c r="AC253" s="118"/>
      <c r="AD253" s="119" t="str">
        <f t="shared" si="6"/>
        <v/>
      </c>
      <c r="AE253" s="107"/>
      <c r="AF253" s="107"/>
      <c r="AG253" s="107"/>
      <c r="AH253" s="107"/>
      <c r="AI253" s="107"/>
      <c r="AJ253" s="120"/>
      <c r="AK253" s="107"/>
      <c r="AL253" s="113"/>
      <c r="AM253" s="121"/>
      <c r="AN253" s="121"/>
    </row>
    <row r="254">
      <c r="A254" s="104"/>
      <c r="B254" s="105"/>
      <c r="C254" s="105"/>
      <c r="D254" s="106" t="str">
        <f t="shared" si="1"/>
        <v/>
      </c>
      <c r="E254" s="107"/>
      <c r="F254" s="108" t="str">
        <f t="shared" si="7"/>
        <v/>
      </c>
      <c r="G254" s="109" t="str">
        <f>IFERROR(VLOOKUP($E254,contratos,2,FALSE),"")</f>
        <v/>
      </c>
      <c r="H254" s="110" t="str">
        <f>IFERROR(VLOOKUP($E254,contratos,3,FALSE),"")</f>
        <v/>
      </c>
      <c r="I254" s="111" t="str">
        <f>IFERROR(VLOOKUP($E254,contratos,4,FALSE),"")</f>
        <v/>
      </c>
      <c r="J254" s="112" t="str">
        <f>IFERROR(VLOOKUP($E254,contratos,5,FALSE),"")</f>
        <v/>
      </c>
      <c r="K254" s="112" t="str">
        <f>IFERROR(VLOOKUP($E254,contratos,6,FALSE),"")</f>
        <v/>
      </c>
      <c r="L254" s="112" t="str">
        <f>IFERROR(VLOOKUP($E254,contratos,7,FALSE),"")</f>
        <v/>
      </c>
      <c r="M254" s="113"/>
      <c r="N254" s="114"/>
      <c r="O254" s="113"/>
      <c r="P254" s="107"/>
      <c r="Q254" s="115"/>
      <c r="R254" s="116"/>
      <c r="S254" s="117" t="str">
        <f t="shared" si="3"/>
        <v/>
      </c>
      <c r="T254" s="116"/>
      <c r="U254" s="106" t="str">
        <f t="shared" si="8"/>
        <v/>
      </c>
      <c r="V254" s="107"/>
      <c r="W254" s="107"/>
      <c r="X254" s="118"/>
      <c r="Y254" s="119" t="str">
        <f t="shared" si="5"/>
        <v/>
      </c>
      <c r="Z254" s="113"/>
      <c r="AA254" s="113"/>
      <c r="AB254" s="119" t="str">
        <f>IF(T254&lt;&gt;"",(HOUR(T254)+MINUTE(T254)/60)*custohh,"")</f>
        <v/>
      </c>
      <c r="AC254" s="118"/>
      <c r="AD254" s="119" t="str">
        <f t="shared" si="6"/>
        <v/>
      </c>
      <c r="AE254" s="107"/>
      <c r="AF254" s="107"/>
      <c r="AG254" s="107"/>
      <c r="AH254" s="107"/>
      <c r="AI254" s="107"/>
      <c r="AJ254" s="120"/>
      <c r="AK254" s="107"/>
      <c r="AL254" s="113"/>
      <c r="AM254" s="121"/>
      <c r="AN254" s="121"/>
    </row>
    <row r="255">
      <c r="A255" s="104"/>
      <c r="B255" s="105"/>
      <c r="C255" s="105"/>
      <c r="D255" s="106" t="str">
        <f t="shared" si="1"/>
        <v/>
      </c>
      <c r="E255" s="107"/>
      <c r="F255" s="108" t="str">
        <f t="shared" si="7"/>
        <v/>
      </c>
      <c r="G255" s="109" t="str">
        <f>IFERROR(VLOOKUP($E255,contratos,2,FALSE),"")</f>
        <v/>
      </c>
      <c r="H255" s="110" t="str">
        <f>IFERROR(VLOOKUP($E255,contratos,3,FALSE),"")</f>
        <v/>
      </c>
      <c r="I255" s="111" t="str">
        <f>IFERROR(VLOOKUP($E255,contratos,4,FALSE),"")</f>
        <v/>
      </c>
      <c r="J255" s="112" t="str">
        <f>IFERROR(VLOOKUP($E255,contratos,5,FALSE),"")</f>
        <v/>
      </c>
      <c r="K255" s="112" t="str">
        <f>IFERROR(VLOOKUP($E255,contratos,6,FALSE),"")</f>
        <v/>
      </c>
      <c r="L255" s="112" t="str">
        <f>IFERROR(VLOOKUP($E255,contratos,7,FALSE),"")</f>
        <v/>
      </c>
      <c r="M255" s="113"/>
      <c r="N255" s="114"/>
      <c r="O255" s="113"/>
      <c r="P255" s="107"/>
      <c r="Q255" s="115"/>
      <c r="R255" s="116"/>
      <c r="S255" s="117" t="str">
        <f t="shared" si="3"/>
        <v/>
      </c>
      <c r="T255" s="116"/>
      <c r="U255" s="106" t="str">
        <f t="shared" si="8"/>
        <v/>
      </c>
      <c r="V255" s="107"/>
      <c r="W255" s="107"/>
      <c r="X255" s="118"/>
      <c r="Y255" s="119" t="str">
        <f t="shared" si="5"/>
        <v/>
      </c>
      <c r="Z255" s="113"/>
      <c r="AA255" s="113"/>
      <c r="AB255" s="119" t="str">
        <f>IF(T255&lt;&gt;"",(HOUR(T255)+MINUTE(T255)/60)*custohh,"")</f>
        <v/>
      </c>
      <c r="AC255" s="118"/>
      <c r="AD255" s="119" t="str">
        <f t="shared" si="6"/>
        <v/>
      </c>
      <c r="AE255" s="107"/>
      <c r="AF255" s="107"/>
      <c r="AG255" s="107"/>
      <c r="AH255" s="107"/>
      <c r="AI255" s="107"/>
      <c r="AJ255" s="120"/>
      <c r="AK255" s="107"/>
      <c r="AL255" s="113"/>
      <c r="AM255" s="121"/>
      <c r="AN255" s="121"/>
    </row>
    <row r="256">
      <c r="A256" s="104"/>
      <c r="B256" s="105"/>
      <c r="C256" s="105"/>
      <c r="D256" s="106" t="str">
        <f t="shared" si="1"/>
        <v/>
      </c>
      <c r="E256" s="107"/>
      <c r="F256" s="108" t="str">
        <f t="shared" si="7"/>
        <v/>
      </c>
      <c r="G256" s="109" t="str">
        <f>IFERROR(VLOOKUP($E256,contratos,2,FALSE),"")</f>
        <v/>
      </c>
      <c r="H256" s="110" t="str">
        <f>IFERROR(VLOOKUP($E256,contratos,3,FALSE),"")</f>
        <v/>
      </c>
      <c r="I256" s="111" t="str">
        <f>IFERROR(VLOOKUP($E256,contratos,4,FALSE),"")</f>
        <v/>
      </c>
      <c r="J256" s="112" t="str">
        <f>IFERROR(VLOOKUP($E256,contratos,5,FALSE),"")</f>
        <v/>
      </c>
      <c r="K256" s="112" t="str">
        <f>IFERROR(VLOOKUP($E256,contratos,6,FALSE),"")</f>
        <v/>
      </c>
      <c r="L256" s="112" t="str">
        <f>IFERROR(VLOOKUP($E256,contratos,7,FALSE),"")</f>
        <v/>
      </c>
      <c r="M256" s="113"/>
      <c r="N256" s="114"/>
      <c r="O256" s="113"/>
      <c r="P256" s="107"/>
      <c r="Q256" s="115"/>
      <c r="R256" s="116"/>
      <c r="S256" s="117" t="str">
        <f t="shared" si="3"/>
        <v/>
      </c>
      <c r="T256" s="116"/>
      <c r="U256" s="106" t="str">
        <f t="shared" si="8"/>
        <v/>
      </c>
      <c r="V256" s="107"/>
      <c r="W256" s="107"/>
      <c r="X256" s="118"/>
      <c r="Y256" s="119" t="str">
        <f t="shared" si="5"/>
        <v/>
      </c>
      <c r="Z256" s="113"/>
      <c r="AA256" s="113"/>
      <c r="AB256" s="119" t="str">
        <f>IF(T256&lt;&gt;"",(HOUR(T256)+MINUTE(T256)/60)*custohh,"")</f>
        <v/>
      </c>
      <c r="AC256" s="118"/>
      <c r="AD256" s="119" t="str">
        <f t="shared" si="6"/>
        <v/>
      </c>
      <c r="AE256" s="107"/>
      <c r="AF256" s="107"/>
      <c r="AG256" s="107"/>
      <c r="AH256" s="107"/>
      <c r="AI256" s="107"/>
      <c r="AJ256" s="120"/>
      <c r="AK256" s="107"/>
      <c r="AL256" s="113"/>
      <c r="AM256" s="121"/>
      <c r="AN256" s="121"/>
    </row>
    <row r="257">
      <c r="A257" s="104"/>
      <c r="B257" s="105"/>
      <c r="C257" s="105"/>
      <c r="D257" s="106" t="str">
        <f t="shared" si="1"/>
        <v/>
      </c>
      <c r="E257" s="107"/>
      <c r="F257" s="108" t="str">
        <f t="shared" si="7"/>
        <v/>
      </c>
      <c r="G257" s="109" t="str">
        <f>IFERROR(VLOOKUP($E257,contratos,2,FALSE),"")</f>
        <v/>
      </c>
      <c r="H257" s="110" t="str">
        <f>IFERROR(VLOOKUP($E257,contratos,3,FALSE),"")</f>
        <v/>
      </c>
      <c r="I257" s="111" t="str">
        <f>IFERROR(VLOOKUP($E257,contratos,4,FALSE),"")</f>
        <v/>
      </c>
      <c r="J257" s="112" t="str">
        <f>IFERROR(VLOOKUP($E257,contratos,5,FALSE),"")</f>
        <v/>
      </c>
      <c r="K257" s="112" t="str">
        <f>IFERROR(VLOOKUP($E257,contratos,6,FALSE),"")</f>
        <v/>
      </c>
      <c r="L257" s="112" t="str">
        <f>IFERROR(VLOOKUP($E257,contratos,7,FALSE),"")</f>
        <v/>
      </c>
      <c r="M257" s="113"/>
      <c r="N257" s="114"/>
      <c r="O257" s="113"/>
      <c r="P257" s="107"/>
      <c r="Q257" s="115"/>
      <c r="R257" s="116"/>
      <c r="S257" s="117" t="str">
        <f t="shared" si="3"/>
        <v/>
      </c>
      <c r="T257" s="116"/>
      <c r="U257" s="106" t="str">
        <f t="shared" si="8"/>
        <v/>
      </c>
      <c r="V257" s="107"/>
      <c r="W257" s="107"/>
      <c r="X257" s="118"/>
      <c r="Y257" s="119" t="str">
        <f t="shared" si="5"/>
        <v/>
      </c>
      <c r="Z257" s="113"/>
      <c r="AA257" s="113"/>
      <c r="AB257" s="119" t="str">
        <f>IF(T257&lt;&gt;"",(HOUR(T257)+MINUTE(T257)/60)*custohh,"")</f>
        <v/>
      </c>
      <c r="AC257" s="118"/>
      <c r="AD257" s="119" t="str">
        <f t="shared" si="6"/>
        <v/>
      </c>
      <c r="AE257" s="107"/>
      <c r="AF257" s="107"/>
      <c r="AG257" s="107"/>
      <c r="AH257" s="107"/>
      <c r="AI257" s="107"/>
      <c r="AJ257" s="120"/>
      <c r="AK257" s="107"/>
      <c r="AL257" s="113"/>
      <c r="AM257" s="121"/>
      <c r="AN257" s="121"/>
    </row>
    <row r="258">
      <c r="A258" s="104"/>
      <c r="B258" s="105"/>
      <c r="C258" s="105"/>
      <c r="D258" s="106" t="str">
        <f t="shared" si="1"/>
        <v/>
      </c>
      <c r="E258" s="107"/>
      <c r="F258" s="108" t="str">
        <f t="shared" si="7"/>
        <v/>
      </c>
      <c r="G258" s="109" t="str">
        <f>IFERROR(VLOOKUP($E258,contratos,2,FALSE),"")</f>
        <v/>
      </c>
      <c r="H258" s="110" t="str">
        <f>IFERROR(VLOOKUP($E258,contratos,3,FALSE),"")</f>
        <v/>
      </c>
      <c r="I258" s="111" t="str">
        <f>IFERROR(VLOOKUP($E258,contratos,4,FALSE),"")</f>
        <v/>
      </c>
      <c r="J258" s="112" t="str">
        <f>IFERROR(VLOOKUP($E258,contratos,5,FALSE),"")</f>
        <v/>
      </c>
      <c r="K258" s="112" t="str">
        <f>IFERROR(VLOOKUP($E258,contratos,6,FALSE),"")</f>
        <v/>
      </c>
      <c r="L258" s="112" t="str">
        <f>IFERROR(VLOOKUP($E258,contratos,7,FALSE),"")</f>
        <v/>
      </c>
      <c r="M258" s="113"/>
      <c r="N258" s="114"/>
      <c r="O258" s="113"/>
      <c r="P258" s="107"/>
      <c r="Q258" s="115"/>
      <c r="R258" s="116"/>
      <c r="S258" s="117" t="str">
        <f t="shared" si="3"/>
        <v/>
      </c>
      <c r="T258" s="116"/>
      <c r="U258" s="106" t="str">
        <f t="shared" si="8"/>
        <v/>
      </c>
      <c r="V258" s="107"/>
      <c r="W258" s="107"/>
      <c r="X258" s="118"/>
      <c r="Y258" s="119" t="str">
        <f t="shared" si="5"/>
        <v/>
      </c>
      <c r="Z258" s="113"/>
      <c r="AA258" s="113"/>
      <c r="AB258" s="119" t="str">
        <f>IF(T258&lt;&gt;"",(HOUR(T258)+MINUTE(T258)/60)*custohh,"")</f>
        <v/>
      </c>
      <c r="AC258" s="118"/>
      <c r="AD258" s="119" t="str">
        <f t="shared" si="6"/>
        <v/>
      </c>
      <c r="AE258" s="107"/>
      <c r="AF258" s="107"/>
      <c r="AG258" s="107"/>
      <c r="AH258" s="107"/>
      <c r="AI258" s="107"/>
      <c r="AJ258" s="120"/>
      <c r="AK258" s="107"/>
      <c r="AL258" s="113"/>
      <c r="AM258" s="121"/>
      <c r="AN258" s="121"/>
    </row>
    <row r="259">
      <c r="A259" s="104"/>
      <c r="B259" s="105"/>
      <c r="C259" s="105"/>
      <c r="D259" s="106" t="str">
        <f t="shared" si="1"/>
        <v/>
      </c>
      <c r="E259" s="107"/>
      <c r="F259" s="108" t="str">
        <f t="shared" si="7"/>
        <v/>
      </c>
      <c r="G259" s="109" t="str">
        <f>IFERROR(VLOOKUP($E259,contratos,2,FALSE),"")</f>
        <v/>
      </c>
      <c r="H259" s="110" t="str">
        <f>IFERROR(VLOOKUP($E259,contratos,3,FALSE),"")</f>
        <v/>
      </c>
      <c r="I259" s="111" t="str">
        <f>IFERROR(VLOOKUP($E259,contratos,4,FALSE),"")</f>
        <v/>
      </c>
      <c r="J259" s="112" t="str">
        <f>IFERROR(VLOOKUP($E259,contratos,5,FALSE),"")</f>
        <v/>
      </c>
      <c r="K259" s="112" t="str">
        <f>IFERROR(VLOOKUP($E259,contratos,6,FALSE),"")</f>
        <v/>
      </c>
      <c r="L259" s="112" t="str">
        <f>IFERROR(VLOOKUP($E259,contratos,7,FALSE),"")</f>
        <v/>
      </c>
      <c r="M259" s="113"/>
      <c r="N259" s="114"/>
      <c r="O259" s="113"/>
      <c r="P259" s="107"/>
      <c r="Q259" s="115"/>
      <c r="R259" s="116"/>
      <c r="S259" s="117" t="str">
        <f t="shared" si="3"/>
        <v/>
      </c>
      <c r="T259" s="116"/>
      <c r="U259" s="106" t="str">
        <f t="shared" si="8"/>
        <v/>
      </c>
      <c r="V259" s="107"/>
      <c r="W259" s="107"/>
      <c r="X259" s="118"/>
      <c r="Y259" s="119" t="str">
        <f t="shared" si="5"/>
        <v/>
      </c>
      <c r="Z259" s="113"/>
      <c r="AA259" s="113"/>
      <c r="AB259" s="119" t="str">
        <f>IF(T259&lt;&gt;"",(HOUR(T259)+MINUTE(T259)/60)*custohh,"")</f>
        <v/>
      </c>
      <c r="AC259" s="118"/>
      <c r="AD259" s="119" t="str">
        <f t="shared" si="6"/>
        <v/>
      </c>
      <c r="AE259" s="107"/>
      <c r="AF259" s="107"/>
      <c r="AG259" s="107"/>
      <c r="AH259" s="107"/>
      <c r="AI259" s="107"/>
      <c r="AJ259" s="120"/>
      <c r="AK259" s="107"/>
      <c r="AL259" s="113"/>
      <c r="AM259" s="121"/>
      <c r="AN259" s="121"/>
    </row>
    <row r="260">
      <c r="A260" s="104"/>
      <c r="B260" s="105"/>
      <c r="C260" s="105"/>
      <c r="D260" s="106" t="str">
        <f t="shared" si="1"/>
        <v/>
      </c>
      <c r="E260" s="107"/>
      <c r="F260" s="108" t="str">
        <f t="shared" si="7"/>
        <v/>
      </c>
      <c r="G260" s="109" t="str">
        <f>IFERROR(VLOOKUP($E260,contratos,2,FALSE),"")</f>
        <v/>
      </c>
      <c r="H260" s="110" t="str">
        <f>IFERROR(VLOOKUP($E260,contratos,3,FALSE),"")</f>
        <v/>
      </c>
      <c r="I260" s="111" t="str">
        <f>IFERROR(VLOOKUP($E260,contratos,4,FALSE),"")</f>
        <v/>
      </c>
      <c r="J260" s="112" t="str">
        <f>IFERROR(VLOOKUP($E260,contratos,5,FALSE),"")</f>
        <v/>
      </c>
      <c r="K260" s="112" t="str">
        <f>IFERROR(VLOOKUP($E260,contratos,6,FALSE),"")</f>
        <v/>
      </c>
      <c r="L260" s="112" t="str">
        <f>IFERROR(VLOOKUP($E260,contratos,7,FALSE),"")</f>
        <v/>
      </c>
      <c r="M260" s="113"/>
      <c r="N260" s="114"/>
      <c r="O260" s="113"/>
      <c r="P260" s="107"/>
      <c r="Q260" s="115"/>
      <c r="R260" s="116"/>
      <c r="S260" s="117" t="str">
        <f t="shared" si="3"/>
        <v/>
      </c>
      <c r="T260" s="116"/>
      <c r="U260" s="106" t="str">
        <f t="shared" si="8"/>
        <v/>
      </c>
      <c r="V260" s="107"/>
      <c r="W260" s="107"/>
      <c r="X260" s="118"/>
      <c r="Y260" s="119" t="str">
        <f t="shared" si="5"/>
        <v/>
      </c>
      <c r="Z260" s="113"/>
      <c r="AA260" s="113"/>
      <c r="AB260" s="119" t="str">
        <f>IF(T260&lt;&gt;"",(HOUR(T260)+MINUTE(T260)/60)*custohh,"")</f>
        <v/>
      </c>
      <c r="AC260" s="118"/>
      <c r="AD260" s="119" t="str">
        <f t="shared" si="6"/>
        <v/>
      </c>
      <c r="AE260" s="107"/>
      <c r="AF260" s="107"/>
      <c r="AG260" s="107"/>
      <c r="AH260" s="107"/>
      <c r="AI260" s="107"/>
      <c r="AJ260" s="120"/>
      <c r="AK260" s="107"/>
      <c r="AL260" s="113"/>
      <c r="AM260" s="121"/>
      <c r="AN260" s="121"/>
    </row>
    <row r="261">
      <c r="A261" s="104"/>
      <c r="B261" s="105"/>
      <c r="C261" s="105"/>
      <c r="D261" s="106" t="str">
        <f t="shared" si="1"/>
        <v/>
      </c>
      <c r="E261" s="107"/>
      <c r="F261" s="108" t="str">
        <f t="shared" si="7"/>
        <v/>
      </c>
      <c r="G261" s="109" t="str">
        <f>IFERROR(VLOOKUP($E261,contratos,2,FALSE),"")</f>
        <v/>
      </c>
      <c r="H261" s="110" t="str">
        <f>IFERROR(VLOOKUP($E261,contratos,3,FALSE),"")</f>
        <v/>
      </c>
      <c r="I261" s="111" t="str">
        <f>IFERROR(VLOOKUP($E261,contratos,4,FALSE),"")</f>
        <v/>
      </c>
      <c r="J261" s="112" t="str">
        <f>IFERROR(VLOOKUP($E261,contratos,5,FALSE),"")</f>
        <v/>
      </c>
      <c r="K261" s="112" t="str">
        <f>IFERROR(VLOOKUP($E261,contratos,6,FALSE),"")</f>
        <v/>
      </c>
      <c r="L261" s="112" t="str">
        <f>IFERROR(VLOOKUP($E261,contratos,7,FALSE),"")</f>
        <v/>
      </c>
      <c r="M261" s="113"/>
      <c r="N261" s="114"/>
      <c r="O261" s="113"/>
      <c r="P261" s="107"/>
      <c r="Q261" s="115"/>
      <c r="R261" s="116"/>
      <c r="S261" s="117" t="str">
        <f t="shared" si="3"/>
        <v/>
      </c>
      <c r="T261" s="116"/>
      <c r="U261" s="106" t="str">
        <f t="shared" si="8"/>
        <v/>
      </c>
      <c r="V261" s="107"/>
      <c r="W261" s="107"/>
      <c r="X261" s="118"/>
      <c r="Y261" s="119" t="str">
        <f t="shared" si="5"/>
        <v/>
      </c>
      <c r="Z261" s="113"/>
      <c r="AA261" s="113"/>
      <c r="AB261" s="119" t="str">
        <f>IF(T261&lt;&gt;"",(HOUR(T261)+MINUTE(T261)/60)*custohh,"")</f>
        <v/>
      </c>
      <c r="AC261" s="118"/>
      <c r="AD261" s="119" t="str">
        <f t="shared" si="6"/>
        <v/>
      </c>
      <c r="AE261" s="107"/>
      <c r="AF261" s="107"/>
      <c r="AG261" s="107"/>
      <c r="AH261" s="107"/>
      <c r="AI261" s="107"/>
      <c r="AJ261" s="120"/>
      <c r="AK261" s="107"/>
      <c r="AL261" s="113"/>
      <c r="AM261" s="121"/>
      <c r="AN261" s="121"/>
    </row>
    <row r="262">
      <c r="A262" s="104"/>
      <c r="B262" s="105"/>
      <c r="C262" s="105"/>
      <c r="D262" s="106" t="str">
        <f t="shared" si="1"/>
        <v/>
      </c>
      <c r="E262" s="107"/>
      <c r="F262" s="108" t="str">
        <f t="shared" si="7"/>
        <v/>
      </c>
      <c r="G262" s="109" t="str">
        <f>IFERROR(VLOOKUP($E262,contratos,2,FALSE),"")</f>
        <v/>
      </c>
      <c r="H262" s="110" t="str">
        <f>IFERROR(VLOOKUP($E262,contratos,3,FALSE),"")</f>
        <v/>
      </c>
      <c r="I262" s="111" t="str">
        <f>IFERROR(VLOOKUP($E262,contratos,4,FALSE),"")</f>
        <v/>
      </c>
      <c r="J262" s="112" t="str">
        <f>IFERROR(VLOOKUP($E262,contratos,5,FALSE),"")</f>
        <v/>
      </c>
      <c r="K262" s="112" t="str">
        <f>IFERROR(VLOOKUP($E262,contratos,6,FALSE),"")</f>
        <v/>
      </c>
      <c r="L262" s="112" t="str">
        <f>IFERROR(VLOOKUP($E262,contratos,7,FALSE),"")</f>
        <v/>
      </c>
      <c r="M262" s="113"/>
      <c r="N262" s="114"/>
      <c r="O262" s="113"/>
      <c r="P262" s="107"/>
      <c r="Q262" s="115"/>
      <c r="R262" s="116"/>
      <c r="S262" s="117" t="str">
        <f t="shared" si="3"/>
        <v/>
      </c>
      <c r="T262" s="116"/>
      <c r="U262" s="106" t="str">
        <f t="shared" si="8"/>
        <v/>
      </c>
      <c r="V262" s="107"/>
      <c r="W262" s="107"/>
      <c r="X262" s="118"/>
      <c r="Y262" s="119" t="str">
        <f t="shared" si="5"/>
        <v/>
      </c>
      <c r="Z262" s="113"/>
      <c r="AA262" s="113"/>
      <c r="AB262" s="119" t="str">
        <f>IF(T262&lt;&gt;"",(HOUR(T262)+MINUTE(T262)/60)*custohh,"")</f>
        <v/>
      </c>
      <c r="AC262" s="118"/>
      <c r="AD262" s="119" t="str">
        <f t="shared" si="6"/>
        <v/>
      </c>
      <c r="AE262" s="107"/>
      <c r="AF262" s="107"/>
      <c r="AG262" s="107"/>
      <c r="AH262" s="107"/>
      <c r="AI262" s="107"/>
      <c r="AJ262" s="120"/>
      <c r="AK262" s="107"/>
      <c r="AL262" s="113"/>
      <c r="AM262" s="121"/>
      <c r="AN262" s="121"/>
    </row>
    <row r="263">
      <c r="A263" s="104"/>
      <c r="B263" s="105"/>
      <c r="C263" s="105"/>
      <c r="D263" s="106" t="str">
        <f t="shared" si="1"/>
        <v/>
      </c>
      <c r="E263" s="107"/>
      <c r="F263" s="108" t="str">
        <f t="shared" si="7"/>
        <v/>
      </c>
      <c r="G263" s="109" t="str">
        <f>IFERROR(VLOOKUP($E263,contratos,2,FALSE),"")</f>
        <v/>
      </c>
      <c r="H263" s="110" t="str">
        <f>IFERROR(VLOOKUP($E263,contratos,3,FALSE),"")</f>
        <v/>
      </c>
      <c r="I263" s="111" t="str">
        <f>IFERROR(VLOOKUP($E263,contratos,4,FALSE),"")</f>
        <v/>
      </c>
      <c r="J263" s="112" t="str">
        <f>IFERROR(VLOOKUP($E263,contratos,5,FALSE),"")</f>
        <v/>
      </c>
      <c r="K263" s="112" t="str">
        <f>IFERROR(VLOOKUP($E263,contratos,6,FALSE),"")</f>
        <v/>
      </c>
      <c r="L263" s="112" t="str">
        <f>IFERROR(VLOOKUP($E263,contratos,7,FALSE),"")</f>
        <v/>
      </c>
      <c r="M263" s="113"/>
      <c r="N263" s="114"/>
      <c r="O263" s="113"/>
      <c r="P263" s="107"/>
      <c r="Q263" s="115"/>
      <c r="R263" s="116"/>
      <c r="S263" s="117" t="str">
        <f t="shared" si="3"/>
        <v/>
      </c>
      <c r="T263" s="116"/>
      <c r="U263" s="106" t="str">
        <f t="shared" si="8"/>
        <v/>
      </c>
      <c r="V263" s="107"/>
      <c r="W263" s="107"/>
      <c r="X263" s="118"/>
      <c r="Y263" s="119" t="str">
        <f t="shared" si="5"/>
        <v/>
      </c>
      <c r="Z263" s="113"/>
      <c r="AA263" s="113"/>
      <c r="AB263" s="119" t="str">
        <f>IF(T263&lt;&gt;"",(HOUR(T263)+MINUTE(T263)/60)*custohh,"")</f>
        <v/>
      </c>
      <c r="AC263" s="118"/>
      <c r="AD263" s="119" t="str">
        <f t="shared" si="6"/>
        <v/>
      </c>
      <c r="AE263" s="107"/>
      <c r="AF263" s="107"/>
      <c r="AG263" s="107"/>
      <c r="AH263" s="107"/>
      <c r="AI263" s="107"/>
      <c r="AJ263" s="120"/>
      <c r="AK263" s="107"/>
      <c r="AL263" s="113"/>
      <c r="AM263" s="121"/>
      <c r="AN263" s="121"/>
    </row>
    <row r="264">
      <c r="A264" s="104"/>
      <c r="B264" s="105"/>
      <c r="C264" s="105"/>
      <c r="D264" s="106" t="str">
        <f t="shared" si="1"/>
        <v/>
      </c>
      <c r="E264" s="107"/>
      <c r="F264" s="108" t="str">
        <f t="shared" si="7"/>
        <v/>
      </c>
      <c r="G264" s="109" t="str">
        <f>IFERROR(VLOOKUP($E264,contratos,2,FALSE),"")</f>
        <v/>
      </c>
      <c r="H264" s="110" t="str">
        <f>IFERROR(VLOOKUP($E264,contratos,3,FALSE),"")</f>
        <v/>
      </c>
      <c r="I264" s="111" t="str">
        <f>IFERROR(VLOOKUP($E264,contratos,4,FALSE),"")</f>
        <v/>
      </c>
      <c r="J264" s="112" t="str">
        <f>IFERROR(VLOOKUP($E264,contratos,5,FALSE),"")</f>
        <v/>
      </c>
      <c r="K264" s="112" t="str">
        <f>IFERROR(VLOOKUP($E264,contratos,6,FALSE),"")</f>
        <v/>
      </c>
      <c r="L264" s="112" t="str">
        <f>IFERROR(VLOOKUP($E264,contratos,7,FALSE),"")</f>
        <v/>
      </c>
      <c r="M264" s="113"/>
      <c r="N264" s="114"/>
      <c r="O264" s="113"/>
      <c r="P264" s="107"/>
      <c r="Q264" s="115"/>
      <c r="R264" s="116"/>
      <c r="S264" s="117" t="str">
        <f t="shared" si="3"/>
        <v/>
      </c>
      <c r="T264" s="116"/>
      <c r="U264" s="106" t="str">
        <f t="shared" si="8"/>
        <v/>
      </c>
      <c r="V264" s="107"/>
      <c r="W264" s="107"/>
      <c r="X264" s="118"/>
      <c r="Y264" s="119" t="str">
        <f t="shared" si="5"/>
        <v/>
      </c>
      <c r="Z264" s="113"/>
      <c r="AA264" s="113"/>
      <c r="AB264" s="119" t="str">
        <f>IF(T264&lt;&gt;"",(HOUR(T264)+MINUTE(T264)/60)*custohh,"")</f>
        <v/>
      </c>
      <c r="AC264" s="118"/>
      <c r="AD264" s="119" t="str">
        <f t="shared" si="6"/>
        <v/>
      </c>
      <c r="AE264" s="107"/>
      <c r="AF264" s="107"/>
      <c r="AG264" s="107"/>
      <c r="AH264" s="107"/>
      <c r="AI264" s="107"/>
      <c r="AJ264" s="120"/>
      <c r="AK264" s="107"/>
      <c r="AL264" s="113"/>
      <c r="AM264" s="121"/>
      <c r="AN264" s="121"/>
    </row>
    <row r="265">
      <c r="A265" s="104"/>
      <c r="B265" s="105"/>
      <c r="C265" s="105"/>
      <c r="D265" s="106" t="str">
        <f t="shared" si="1"/>
        <v/>
      </c>
      <c r="E265" s="107"/>
      <c r="F265" s="108" t="str">
        <f t="shared" si="7"/>
        <v/>
      </c>
      <c r="G265" s="109" t="str">
        <f>IFERROR(VLOOKUP($E265,contratos,2,FALSE),"")</f>
        <v/>
      </c>
      <c r="H265" s="110" t="str">
        <f>IFERROR(VLOOKUP($E265,contratos,3,FALSE),"")</f>
        <v/>
      </c>
      <c r="I265" s="111" t="str">
        <f>IFERROR(VLOOKUP($E265,contratos,4,FALSE),"")</f>
        <v/>
      </c>
      <c r="J265" s="112" t="str">
        <f>IFERROR(VLOOKUP($E265,contratos,5,FALSE),"")</f>
        <v/>
      </c>
      <c r="K265" s="112" t="str">
        <f>IFERROR(VLOOKUP($E265,contratos,6,FALSE),"")</f>
        <v/>
      </c>
      <c r="L265" s="112" t="str">
        <f>IFERROR(VLOOKUP($E265,contratos,7,FALSE),"")</f>
        <v/>
      </c>
      <c r="M265" s="113"/>
      <c r="N265" s="114"/>
      <c r="O265" s="113"/>
      <c r="P265" s="107"/>
      <c r="Q265" s="115"/>
      <c r="R265" s="116"/>
      <c r="S265" s="117" t="str">
        <f t="shared" si="3"/>
        <v/>
      </c>
      <c r="T265" s="116"/>
      <c r="U265" s="106" t="str">
        <f t="shared" si="8"/>
        <v/>
      </c>
      <c r="V265" s="107"/>
      <c r="W265" s="107"/>
      <c r="X265" s="118"/>
      <c r="Y265" s="119" t="str">
        <f t="shared" si="5"/>
        <v/>
      </c>
      <c r="Z265" s="113"/>
      <c r="AA265" s="113"/>
      <c r="AB265" s="119" t="str">
        <f>IF(T265&lt;&gt;"",(HOUR(T265)+MINUTE(T265)/60)*custohh,"")</f>
        <v/>
      </c>
      <c r="AC265" s="118"/>
      <c r="AD265" s="119" t="str">
        <f t="shared" si="6"/>
        <v/>
      </c>
      <c r="AE265" s="107"/>
      <c r="AF265" s="107"/>
      <c r="AG265" s="107"/>
      <c r="AH265" s="107"/>
      <c r="AI265" s="107"/>
      <c r="AJ265" s="120"/>
      <c r="AK265" s="107"/>
      <c r="AL265" s="113"/>
      <c r="AM265" s="121"/>
      <c r="AN265" s="121"/>
    </row>
    <row r="266">
      <c r="A266" s="104"/>
      <c r="B266" s="105"/>
      <c r="C266" s="105"/>
      <c r="D266" s="106" t="str">
        <f t="shared" si="1"/>
        <v/>
      </c>
      <c r="E266" s="107"/>
      <c r="F266" s="108" t="str">
        <f t="shared" si="7"/>
        <v/>
      </c>
      <c r="G266" s="109" t="str">
        <f>IFERROR(VLOOKUP($E266,contratos,2,FALSE),"")</f>
        <v/>
      </c>
      <c r="H266" s="110" t="str">
        <f>IFERROR(VLOOKUP($E266,contratos,3,FALSE),"")</f>
        <v/>
      </c>
      <c r="I266" s="111" t="str">
        <f>IFERROR(VLOOKUP($E266,contratos,4,FALSE),"")</f>
        <v/>
      </c>
      <c r="J266" s="112" t="str">
        <f>IFERROR(VLOOKUP($E266,contratos,5,FALSE),"")</f>
        <v/>
      </c>
      <c r="K266" s="112" t="str">
        <f>IFERROR(VLOOKUP($E266,contratos,6,FALSE),"")</f>
        <v/>
      </c>
      <c r="L266" s="112" t="str">
        <f>IFERROR(VLOOKUP($E266,contratos,7,FALSE),"")</f>
        <v/>
      </c>
      <c r="M266" s="113"/>
      <c r="N266" s="114"/>
      <c r="O266" s="113"/>
      <c r="P266" s="107"/>
      <c r="Q266" s="115"/>
      <c r="R266" s="116"/>
      <c r="S266" s="117" t="str">
        <f t="shared" si="3"/>
        <v/>
      </c>
      <c r="T266" s="116"/>
      <c r="U266" s="106" t="str">
        <f t="shared" si="8"/>
        <v/>
      </c>
      <c r="V266" s="107"/>
      <c r="W266" s="107"/>
      <c r="X266" s="118"/>
      <c r="Y266" s="119" t="str">
        <f t="shared" si="5"/>
        <v/>
      </c>
      <c r="Z266" s="113"/>
      <c r="AA266" s="113"/>
      <c r="AB266" s="119" t="str">
        <f>IF(T266&lt;&gt;"",(HOUR(T266)+MINUTE(T266)/60)*custohh,"")</f>
        <v/>
      </c>
      <c r="AC266" s="118"/>
      <c r="AD266" s="119" t="str">
        <f t="shared" si="6"/>
        <v/>
      </c>
      <c r="AE266" s="107"/>
      <c r="AF266" s="107"/>
      <c r="AG266" s="107"/>
      <c r="AH266" s="107"/>
      <c r="AI266" s="107"/>
      <c r="AJ266" s="120"/>
      <c r="AK266" s="107"/>
      <c r="AL266" s="113"/>
      <c r="AM266" s="121"/>
      <c r="AN266" s="121"/>
    </row>
    <row r="267">
      <c r="A267" s="104"/>
      <c r="B267" s="105"/>
      <c r="C267" s="105"/>
      <c r="D267" s="106" t="str">
        <f t="shared" si="1"/>
        <v/>
      </c>
      <c r="E267" s="107"/>
      <c r="F267" s="108" t="str">
        <f t="shared" si="7"/>
        <v/>
      </c>
      <c r="G267" s="109" t="str">
        <f>IFERROR(VLOOKUP($E267,contratos,2,FALSE),"")</f>
        <v/>
      </c>
      <c r="H267" s="110" t="str">
        <f>IFERROR(VLOOKUP($E267,contratos,3,FALSE),"")</f>
        <v/>
      </c>
      <c r="I267" s="111" t="str">
        <f>IFERROR(VLOOKUP($E267,contratos,4,FALSE),"")</f>
        <v/>
      </c>
      <c r="J267" s="112" t="str">
        <f>IFERROR(VLOOKUP($E267,contratos,5,FALSE),"")</f>
        <v/>
      </c>
      <c r="K267" s="112" t="str">
        <f>IFERROR(VLOOKUP($E267,contratos,6,FALSE),"")</f>
        <v/>
      </c>
      <c r="L267" s="112" t="str">
        <f>IFERROR(VLOOKUP($E267,contratos,7,FALSE),"")</f>
        <v/>
      </c>
      <c r="M267" s="113"/>
      <c r="N267" s="114"/>
      <c r="O267" s="113"/>
      <c r="P267" s="107"/>
      <c r="Q267" s="115"/>
      <c r="R267" s="116"/>
      <c r="S267" s="117" t="str">
        <f t="shared" si="3"/>
        <v/>
      </c>
      <c r="T267" s="116"/>
      <c r="U267" s="106" t="str">
        <f t="shared" si="8"/>
        <v/>
      </c>
      <c r="V267" s="107"/>
      <c r="W267" s="107"/>
      <c r="X267" s="118"/>
      <c r="Y267" s="119" t="str">
        <f t="shared" si="5"/>
        <v/>
      </c>
      <c r="Z267" s="113"/>
      <c r="AA267" s="113"/>
      <c r="AB267" s="119" t="str">
        <f>IF(T267&lt;&gt;"",(HOUR(T267)+MINUTE(T267)/60)*custohh,"")</f>
        <v/>
      </c>
      <c r="AC267" s="118"/>
      <c r="AD267" s="119" t="str">
        <f t="shared" si="6"/>
        <v/>
      </c>
      <c r="AE267" s="107"/>
      <c r="AF267" s="107"/>
      <c r="AG267" s="107"/>
      <c r="AH267" s="107"/>
      <c r="AI267" s="107"/>
      <c r="AJ267" s="120"/>
      <c r="AK267" s="107"/>
      <c r="AL267" s="113"/>
      <c r="AM267" s="121"/>
      <c r="AN267" s="121"/>
    </row>
    <row r="268">
      <c r="A268" s="104"/>
      <c r="B268" s="105"/>
      <c r="C268" s="105"/>
      <c r="D268" s="106" t="str">
        <f t="shared" si="1"/>
        <v/>
      </c>
      <c r="E268" s="107"/>
      <c r="F268" s="108" t="str">
        <f t="shared" si="7"/>
        <v/>
      </c>
      <c r="G268" s="109" t="str">
        <f>IFERROR(VLOOKUP($E268,contratos,2,FALSE),"")</f>
        <v/>
      </c>
      <c r="H268" s="110" t="str">
        <f>IFERROR(VLOOKUP($E268,contratos,3,FALSE),"")</f>
        <v/>
      </c>
      <c r="I268" s="111" t="str">
        <f>IFERROR(VLOOKUP($E268,contratos,4,FALSE),"")</f>
        <v/>
      </c>
      <c r="J268" s="112" t="str">
        <f>IFERROR(VLOOKUP($E268,contratos,5,FALSE),"")</f>
        <v/>
      </c>
      <c r="K268" s="112" t="str">
        <f>IFERROR(VLOOKUP($E268,contratos,6,FALSE),"")</f>
        <v/>
      </c>
      <c r="L268" s="112" t="str">
        <f>IFERROR(VLOOKUP($E268,contratos,7,FALSE),"")</f>
        <v/>
      </c>
      <c r="M268" s="113"/>
      <c r="N268" s="114"/>
      <c r="O268" s="113"/>
      <c r="P268" s="107"/>
      <c r="Q268" s="115"/>
      <c r="R268" s="116"/>
      <c r="S268" s="117" t="str">
        <f t="shared" si="3"/>
        <v/>
      </c>
      <c r="T268" s="116"/>
      <c r="U268" s="106" t="str">
        <f t="shared" si="8"/>
        <v/>
      </c>
      <c r="V268" s="107"/>
      <c r="W268" s="107"/>
      <c r="X268" s="118"/>
      <c r="Y268" s="119" t="str">
        <f t="shared" si="5"/>
        <v/>
      </c>
      <c r="Z268" s="113"/>
      <c r="AA268" s="113"/>
      <c r="AB268" s="119" t="str">
        <f>IF(T268&lt;&gt;"",(HOUR(T268)+MINUTE(T268)/60)*custohh,"")</f>
        <v/>
      </c>
      <c r="AC268" s="118"/>
      <c r="AD268" s="119" t="str">
        <f t="shared" si="6"/>
        <v/>
      </c>
      <c r="AE268" s="107"/>
      <c r="AF268" s="107"/>
      <c r="AG268" s="107"/>
      <c r="AH268" s="107"/>
      <c r="AI268" s="107"/>
      <c r="AJ268" s="120"/>
      <c r="AK268" s="107"/>
      <c r="AL268" s="113"/>
      <c r="AM268" s="121"/>
      <c r="AN268" s="121"/>
    </row>
    <row r="269">
      <c r="A269" s="104"/>
      <c r="B269" s="105"/>
      <c r="C269" s="105"/>
      <c r="D269" s="106" t="str">
        <f t="shared" si="1"/>
        <v/>
      </c>
      <c r="E269" s="107"/>
      <c r="F269" s="108" t="str">
        <f t="shared" si="7"/>
        <v/>
      </c>
      <c r="G269" s="109" t="str">
        <f>IFERROR(VLOOKUP($E269,contratos,2,FALSE),"")</f>
        <v/>
      </c>
      <c r="H269" s="110" t="str">
        <f>IFERROR(VLOOKUP($E269,contratos,3,FALSE),"")</f>
        <v/>
      </c>
      <c r="I269" s="111" t="str">
        <f>IFERROR(VLOOKUP($E269,contratos,4,FALSE),"")</f>
        <v/>
      </c>
      <c r="J269" s="112" t="str">
        <f>IFERROR(VLOOKUP($E269,contratos,5,FALSE),"")</f>
        <v/>
      </c>
      <c r="K269" s="112" t="str">
        <f>IFERROR(VLOOKUP($E269,contratos,6,FALSE),"")</f>
        <v/>
      </c>
      <c r="L269" s="112" t="str">
        <f>IFERROR(VLOOKUP($E269,contratos,7,FALSE),"")</f>
        <v/>
      </c>
      <c r="M269" s="113"/>
      <c r="N269" s="114"/>
      <c r="O269" s="113"/>
      <c r="P269" s="107"/>
      <c r="Q269" s="115"/>
      <c r="R269" s="116"/>
      <c r="S269" s="117" t="str">
        <f t="shared" si="3"/>
        <v/>
      </c>
      <c r="T269" s="116"/>
      <c r="U269" s="106" t="str">
        <f t="shared" si="8"/>
        <v/>
      </c>
      <c r="V269" s="107"/>
      <c r="W269" s="107"/>
      <c r="X269" s="118"/>
      <c r="Y269" s="119" t="str">
        <f t="shared" si="5"/>
        <v/>
      </c>
      <c r="Z269" s="113"/>
      <c r="AA269" s="113"/>
      <c r="AB269" s="119" t="str">
        <f>IF(T269&lt;&gt;"",(HOUR(T269)+MINUTE(T269)/60)*custohh,"")</f>
        <v/>
      </c>
      <c r="AC269" s="118"/>
      <c r="AD269" s="119" t="str">
        <f t="shared" si="6"/>
        <v/>
      </c>
      <c r="AE269" s="107"/>
      <c r="AF269" s="107"/>
      <c r="AG269" s="107"/>
      <c r="AH269" s="107"/>
      <c r="AI269" s="107"/>
      <c r="AJ269" s="120"/>
      <c r="AK269" s="107"/>
      <c r="AL269" s="113"/>
      <c r="AM269" s="121"/>
      <c r="AN269" s="121"/>
    </row>
    <row r="270">
      <c r="A270" s="104"/>
      <c r="B270" s="105"/>
      <c r="C270" s="105"/>
      <c r="D270" s="106" t="str">
        <f t="shared" si="1"/>
        <v/>
      </c>
      <c r="E270" s="107"/>
      <c r="F270" s="108" t="str">
        <f t="shared" si="7"/>
        <v/>
      </c>
      <c r="G270" s="109" t="str">
        <f>IFERROR(VLOOKUP($E270,contratos,2,FALSE),"")</f>
        <v/>
      </c>
      <c r="H270" s="110" t="str">
        <f>IFERROR(VLOOKUP($E270,contratos,3,FALSE),"")</f>
        <v/>
      </c>
      <c r="I270" s="111" t="str">
        <f>IFERROR(VLOOKUP($E270,contratos,4,FALSE),"")</f>
        <v/>
      </c>
      <c r="J270" s="112" t="str">
        <f>IFERROR(VLOOKUP($E270,contratos,5,FALSE),"")</f>
        <v/>
      </c>
      <c r="K270" s="112" t="str">
        <f>IFERROR(VLOOKUP($E270,contratos,6,FALSE),"")</f>
        <v/>
      </c>
      <c r="L270" s="112" t="str">
        <f>IFERROR(VLOOKUP($E270,contratos,7,FALSE),"")</f>
        <v/>
      </c>
      <c r="M270" s="113"/>
      <c r="N270" s="114"/>
      <c r="O270" s="113"/>
      <c r="P270" s="107"/>
      <c r="Q270" s="115"/>
      <c r="R270" s="116"/>
      <c r="S270" s="117" t="str">
        <f t="shared" si="3"/>
        <v/>
      </c>
      <c r="T270" s="116"/>
      <c r="U270" s="106" t="str">
        <f t="shared" si="8"/>
        <v/>
      </c>
      <c r="V270" s="107"/>
      <c r="W270" s="107"/>
      <c r="X270" s="118"/>
      <c r="Y270" s="119" t="str">
        <f t="shared" si="5"/>
        <v/>
      </c>
      <c r="Z270" s="113"/>
      <c r="AA270" s="113"/>
      <c r="AB270" s="119" t="str">
        <f>IF(T270&lt;&gt;"",(HOUR(T270)+MINUTE(T270)/60)*custohh,"")</f>
        <v/>
      </c>
      <c r="AC270" s="118"/>
      <c r="AD270" s="119" t="str">
        <f t="shared" si="6"/>
        <v/>
      </c>
      <c r="AE270" s="107"/>
      <c r="AF270" s="107"/>
      <c r="AG270" s="107"/>
      <c r="AH270" s="107"/>
      <c r="AI270" s="107"/>
      <c r="AJ270" s="120"/>
      <c r="AK270" s="107"/>
      <c r="AL270" s="113"/>
      <c r="AM270" s="121"/>
      <c r="AN270" s="121"/>
    </row>
    <row r="271">
      <c r="A271" s="104"/>
      <c r="B271" s="105"/>
      <c r="C271" s="105"/>
      <c r="D271" s="106" t="str">
        <f t="shared" si="1"/>
        <v/>
      </c>
      <c r="E271" s="107"/>
      <c r="F271" s="108" t="str">
        <f t="shared" si="7"/>
        <v/>
      </c>
      <c r="G271" s="109" t="str">
        <f>IFERROR(VLOOKUP($E271,contratos,2,FALSE),"")</f>
        <v/>
      </c>
      <c r="H271" s="110" t="str">
        <f>IFERROR(VLOOKUP($E271,contratos,3,FALSE),"")</f>
        <v/>
      </c>
      <c r="I271" s="111" t="str">
        <f>IFERROR(VLOOKUP($E271,contratos,4,FALSE),"")</f>
        <v/>
      </c>
      <c r="J271" s="112" t="str">
        <f>IFERROR(VLOOKUP($E271,contratos,5,FALSE),"")</f>
        <v/>
      </c>
      <c r="K271" s="112" t="str">
        <f>IFERROR(VLOOKUP($E271,contratos,6,FALSE),"")</f>
        <v/>
      </c>
      <c r="L271" s="112" t="str">
        <f>IFERROR(VLOOKUP($E271,contratos,7,FALSE),"")</f>
        <v/>
      </c>
      <c r="M271" s="113"/>
      <c r="N271" s="114"/>
      <c r="O271" s="113"/>
      <c r="P271" s="107"/>
      <c r="Q271" s="115"/>
      <c r="R271" s="116"/>
      <c r="S271" s="117" t="str">
        <f t="shared" si="3"/>
        <v/>
      </c>
      <c r="T271" s="116"/>
      <c r="U271" s="106" t="str">
        <f t="shared" si="8"/>
        <v/>
      </c>
      <c r="V271" s="107"/>
      <c r="W271" s="107"/>
      <c r="X271" s="118"/>
      <c r="Y271" s="119" t="str">
        <f t="shared" si="5"/>
        <v/>
      </c>
      <c r="Z271" s="113"/>
      <c r="AA271" s="113"/>
      <c r="AB271" s="119" t="str">
        <f>IF(T271&lt;&gt;"",(HOUR(T271)+MINUTE(T271)/60)*custohh,"")</f>
        <v/>
      </c>
      <c r="AC271" s="118"/>
      <c r="AD271" s="119" t="str">
        <f t="shared" si="6"/>
        <v/>
      </c>
      <c r="AE271" s="107"/>
      <c r="AF271" s="107"/>
      <c r="AG271" s="107"/>
      <c r="AH271" s="107"/>
      <c r="AI271" s="107"/>
      <c r="AJ271" s="120"/>
      <c r="AK271" s="107"/>
      <c r="AL271" s="113"/>
      <c r="AM271" s="121"/>
      <c r="AN271" s="121"/>
    </row>
    <row r="272">
      <c r="A272" s="104"/>
      <c r="B272" s="105"/>
      <c r="C272" s="105"/>
      <c r="D272" s="106" t="str">
        <f t="shared" si="1"/>
        <v/>
      </c>
      <c r="E272" s="107"/>
      <c r="F272" s="108" t="str">
        <f t="shared" si="7"/>
        <v/>
      </c>
      <c r="G272" s="109" t="str">
        <f>IFERROR(VLOOKUP($E272,contratos,2,FALSE),"")</f>
        <v/>
      </c>
      <c r="H272" s="110" t="str">
        <f>IFERROR(VLOOKUP($E272,contratos,3,FALSE),"")</f>
        <v/>
      </c>
      <c r="I272" s="111" t="str">
        <f>IFERROR(VLOOKUP($E272,contratos,4,FALSE),"")</f>
        <v/>
      </c>
      <c r="J272" s="112" t="str">
        <f>IFERROR(VLOOKUP($E272,contratos,5,FALSE),"")</f>
        <v/>
      </c>
      <c r="K272" s="112" t="str">
        <f>IFERROR(VLOOKUP($E272,contratos,6,FALSE),"")</f>
        <v/>
      </c>
      <c r="L272" s="112" t="str">
        <f>IFERROR(VLOOKUP($E272,contratos,7,FALSE),"")</f>
        <v/>
      </c>
      <c r="M272" s="113"/>
      <c r="N272" s="114"/>
      <c r="O272" s="113"/>
      <c r="P272" s="107"/>
      <c r="Q272" s="115"/>
      <c r="R272" s="116"/>
      <c r="S272" s="117" t="str">
        <f t="shared" si="3"/>
        <v/>
      </c>
      <c r="T272" s="116"/>
      <c r="U272" s="106" t="str">
        <f t="shared" si="8"/>
        <v/>
      </c>
      <c r="V272" s="107"/>
      <c r="W272" s="107"/>
      <c r="X272" s="118"/>
      <c r="Y272" s="119" t="str">
        <f t="shared" si="5"/>
        <v/>
      </c>
      <c r="Z272" s="113"/>
      <c r="AA272" s="113"/>
      <c r="AB272" s="119" t="str">
        <f>IF(T272&lt;&gt;"",(HOUR(T272)+MINUTE(T272)/60)*custohh,"")</f>
        <v/>
      </c>
      <c r="AC272" s="118"/>
      <c r="AD272" s="119" t="str">
        <f t="shared" si="6"/>
        <v/>
      </c>
      <c r="AE272" s="107"/>
      <c r="AF272" s="107"/>
      <c r="AG272" s="107"/>
      <c r="AH272" s="107"/>
      <c r="AI272" s="107"/>
      <c r="AJ272" s="120"/>
      <c r="AK272" s="107"/>
      <c r="AL272" s="113"/>
      <c r="AM272" s="121"/>
      <c r="AN272" s="121"/>
    </row>
    <row r="273">
      <c r="A273" s="104"/>
      <c r="B273" s="105"/>
      <c r="C273" s="105"/>
      <c r="D273" s="106" t="str">
        <f t="shared" si="1"/>
        <v/>
      </c>
      <c r="E273" s="107"/>
      <c r="F273" s="108" t="str">
        <f t="shared" si="7"/>
        <v/>
      </c>
      <c r="G273" s="109" t="str">
        <f>IFERROR(VLOOKUP($E273,contratos,2,FALSE),"")</f>
        <v/>
      </c>
      <c r="H273" s="110" t="str">
        <f>IFERROR(VLOOKUP($E273,contratos,3,FALSE),"")</f>
        <v/>
      </c>
      <c r="I273" s="111" t="str">
        <f>IFERROR(VLOOKUP($E273,contratos,4,FALSE),"")</f>
        <v/>
      </c>
      <c r="J273" s="112" t="str">
        <f>IFERROR(VLOOKUP($E273,contratos,5,FALSE),"")</f>
        <v/>
      </c>
      <c r="K273" s="112" t="str">
        <f>IFERROR(VLOOKUP($E273,contratos,6,FALSE),"")</f>
        <v/>
      </c>
      <c r="L273" s="112" t="str">
        <f>IFERROR(VLOOKUP($E273,contratos,7,FALSE),"")</f>
        <v/>
      </c>
      <c r="M273" s="113"/>
      <c r="N273" s="114"/>
      <c r="O273" s="113"/>
      <c r="P273" s="107"/>
      <c r="Q273" s="115"/>
      <c r="R273" s="116"/>
      <c r="S273" s="117" t="str">
        <f t="shared" si="3"/>
        <v/>
      </c>
      <c r="T273" s="116"/>
      <c r="U273" s="106" t="str">
        <f t="shared" si="8"/>
        <v/>
      </c>
      <c r="V273" s="107"/>
      <c r="W273" s="107"/>
      <c r="X273" s="118"/>
      <c r="Y273" s="119" t="str">
        <f t="shared" si="5"/>
        <v/>
      </c>
      <c r="Z273" s="113"/>
      <c r="AA273" s="113"/>
      <c r="AB273" s="119" t="str">
        <f>IF(T273&lt;&gt;"",(HOUR(T273)+MINUTE(T273)/60)*custohh,"")</f>
        <v/>
      </c>
      <c r="AC273" s="118"/>
      <c r="AD273" s="119" t="str">
        <f t="shared" si="6"/>
        <v/>
      </c>
      <c r="AE273" s="107"/>
      <c r="AF273" s="107"/>
      <c r="AG273" s="107"/>
      <c r="AH273" s="107"/>
      <c r="AI273" s="107"/>
      <c r="AJ273" s="120"/>
      <c r="AK273" s="107"/>
      <c r="AL273" s="113"/>
      <c r="AM273" s="121"/>
      <c r="AN273" s="121"/>
    </row>
    <row r="274">
      <c r="A274" s="104"/>
      <c r="B274" s="105"/>
      <c r="C274" s="105"/>
      <c r="D274" s="106" t="str">
        <f t="shared" si="1"/>
        <v/>
      </c>
      <c r="E274" s="107"/>
      <c r="F274" s="108" t="str">
        <f t="shared" si="7"/>
        <v/>
      </c>
      <c r="G274" s="109" t="str">
        <f>IFERROR(VLOOKUP($E274,contratos,2,FALSE),"")</f>
        <v/>
      </c>
      <c r="H274" s="110" t="str">
        <f>IFERROR(VLOOKUP($E274,contratos,3,FALSE),"")</f>
        <v/>
      </c>
      <c r="I274" s="111" t="str">
        <f>IFERROR(VLOOKUP($E274,contratos,4,FALSE),"")</f>
        <v/>
      </c>
      <c r="J274" s="112" t="str">
        <f>IFERROR(VLOOKUP($E274,contratos,5,FALSE),"")</f>
        <v/>
      </c>
      <c r="K274" s="112" t="str">
        <f>IFERROR(VLOOKUP($E274,contratos,6,FALSE),"")</f>
        <v/>
      </c>
      <c r="L274" s="112" t="str">
        <f>IFERROR(VLOOKUP($E274,contratos,7,FALSE),"")</f>
        <v/>
      </c>
      <c r="M274" s="113"/>
      <c r="N274" s="114"/>
      <c r="O274" s="113"/>
      <c r="P274" s="107"/>
      <c r="Q274" s="115"/>
      <c r="R274" s="116"/>
      <c r="S274" s="117" t="str">
        <f t="shared" si="3"/>
        <v/>
      </c>
      <c r="T274" s="116"/>
      <c r="U274" s="106" t="str">
        <f t="shared" si="8"/>
        <v/>
      </c>
      <c r="V274" s="107"/>
      <c r="W274" s="107"/>
      <c r="X274" s="118"/>
      <c r="Y274" s="119" t="str">
        <f t="shared" si="5"/>
        <v/>
      </c>
      <c r="Z274" s="113"/>
      <c r="AA274" s="113"/>
      <c r="AB274" s="119" t="str">
        <f>IF(T274&lt;&gt;"",(HOUR(T274)+MINUTE(T274)/60)*custohh,"")</f>
        <v/>
      </c>
      <c r="AC274" s="118"/>
      <c r="AD274" s="119" t="str">
        <f t="shared" si="6"/>
        <v/>
      </c>
      <c r="AE274" s="107"/>
      <c r="AF274" s="107"/>
      <c r="AG274" s="107"/>
      <c r="AH274" s="107"/>
      <c r="AI274" s="107"/>
      <c r="AJ274" s="120"/>
      <c r="AK274" s="107"/>
      <c r="AL274" s="113"/>
      <c r="AM274" s="121"/>
      <c r="AN274" s="121"/>
    </row>
    <row r="275">
      <c r="A275" s="104"/>
      <c r="B275" s="105"/>
      <c r="C275" s="105"/>
      <c r="D275" s="106" t="str">
        <f t="shared" si="1"/>
        <v/>
      </c>
      <c r="E275" s="107"/>
      <c r="F275" s="108" t="str">
        <f t="shared" si="7"/>
        <v/>
      </c>
      <c r="G275" s="109" t="str">
        <f>IFERROR(VLOOKUP($E275,contratos,2,FALSE),"")</f>
        <v/>
      </c>
      <c r="H275" s="110" t="str">
        <f>IFERROR(VLOOKUP($E275,contratos,3,FALSE),"")</f>
        <v/>
      </c>
      <c r="I275" s="111" t="str">
        <f>IFERROR(VLOOKUP($E275,contratos,4,FALSE),"")</f>
        <v/>
      </c>
      <c r="J275" s="112" t="str">
        <f>IFERROR(VLOOKUP($E275,contratos,5,FALSE),"")</f>
        <v/>
      </c>
      <c r="K275" s="112" t="str">
        <f>IFERROR(VLOOKUP($E275,contratos,6,FALSE),"")</f>
        <v/>
      </c>
      <c r="L275" s="112" t="str">
        <f>IFERROR(VLOOKUP($E275,contratos,7,FALSE),"")</f>
        <v/>
      </c>
      <c r="M275" s="113"/>
      <c r="N275" s="114"/>
      <c r="O275" s="113"/>
      <c r="P275" s="107"/>
      <c r="Q275" s="115"/>
      <c r="R275" s="116"/>
      <c r="S275" s="117" t="str">
        <f t="shared" si="3"/>
        <v/>
      </c>
      <c r="T275" s="116"/>
      <c r="U275" s="106" t="str">
        <f t="shared" si="8"/>
        <v/>
      </c>
      <c r="V275" s="107"/>
      <c r="W275" s="107"/>
      <c r="X275" s="118"/>
      <c r="Y275" s="119" t="str">
        <f t="shared" si="5"/>
        <v/>
      </c>
      <c r="Z275" s="113"/>
      <c r="AA275" s="113"/>
      <c r="AB275" s="119" t="str">
        <f>IF(T275&lt;&gt;"",(HOUR(T275)+MINUTE(T275)/60)*custohh,"")</f>
        <v/>
      </c>
      <c r="AC275" s="118"/>
      <c r="AD275" s="119" t="str">
        <f t="shared" si="6"/>
        <v/>
      </c>
      <c r="AE275" s="107"/>
      <c r="AF275" s="107"/>
      <c r="AG275" s="107"/>
      <c r="AH275" s="107"/>
      <c r="AI275" s="107"/>
      <c r="AJ275" s="120"/>
      <c r="AK275" s="107"/>
      <c r="AL275" s="113"/>
      <c r="AM275" s="121"/>
      <c r="AN275" s="121"/>
    </row>
    <row r="276">
      <c r="A276" s="104"/>
      <c r="B276" s="105"/>
      <c r="C276" s="105"/>
      <c r="D276" s="106" t="str">
        <f t="shared" si="1"/>
        <v/>
      </c>
      <c r="E276" s="107"/>
      <c r="F276" s="108" t="str">
        <f t="shared" si="7"/>
        <v/>
      </c>
      <c r="G276" s="109" t="str">
        <f>IFERROR(VLOOKUP($E276,contratos,2,FALSE),"")</f>
        <v/>
      </c>
      <c r="H276" s="110" t="str">
        <f>IFERROR(VLOOKUP($E276,contratos,3,FALSE),"")</f>
        <v/>
      </c>
      <c r="I276" s="111" t="str">
        <f>IFERROR(VLOOKUP($E276,contratos,4,FALSE),"")</f>
        <v/>
      </c>
      <c r="J276" s="112" t="str">
        <f>IFERROR(VLOOKUP($E276,contratos,5,FALSE),"")</f>
        <v/>
      </c>
      <c r="K276" s="112" t="str">
        <f>IFERROR(VLOOKUP($E276,contratos,6,FALSE),"")</f>
        <v/>
      </c>
      <c r="L276" s="112" t="str">
        <f>IFERROR(VLOOKUP($E276,contratos,7,FALSE),"")</f>
        <v/>
      </c>
      <c r="M276" s="113"/>
      <c r="N276" s="114"/>
      <c r="O276" s="113"/>
      <c r="P276" s="107"/>
      <c r="Q276" s="115"/>
      <c r="R276" s="116"/>
      <c r="S276" s="117" t="str">
        <f t="shared" si="3"/>
        <v/>
      </c>
      <c r="T276" s="116"/>
      <c r="U276" s="106" t="str">
        <f t="shared" si="8"/>
        <v/>
      </c>
      <c r="V276" s="107"/>
      <c r="W276" s="107"/>
      <c r="X276" s="118"/>
      <c r="Y276" s="119" t="str">
        <f t="shared" si="5"/>
        <v/>
      </c>
      <c r="Z276" s="113"/>
      <c r="AA276" s="113"/>
      <c r="AB276" s="119" t="str">
        <f>IF(T276&lt;&gt;"",(HOUR(T276)+MINUTE(T276)/60)*custohh,"")</f>
        <v/>
      </c>
      <c r="AC276" s="118"/>
      <c r="AD276" s="119" t="str">
        <f t="shared" si="6"/>
        <v/>
      </c>
      <c r="AE276" s="107"/>
      <c r="AF276" s="107"/>
      <c r="AG276" s="107"/>
      <c r="AH276" s="107"/>
      <c r="AI276" s="107"/>
      <c r="AJ276" s="120"/>
      <c r="AK276" s="107"/>
      <c r="AL276" s="113"/>
      <c r="AM276" s="121"/>
      <c r="AN276" s="121"/>
    </row>
    <row r="277">
      <c r="A277" s="104"/>
      <c r="B277" s="105"/>
      <c r="C277" s="105"/>
      <c r="D277" s="106" t="str">
        <f t="shared" si="1"/>
        <v/>
      </c>
      <c r="E277" s="107"/>
      <c r="F277" s="108" t="str">
        <f t="shared" si="7"/>
        <v/>
      </c>
      <c r="G277" s="109" t="str">
        <f>IFERROR(VLOOKUP($E277,contratos,2,FALSE),"")</f>
        <v/>
      </c>
      <c r="H277" s="110" t="str">
        <f>IFERROR(VLOOKUP($E277,contratos,3,FALSE),"")</f>
        <v/>
      </c>
      <c r="I277" s="111" t="str">
        <f>IFERROR(VLOOKUP($E277,contratos,4,FALSE),"")</f>
        <v/>
      </c>
      <c r="J277" s="112" t="str">
        <f>IFERROR(VLOOKUP($E277,contratos,5,FALSE),"")</f>
        <v/>
      </c>
      <c r="K277" s="112" t="str">
        <f>IFERROR(VLOOKUP($E277,contratos,6,FALSE),"")</f>
        <v/>
      </c>
      <c r="L277" s="112" t="str">
        <f>IFERROR(VLOOKUP($E277,contratos,7,FALSE),"")</f>
        <v/>
      </c>
      <c r="M277" s="113"/>
      <c r="N277" s="114"/>
      <c r="O277" s="113"/>
      <c r="P277" s="107"/>
      <c r="Q277" s="115"/>
      <c r="R277" s="116"/>
      <c r="S277" s="117" t="str">
        <f t="shared" si="3"/>
        <v/>
      </c>
      <c r="T277" s="116"/>
      <c r="U277" s="106" t="str">
        <f t="shared" si="8"/>
        <v/>
      </c>
      <c r="V277" s="107"/>
      <c r="W277" s="107"/>
      <c r="X277" s="118"/>
      <c r="Y277" s="119" t="str">
        <f t="shared" si="5"/>
        <v/>
      </c>
      <c r="Z277" s="113"/>
      <c r="AA277" s="113"/>
      <c r="AB277" s="119" t="str">
        <f>IF(T277&lt;&gt;"",(HOUR(T277)+MINUTE(T277)/60)*custohh,"")</f>
        <v/>
      </c>
      <c r="AC277" s="118"/>
      <c r="AD277" s="119" t="str">
        <f t="shared" si="6"/>
        <v/>
      </c>
      <c r="AE277" s="107"/>
      <c r="AF277" s="107"/>
      <c r="AG277" s="107"/>
      <c r="AH277" s="107"/>
      <c r="AI277" s="107"/>
      <c r="AJ277" s="120"/>
      <c r="AK277" s="107"/>
      <c r="AL277" s="113"/>
      <c r="AM277" s="121"/>
      <c r="AN277" s="121"/>
    </row>
    <row r="278">
      <c r="A278" s="104"/>
      <c r="B278" s="105"/>
      <c r="C278" s="105"/>
      <c r="D278" s="106" t="str">
        <f t="shared" si="1"/>
        <v/>
      </c>
      <c r="E278" s="107"/>
      <c r="F278" s="108" t="str">
        <f t="shared" si="7"/>
        <v/>
      </c>
      <c r="G278" s="109" t="str">
        <f>IFERROR(VLOOKUP($E278,contratos,2,FALSE),"")</f>
        <v/>
      </c>
      <c r="H278" s="110" t="str">
        <f>IFERROR(VLOOKUP($E278,contratos,3,FALSE),"")</f>
        <v/>
      </c>
      <c r="I278" s="111" t="str">
        <f>IFERROR(VLOOKUP($E278,contratos,4,FALSE),"")</f>
        <v/>
      </c>
      <c r="J278" s="112" t="str">
        <f>IFERROR(VLOOKUP($E278,contratos,5,FALSE),"")</f>
        <v/>
      </c>
      <c r="K278" s="112" t="str">
        <f>IFERROR(VLOOKUP($E278,contratos,6,FALSE),"")</f>
        <v/>
      </c>
      <c r="L278" s="112" t="str">
        <f>IFERROR(VLOOKUP($E278,contratos,7,FALSE),"")</f>
        <v/>
      </c>
      <c r="M278" s="113"/>
      <c r="N278" s="114"/>
      <c r="O278" s="113"/>
      <c r="P278" s="107"/>
      <c r="Q278" s="115"/>
      <c r="R278" s="116"/>
      <c r="S278" s="117" t="str">
        <f t="shared" si="3"/>
        <v/>
      </c>
      <c r="T278" s="116"/>
      <c r="U278" s="106" t="str">
        <f t="shared" si="8"/>
        <v/>
      </c>
      <c r="V278" s="107"/>
      <c r="W278" s="107"/>
      <c r="X278" s="118"/>
      <c r="Y278" s="119" t="str">
        <f t="shared" si="5"/>
        <v/>
      </c>
      <c r="Z278" s="113"/>
      <c r="AA278" s="113"/>
      <c r="AB278" s="119" t="str">
        <f>IF(T278&lt;&gt;"",(HOUR(T278)+MINUTE(T278)/60)*custohh,"")</f>
        <v/>
      </c>
      <c r="AC278" s="118"/>
      <c r="AD278" s="119" t="str">
        <f t="shared" si="6"/>
        <v/>
      </c>
      <c r="AE278" s="107"/>
      <c r="AF278" s="107"/>
      <c r="AG278" s="107"/>
      <c r="AH278" s="107"/>
      <c r="AI278" s="107"/>
      <c r="AJ278" s="120"/>
      <c r="AK278" s="107"/>
      <c r="AL278" s="113"/>
      <c r="AM278" s="121"/>
      <c r="AN278" s="121"/>
    </row>
    <row r="279">
      <c r="A279" s="104"/>
      <c r="B279" s="105"/>
      <c r="C279" s="105"/>
      <c r="D279" s="106" t="str">
        <f t="shared" si="1"/>
        <v/>
      </c>
      <c r="E279" s="107"/>
      <c r="F279" s="108" t="str">
        <f t="shared" si="7"/>
        <v/>
      </c>
      <c r="G279" s="109" t="str">
        <f>IFERROR(VLOOKUP($E279,contratos,2,FALSE),"")</f>
        <v/>
      </c>
      <c r="H279" s="110" t="str">
        <f>IFERROR(VLOOKUP($E279,contratos,3,FALSE),"")</f>
        <v/>
      </c>
      <c r="I279" s="111" t="str">
        <f>IFERROR(VLOOKUP($E279,contratos,4,FALSE),"")</f>
        <v/>
      </c>
      <c r="J279" s="112" t="str">
        <f>IFERROR(VLOOKUP($E279,contratos,5,FALSE),"")</f>
        <v/>
      </c>
      <c r="K279" s="112" t="str">
        <f>IFERROR(VLOOKUP($E279,contratos,6,FALSE),"")</f>
        <v/>
      </c>
      <c r="L279" s="112" t="str">
        <f>IFERROR(VLOOKUP($E279,contratos,7,FALSE),"")</f>
        <v/>
      </c>
      <c r="M279" s="113"/>
      <c r="N279" s="114"/>
      <c r="O279" s="113"/>
      <c r="P279" s="107"/>
      <c r="Q279" s="115"/>
      <c r="R279" s="116"/>
      <c r="S279" s="117" t="str">
        <f t="shared" si="3"/>
        <v/>
      </c>
      <c r="T279" s="116"/>
      <c r="U279" s="106" t="str">
        <f t="shared" si="8"/>
        <v/>
      </c>
      <c r="V279" s="107"/>
      <c r="W279" s="107"/>
      <c r="X279" s="118"/>
      <c r="Y279" s="119" t="str">
        <f t="shared" si="5"/>
        <v/>
      </c>
      <c r="Z279" s="113"/>
      <c r="AA279" s="113"/>
      <c r="AB279" s="119" t="str">
        <f>IF(T279&lt;&gt;"",(HOUR(T279)+MINUTE(T279)/60)*custohh,"")</f>
        <v/>
      </c>
      <c r="AC279" s="118"/>
      <c r="AD279" s="119" t="str">
        <f t="shared" si="6"/>
        <v/>
      </c>
      <c r="AE279" s="107"/>
      <c r="AF279" s="107"/>
      <c r="AG279" s="107"/>
      <c r="AH279" s="107"/>
      <c r="AI279" s="107"/>
      <c r="AJ279" s="120"/>
      <c r="AK279" s="107"/>
      <c r="AL279" s="113"/>
      <c r="AM279" s="121"/>
      <c r="AN279" s="121"/>
    </row>
    <row r="280">
      <c r="A280" s="104"/>
      <c r="B280" s="105"/>
      <c r="C280" s="105"/>
      <c r="D280" s="106" t="str">
        <f t="shared" si="1"/>
        <v/>
      </c>
      <c r="E280" s="107"/>
      <c r="F280" s="108" t="str">
        <f t="shared" si="7"/>
        <v/>
      </c>
      <c r="G280" s="109" t="str">
        <f>IFERROR(VLOOKUP($E280,contratos,2,FALSE),"")</f>
        <v/>
      </c>
      <c r="H280" s="110" t="str">
        <f>IFERROR(VLOOKUP($E280,contratos,3,FALSE),"")</f>
        <v/>
      </c>
      <c r="I280" s="111" t="str">
        <f>IFERROR(VLOOKUP($E280,contratos,4,FALSE),"")</f>
        <v/>
      </c>
      <c r="J280" s="112" t="str">
        <f>IFERROR(VLOOKUP($E280,contratos,5,FALSE),"")</f>
        <v/>
      </c>
      <c r="K280" s="112" t="str">
        <f>IFERROR(VLOOKUP($E280,contratos,6,FALSE),"")</f>
        <v/>
      </c>
      <c r="L280" s="112" t="str">
        <f>IFERROR(VLOOKUP($E280,contratos,7,FALSE),"")</f>
        <v/>
      </c>
      <c r="M280" s="113"/>
      <c r="N280" s="114"/>
      <c r="O280" s="113"/>
      <c r="P280" s="107"/>
      <c r="Q280" s="115"/>
      <c r="R280" s="116"/>
      <c r="S280" s="117" t="str">
        <f t="shared" si="3"/>
        <v/>
      </c>
      <c r="T280" s="116"/>
      <c r="U280" s="106" t="str">
        <f t="shared" si="8"/>
        <v/>
      </c>
      <c r="V280" s="107"/>
      <c r="W280" s="107"/>
      <c r="X280" s="118"/>
      <c r="Y280" s="119" t="str">
        <f t="shared" si="5"/>
        <v/>
      </c>
      <c r="Z280" s="113"/>
      <c r="AA280" s="113"/>
      <c r="AB280" s="119" t="str">
        <f>IF(T280&lt;&gt;"",(HOUR(T280)+MINUTE(T280)/60)*custohh,"")</f>
        <v/>
      </c>
      <c r="AC280" s="118"/>
      <c r="AD280" s="119" t="str">
        <f t="shared" si="6"/>
        <v/>
      </c>
      <c r="AE280" s="107"/>
      <c r="AF280" s="107"/>
      <c r="AG280" s="107"/>
      <c r="AH280" s="107"/>
      <c r="AI280" s="107"/>
      <c r="AJ280" s="120"/>
      <c r="AK280" s="107"/>
      <c r="AL280" s="113"/>
      <c r="AM280" s="121"/>
      <c r="AN280" s="121"/>
    </row>
    <row r="281">
      <c r="A281" s="104"/>
      <c r="B281" s="105"/>
      <c r="C281" s="105"/>
      <c r="D281" s="106" t="str">
        <f t="shared" si="1"/>
        <v/>
      </c>
      <c r="E281" s="107"/>
      <c r="F281" s="108" t="str">
        <f t="shared" si="7"/>
        <v/>
      </c>
      <c r="G281" s="109" t="str">
        <f>IFERROR(VLOOKUP($E281,contratos,2,FALSE),"")</f>
        <v/>
      </c>
      <c r="H281" s="110" t="str">
        <f>IFERROR(VLOOKUP($E281,contratos,3,FALSE),"")</f>
        <v/>
      </c>
      <c r="I281" s="111" t="str">
        <f>IFERROR(VLOOKUP($E281,contratos,4,FALSE),"")</f>
        <v/>
      </c>
      <c r="J281" s="112" t="str">
        <f>IFERROR(VLOOKUP($E281,contratos,5,FALSE),"")</f>
        <v/>
      </c>
      <c r="K281" s="112" t="str">
        <f>IFERROR(VLOOKUP($E281,contratos,6,FALSE),"")</f>
        <v/>
      </c>
      <c r="L281" s="112" t="str">
        <f>IFERROR(VLOOKUP($E281,contratos,7,FALSE),"")</f>
        <v/>
      </c>
      <c r="M281" s="113"/>
      <c r="N281" s="114"/>
      <c r="O281" s="113"/>
      <c r="P281" s="107"/>
      <c r="Q281" s="115"/>
      <c r="R281" s="116"/>
      <c r="S281" s="117" t="str">
        <f t="shared" si="3"/>
        <v/>
      </c>
      <c r="T281" s="116"/>
      <c r="U281" s="106" t="str">
        <f t="shared" si="8"/>
        <v/>
      </c>
      <c r="V281" s="107"/>
      <c r="W281" s="107"/>
      <c r="X281" s="118"/>
      <c r="Y281" s="119" t="str">
        <f t="shared" si="5"/>
        <v/>
      </c>
      <c r="Z281" s="113"/>
      <c r="AA281" s="113"/>
      <c r="AB281" s="119" t="str">
        <f>IF(T281&lt;&gt;"",(HOUR(T281)+MINUTE(T281)/60)*custohh,"")</f>
        <v/>
      </c>
      <c r="AC281" s="118"/>
      <c r="AD281" s="119" t="str">
        <f t="shared" si="6"/>
        <v/>
      </c>
      <c r="AE281" s="107"/>
      <c r="AF281" s="107"/>
      <c r="AG281" s="107"/>
      <c r="AH281" s="107"/>
      <c r="AI281" s="107"/>
      <c r="AJ281" s="120"/>
      <c r="AK281" s="107"/>
      <c r="AL281" s="113"/>
      <c r="AM281" s="121"/>
      <c r="AN281" s="121"/>
    </row>
    <row r="282">
      <c r="A282" s="104"/>
      <c r="B282" s="105"/>
      <c r="C282" s="105"/>
      <c r="D282" s="106" t="str">
        <f t="shared" si="1"/>
        <v/>
      </c>
      <c r="E282" s="107"/>
      <c r="F282" s="108" t="str">
        <f t="shared" si="7"/>
        <v/>
      </c>
      <c r="G282" s="109" t="str">
        <f>IFERROR(VLOOKUP($E282,contratos,2,FALSE),"")</f>
        <v/>
      </c>
      <c r="H282" s="110" t="str">
        <f>IFERROR(VLOOKUP($E282,contratos,3,FALSE),"")</f>
        <v/>
      </c>
      <c r="I282" s="111" t="str">
        <f>IFERROR(VLOOKUP($E282,contratos,4,FALSE),"")</f>
        <v/>
      </c>
      <c r="J282" s="112" t="str">
        <f>IFERROR(VLOOKUP($E282,contratos,5,FALSE),"")</f>
        <v/>
      </c>
      <c r="K282" s="112" t="str">
        <f>IFERROR(VLOOKUP($E282,contratos,6,FALSE),"")</f>
        <v/>
      </c>
      <c r="L282" s="112" t="str">
        <f>IFERROR(VLOOKUP($E282,contratos,7,FALSE),"")</f>
        <v/>
      </c>
      <c r="M282" s="113"/>
      <c r="N282" s="114"/>
      <c r="O282" s="113"/>
      <c r="P282" s="107"/>
      <c r="Q282" s="115"/>
      <c r="R282" s="116"/>
      <c r="S282" s="117" t="str">
        <f t="shared" si="3"/>
        <v/>
      </c>
      <c r="T282" s="116"/>
      <c r="U282" s="106" t="str">
        <f t="shared" si="8"/>
        <v/>
      </c>
      <c r="V282" s="107"/>
      <c r="W282" s="107"/>
      <c r="X282" s="118"/>
      <c r="Y282" s="119" t="str">
        <f t="shared" si="5"/>
        <v/>
      </c>
      <c r="Z282" s="113"/>
      <c r="AA282" s="113"/>
      <c r="AB282" s="119" t="str">
        <f>IF(T282&lt;&gt;"",(HOUR(T282)+MINUTE(T282)/60)*custohh,"")</f>
        <v/>
      </c>
      <c r="AC282" s="118"/>
      <c r="AD282" s="119" t="str">
        <f t="shared" si="6"/>
        <v/>
      </c>
      <c r="AE282" s="107"/>
      <c r="AF282" s="107"/>
      <c r="AG282" s="107"/>
      <c r="AH282" s="107"/>
      <c r="AI282" s="107"/>
      <c r="AJ282" s="120"/>
      <c r="AK282" s="107"/>
      <c r="AL282" s="113"/>
      <c r="AM282" s="121"/>
      <c r="AN282" s="121"/>
    </row>
    <row r="283">
      <c r="A283" s="104"/>
      <c r="B283" s="105"/>
      <c r="C283" s="105"/>
      <c r="D283" s="106" t="str">
        <f t="shared" si="1"/>
        <v/>
      </c>
      <c r="E283" s="107"/>
      <c r="F283" s="108" t="str">
        <f t="shared" si="7"/>
        <v/>
      </c>
      <c r="G283" s="109" t="str">
        <f>IFERROR(VLOOKUP($E283,contratos,2,FALSE),"")</f>
        <v/>
      </c>
      <c r="H283" s="110" t="str">
        <f>IFERROR(VLOOKUP($E283,contratos,3,FALSE),"")</f>
        <v/>
      </c>
      <c r="I283" s="111" t="str">
        <f>IFERROR(VLOOKUP($E283,contratos,4,FALSE),"")</f>
        <v/>
      </c>
      <c r="J283" s="112" t="str">
        <f>IFERROR(VLOOKUP($E283,contratos,5,FALSE),"")</f>
        <v/>
      </c>
      <c r="K283" s="112" t="str">
        <f>IFERROR(VLOOKUP($E283,contratos,6,FALSE),"")</f>
        <v/>
      </c>
      <c r="L283" s="112" t="str">
        <f>IFERROR(VLOOKUP($E283,contratos,7,FALSE),"")</f>
        <v/>
      </c>
      <c r="M283" s="113"/>
      <c r="N283" s="114"/>
      <c r="O283" s="113"/>
      <c r="P283" s="107"/>
      <c r="Q283" s="115"/>
      <c r="R283" s="116"/>
      <c r="S283" s="117" t="str">
        <f t="shared" si="3"/>
        <v/>
      </c>
      <c r="T283" s="116"/>
      <c r="U283" s="106" t="str">
        <f t="shared" si="8"/>
        <v/>
      </c>
      <c r="V283" s="107"/>
      <c r="W283" s="107"/>
      <c r="X283" s="118"/>
      <c r="Y283" s="119" t="str">
        <f t="shared" si="5"/>
        <v/>
      </c>
      <c r="Z283" s="113"/>
      <c r="AA283" s="113"/>
      <c r="AB283" s="119" t="str">
        <f>IF(T283&lt;&gt;"",(HOUR(T283)+MINUTE(T283)/60)*custohh,"")</f>
        <v/>
      </c>
      <c r="AC283" s="118"/>
      <c r="AD283" s="119" t="str">
        <f t="shared" si="6"/>
        <v/>
      </c>
      <c r="AE283" s="107"/>
      <c r="AF283" s="107"/>
      <c r="AG283" s="107"/>
      <c r="AH283" s="107"/>
      <c r="AI283" s="107"/>
      <c r="AJ283" s="120"/>
      <c r="AK283" s="107"/>
      <c r="AL283" s="113"/>
      <c r="AM283" s="121"/>
      <c r="AN283" s="121"/>
    </row>
    <row r="284">
      <c r="A284" s="104"/>
      <c r="B284" s="105"/>
      <c r="C284" s="105"/>
      <c r="D284" s="106" t="str">
        <f t="shared" si="1"/>
        <v/>
      </c>
      <c r="E284" s="107"/>
      <c r="F284" s="108" t="str">
        <f t="shared" si="7"/>
        <v/>
      </c>
      <c r="G284" s="109" t="str">
        <f>IFERROR(VLOOKUP($E284,contratos,2,FALSE),"")</f>
        <v/>
      </c>
      <c r="H284" s="110" t="str">
        <f>IFERROR(VLOOKUP($E284,contratos,3,FALSE),"")</f>
        <v/>
      </c>
      <c r="I284" s="111" t="str">
        <f>IFERROR(VLOOKUP($E284,contratos,4,FALSE),"")</f>
        <v/>
      </c>
      <c r="J284" s="112" t="str">
        <f>IFERROR(VLOOKUP($E284,contratos,5,FALSE),"")</f>
        <v/>
      </c>
      <c r="K284" s="112" t="str">
        <f>IFERROR(VLOOKUP($E284,contratos,6,FALSE),"")</f>
        <v/>
      </c>
      <c r="L284" s="112" t="str">
        <f>IFERROR(VLOOKUP($E284,contratos,7,FALSE),"")</f>
        <v/>
      </c>
      <c r="M284" s="113"/>
      <c r="N284" s="114"/>
      <c r="O284" s="113"/>
      <c r="P284" s="107"/>
      <c r="Q284" s="115"/>
      <c r="R284" s="116"/>
      <c r="S284" s="117" t="str">
        <f t="shared" si="3"/>
        <v/>
      </c>
      <c r="T284" s="116"/>
      <c r="U284" s="106" t="str">
        <f t="shared" si="8"/>
        <v/>
      </c>
      <c r="V284" s="107"/>
      <c r="W284" s="107"/>
      <c r="X284" s="118"/>
      <c r="Y284" s="119" t="str">
        <f t="shared" si="5"/>
        <v/>
      </c>
      <c r="Z284" s="113"/>
      <c r="AA284" s="113"/>
      <c r="AB284" s="119" t="str">
        <f>IF(T284&lt;&gt;"",(HOUR(T284)+MINUTE(T284)/60)*custohh,"")</f>
        <v/>
      </c>
      <c r="AC284" s="118"/>
      <c r="AD284" s="119" t="str">
        <f t="shared" si="6"/>
        <v/>
      </c>
      <c r="AE284" s="107"/>
      <c r="AF284" s="107"/>
      <c r="AG284" s="107"/>
      <c r="AH284" s="107"/>
      <c r="AI284" s="107"/>
      <c r="AJ284" s="120"/>
      <c r="AK284" s="107"/>
      <c r="AL284" s="113"/>
      <c r="AM284" s="121"/>
      <c r="AN284" s="121"/>
    </row>
    <row r="285">
      <c r="A285" s="104"/>
      <c r="B285" s="105"/>
      <c r="C285" s="105"/>
      <c r="D285" s="106" t="str">
        <f t="shared" si="1"/>
        <v/>
      </c>
      <c r="E285" s="107"/>
      <c r="F285" s="108" t="str">
        <f t="shared" si="7"/>
        <v/>
      </c>
      <c r="G285" s="109" t="str">
        <f>IFERROR(VLOOKUP($E285,contratos,2,FALSE),"")</f>
        <v/>
      </c>
      <c r="H285" s="110" t="str">
        <f>IFERROR(VLOOKUP($E285,contratos,3,FALSE),"")</f>
        <v/>
      </c>
      <c r="I285" s="111" t="str">
        <f>IFERROR(VLOOKUP($E285,contratos,4,FALSE),"")</f>
        <v/>
      </c>
      <c r="J285" s="112" t="str">
        <f>IFERROR(VLOOKUP($E285,contratos,5,FALSE),"")</f>
        <v/>
      </c>
      <c r="K285" s="112" t="str">
        <f>IFERROR(VLOOKUP($E285,contratos,6,FALSE),"")</f>
        <v/>
      </c>
      <c r="L285" s="112" t="str">
        <f>IFERROR(VLOOKUP($E285,contratos,7,FALSE),"")</f>
        <v/>
      </c>
      <c r="M285" s="113"/>
      <c r="N285" s="114"/>
      <c r="O285" s="113"/>
      <c r="P285" s="107"/>
      <c r="Q285" s="115"/>
      <c r="R285" s="116"/>
      <c r="S285" s="117" t="str">
        <f t="shared" si="3"/>
        <v/>
      </c>
      <c r="T285" s="116"/>
      <c r="U285" s="106" t="str">
        <f t="shared" si="8"/>
        <v/>
      </c>
      <c r="V285" s="107"/>
      <c r="W285" s="107"/>
      <c r="X285" s="118"/>
      <c r="Y285" s="119" t="str">
        <f t="shared" si="5"/>
        <v/>
      </c>
      <c r="Z285" s="113"/>
      <c r="AA285" s="113"/>
      <c r="AB285" s="119" t="str">
        <f>IF(T285&lt;&gt;"",(HOUR(T285)+MINUTE(T285)/60)*custohh,"")</f>
        <v/>
      </c>
      <c r="AC285" s="118"/>
      <c r="AD285" s="119" t="str">
        <f t="shared" si="6"/>
        <v/>
      </c>
      <c r="AE285" s="107"/>
      <c r="AF285" s="107"/>
      <c r="AG285" s="107"/>
      <c r="AH285" s="107"/>
      <c r="AI285" s="107"/>
      <c r="AJ285" s="120"/>
      <c r="AK285" s="107"/>
      <c r="AL285" s="113"/>
      <c r="AM285" s="121"/>
      <c r="AN285" s="121"/>
    </row>
    <row r="286">
      <c r="A286" s="104"/>
      <c r="B286" s="105"/>
      <c r="C286" s="105"/>
      <c r="D286" s="106" t="str">
        <f t="shared" si="1"/>
        <v/>
      </c>
      <c r="E286" s="107"/>
      <c r="F286" s="108" t="str">
        <f t="shared" si="7"/>
        <v/>
      </c>
      <c r="G286" s="109" t="str">
        <f>IFERROR(VLOOKUP($E286,contratos,2,FALSE),"")</f>
        <v/>
      </c>
      <c r="H286" s="110" t="str">
        <f>IFERROR(VLOOKUP($E286,contratos,3,FALSE),"")</f>
        <v/>
      </c>
      <c r="I286" s="111" t="str">
        <f>IFERROR(VLOOKUP($E286,contratos,4,FALSE),"")</f>
        <v/>
      </c>
      <c r="J286" s="112" t="str">
        <f>IFERROR(VLOOKUP($E286,contratos,5,FALSE),"")</f>
        <v/>
      </c>
      <c r="K286" s="112" t="str">
        <f>IFERROR(VLOOKUP($E286,contratos,6,FALSE),"")</f>
        <v/>
      </c>
      <c r="L286" s="112" t="str">
        <f>IFERROR(VLOOKUP($E286,contratos,7,FALSE),"")</f>
        <v/>
      </c>
      <c r="M286" s="113"/>
      <c r="N286" s="114"/>
      <c r="O286" s="113"/>
      <c r="P286" s="107"/>
      <c r="Q286" s="115"/>
      <c r="R286" s="116"/>
      <c r="S286" s="117" t="str">
        <f t="shared" si="3"/>
        <v/>
      </c>
      <c r="T286" s="116"/>
      <c r="U286" s="106" t="str">
        <f t="shared" si="8"/>
        <v/>
      </c>
      <c r="V286" s="107"/>
      <c r="W286" s="107"/>
      <c r="X286" s="118"/>
      <c r="Y286" s="119" t="str">
        <f t="shared" si="5"/>
        <v/>
      </c>
      <c r="Z286" s="113"/>
      <c r="AA286" s="113"/>
      <c r="AB286" s="119" t="str">
        <f>IF(T286&lt;&gt;"",(HOUR(T286)+MINUTE(T286)/60)*custohh,"")</f>
        <v/>
      </c>
      <c r="AC286" s="118"/>
      <c r="AD286" s="119" t="str">
        <f t="shared" si="6"/>
        <v/>
      </c>
      <c r="AE286" s="107"/>
      <c r="AF286" s="107"/>
      <c r="AG286" s="107"/>
      <c r="AH286" s="107"/>
      <c r="AI286" s="107"/>
      <c r="AJ286" s="120"/>
      <c r="AK286" s="107"/>
      <c r="AL286" s="113"/>
      <c r="AM286" s="121"/>
      <c r="AN286" s="121"/>
    </row>
    <row r="287">
      <c r="A287" s="104"/>
      <c r="B287" s="105"/>
      <c r="C287" s="105"/>
      <c r="D287" s="106" t="str">
        <f t="shared" si="1"/>
        <v/>
      </c>
      <c r="E287" s="107"/>
      <c r="F287" s="108" t="str">
        <f t="shared" si="7"/>
        <v/>
      </c>
      <c r="G287" s="109" t="str">
        <f>IFERROR(VLOOKUP($E287,contratos,2,FALSE),"")</f>
        <v/>
      </c>
      <c r="H287" s="110" t="str">
        <f>IFERROR(VLOOKUP($E287,contratos,3,FALSE),"")</f>
        <v/>
      </c>
      <c r="I287" s="111" t="str">
        <f>IFERROR(VLOOKUP($E287,contratos,4,FALSE),"")</f>
        <v/>
      </c>
      <c r="J287" s="112" t="str">
        <f>IFERROR(VLOOKUP($E287,contratos,5,FALSE),"")</f>
        <v/>
      </c>
      <c r="K287" s="112" t="str">
        <f>IFERROR(VLOOKUP($E287,contratos,6,FALSE),"")</f>
        <v/>
      </c>
      <c r="L287" s="112" t="str">
        <f>IFERROR(VLOOKUP($E287,contratos,7,FALSE),"")</f>
        <v/>
      </c>
      <c r="M287" s="113"/>
      <c r="N287" s="114"/>
      <c r="O287" s="113"/>
      <c r="P287" s="107"/>
      <c r="Q287" s="115"/>
      <c r="R287" s="116"/>
      <c r="S287" s="117" t="str">
        <f t="shared" si="3"/>
        <v/>
      </c>
      <c r="T287" s="116"/>
      <c r="U287" s="106" t="str">
        <f t="shared" si="8"/>
        <v/>
      </c>
      <c r="V287" s="107"/>
      <c r="W287" s="107"/>
      <c r="X287" s="118"/>
      <c r="Y287" s="119" t="str">
        <f t="shared" si="5"/>
        <v/>
      </c>
      <c r="Z287" s="113"/>
      <c r="AA287" s="113"/>
      <c r="AB287" s="119" t="str">
        <f>IF(T287&lt;&gt;"",(HOUR(T287)+MINUTE(T287)/60)*custohh,"")</f>
        <v/>
      </c>
      <c r="AC287" s="118"/>
      <c r="AD287" s="119" t="str">
        <f t="shared" si="6"/>
        <v/>
      </c>
      <c r="AE287" s="107"/>
      <c r="AF287" s="107"/>
      <c r="AG287" s="107"/>
      <c r="AH287" s="107"/>
      <c r="AI287" s="107"/>
      <c r="AJ287" s="120"/>
      <c r="AK287" s="107"/>
      <c r="AL287" s="113"/>
      <c r="AM287" s="121"/>
      <c r="AN287" s="121"/>
    </row>
    <row r="288">
      <c r="A288" s="104"/>
      <c r="B288" s="105"/>
      <c r="C288" s="105"/>
      <c r="D288" s="106" t="str">
        <f t="shared" si="1"/>
        <v/>
      </c>
      <c r="E288" s="107"/>
      <c r="F288" s="108" t="str">
        <f t="shared" si="7"/>
        <v/>
      </c>
      <c r="G288" s="109" t="str">
        <f>IFERROR(VLOOKUP($E288,contratos,2,FALSE),"")</f>
        <v/>
      </c>
      <c r="H288" s="110" t="str">
        <f>IFERROR(VLOOKUP($E288,contratos,3,FALSE),"")</f>
        <v/>
      </c>
      <c r="I288" s="111" t="str">
        <f>IFERROR(VLOOKUP($E288,contratos,4,FALSE),"")</f>
        <v/>
      </c>
      <c r="J288" s="112" t="str">
        <f>IFERROR(VLOOKUP($E288,contratos,5,FALSE),"")</f>
        <v/>
      </c>
      <c r="K288" s="112" t="str">
        <f>IFERROR(VLOOKUP($E288,contratos,6,FALSE),"")</f>
        <v/>
      </c>
      <c r="L288" s="112" t="str">
        <f>IFERROR(VLOOKUP($E288,contratos,7,FALSE),"")</f>
        <v/>
      </c>
      <c r="M288" s="113"/>
      <c r="N288" s="114"/>
      <c r="O288" s="113"/>
      <c r="P288" s="107"/>
      <c r="Q288" s="115"/>
      <c r="R288" s="116"/>
      <c r="S288" s="117" t="str">
        <f t="shared" si="3"/>
        <v/>
      </c>
      <c r="T288" s="116"/>
      <c r="U288" s="106" t="str">
        <f t="shared" si="8"/>
        <v/>
      </c>
      <c r="V288" s="107"/>
      <c r="W288" s="107"/>
      <c r="X288" s="118"/>
      <c r="Y288" s="119" t="str">
        <f t="shared" si="5"/>
        <v/>
      </c>
      <c r="Z288" s="113"/>
      <c r="AA288" s="113"/>
      <c r="AB288" s="119" t="str">
        <f>IF(T288&lt;&gt;"",(HOUR(T288)+MINUTE(T288)/60)*custohh,"")</f>
        <v/>
      </c>
      <c r="AC288" s="118"/>
      <c r="AD288" s="119" t="str">
        <f t="shared" si="6"/>
        <v/>
      </c>
      <c r="AE288" s="107"/>
      <c r="AF288" s="107"/>
      <c r="AG288" s="107"/>
      <c r="AH288" s="107"/>
      <c r="AI288" s="107"/>
      <c r="AJ288" s="120"/>
      <c r="AK288" s="107"/>
      <c r="AL288" s="113"/>
      <c r="AM288" s="121"/>
      <c r="AN288" s="121"/>
    </row>
    <row r="289">
      <c r="A289" s="104"/>
      <c r="B289" s="105"/>
      <c r="C289" s="105"/>
      <c r="D289" s="106" t="str">
        <f t="shared" si="1"/>
        <v/>
      </c>
      <c r="E289" s="107"/>
      <c r="F289" s="108" t="str">
        <f t="shared" si="7"/>
        <v/>
      </c>
      <c r="G289" s="109" t="str">
        <f>IFERROR(VLOOKUP($E289,contratos,2,FALSE),"")</f>
        <v/>
      </c>
      <c r="H289" s="110" t="str">
        <f>IFERROR(VLOOKUP($E289,contratos,3,FALSE),"")</f>
        <v/>
      </c>
      <c r="I289" s="111" t="str">
        <f>IFERROR(VLOOKUP($E289,contratos,4,FALSE),"")</f>
        <v/>
      </c>
      <c r="J289" s="112" t="str">
        <f>IFERROR(VLOOKUP($E289,contratos,5,FALSE),"")</f>
        <v/>
      </c>
      <c r="K289" s="112" t="str">
        <f>IFERROR(VLOOKUP($E289,contratos,6,FALSE),"")</f>
        <v/>
      </c>
      <c r="L289" s="112" t="str">
        <f>IFERROR(VLOOKUP($E289,contratos,7,FALSE),"")</f>
        <v/>
      </c>
      <c r="M289" s="113"/>
      <c r="N289" s="114"/>
      <c r="O289" s="113"/>
      <c r="P289" s="107"/>
      <c r="Q289" s="115"/>
      <c r="R289" s="116"/>
      <c r="S289" s="117" t="str">
        <f t="shared" si="3"/>
        <v/>
      </c>
      <c r="T289" s="116"/>
      <c r="U289" s="106" t="str">
        <f t="shared" si="8"/>
        <v/>
      </c>
      <c r="V289" s="107"/>
      <c r="W289" s="107"/>
      <c r="X289" s="118"/>
      <c r="Y289" s="119" t="str">
        <f t="shared" si="5"/>
        <v/>
      </c>
      <c r="Z289" s="113"/>
      <c r="AA289" s="113"/>
      <c r="AB289" s="119" t="str">
        <f>IF(T289&lt;&gt;"",(HOUR(T289)+MINUTE(T289)/60)*custohh,"")</f>
        <v/>
      </c>
      <c r="AC289" s="118"/>
      <c r="AD289" s="119" t="str">
        <f t="shared" si="6"/>
        <v/>
      </c>
      <c r="AE289" s="107"/>
      <c r="AF289" s="107"/>
      <c r="AG289" s="107"/>
      <c r="AH289" s="107"/>
      <c r="AI289" s="107"/>
      <c r="AJ289" s="120"/>
      <c r="AK289" s="107"/>
      <c r="AL289" s="113"/>
      <c r="AM289" s="121"/>
      <c r="AN289" s="121"/>
    </row>
    <row r="290">
      <c r="A290" s="104"/>
      <c r="B290" s="105"/>
      <c r="C290" s="105"/>
      <c r="D290" s="106" t="str">
        <f t="shared" si="1"/>
        <v/>
      </c>
      <c r="E290" s="107"/>
      <c r="F290" s="108" t="str">
        <f t="shared" si="7"/>
        <v/>
      </c>
      <c r="G290" s="109" t="str">
        <f>IFERROR(VLOOKUP($E290,contratos,2,FALSE),"")</f>
        <v/>
      </c>
      <c r="H290" s="110" t="str">
        <f>IFERROR(VLOOKUP($E290,contratos,3,FALSE),"")</f>
        <v/>
      </c>
      <c r="I290" s="111" t="str">
        <f>IFERROR(VLOOKUP($E290,contratos,4,FALSE),"")</f>
        <v/>
      </c>
      <c r="J290" s="112" t="str">
        <f>IFERROR(VLOOKUP($E290,contratos,5,FALSE),"")</f>
        <v/>
      </c>
      <c r="K290" s="112" t="str">
        <f>IFERROR(VLOOKUP($E290,contratos,6,FALSE),"")</f>
        <v/>
      </c>
      <c r="L290" s="112" t="str">
        <f>IFERROR(VLOOKUP($E290,contratos,7,FALSE),"")</f>
        <v/>
      </c>
      <c r="M290" s="113"/>
      <c r="N290" s="114"/>
      <c r="O290" s="113"/>
      <c r="P290" s="107"/>
      <c r="Q290" s="115"/>
      <c r="R290" s="116"/>
      <c r="S290" s="117" t="str">
        <f t="shared" si="3"/>
        <v/>
      </c>
      <c r="T290" s="116"/>
      <c r="U290" s="106" t="str">
        <f t="shared" si="8"/>
        <v/>
      </c>
      <c r="V290" s="107"/>
      <c r="W290" s="107"/>
      <c r="X290" s="118"/>
      <c r="Y290" s="119" t="str">
        <f t="shared" si="5"/>
        <v/>
      </c>
      <c r="Z290" s="113"/>
      <c r="AA290" s="113"/>
      <c r="AB290" s="119" t="str">
        <f>IF(T290&lt;&gt;"",(HOUR(T290)+MINUTE(T290)/60)*custohh,"")</f>
        <v/>
      </c>
      <c r="AC290" s="118"/>
      <c r="AD290" s="119" t="str">
        <f t="shared" si="6"/>
        <v/>
      </c>
      <c r="AE290" s="107"/>
      <c r="AF290" s="107"/>
      <c r="AG290" s="107"/>
      <c r="AH290" s="107"/>
      <c r="AI290" s="107"/>
      <c r="AJ290" s="120"/>
      <c r="AK290" s="107"/>
      <c r="AL290" s="113"/>
      <c r="AM290" s="121"/>
      <c r="AN290" s="121"/>
    </row>
    <row r="291">
      <c r="A291" s="104"/>
      <c r="B291" s="105"/>
      <c r="C291" s="105"/>
      <c r="D291" s="106" t="str">
        <f t="shared" si="1"/>
        <v/>
      </c>
      <c r="E291" s="107"/>
      <c r="F291" s="108" t="str">
        <f t="shared" si="7"/>
        <v/>
      </c>
      <c r="G291" s="109" t="str">
        <f>IFERROR(VLOOKUP($E291,contratos,2,FALSE),"")</f>
        <v/>
      </c>
      <c r="H291" s="110" t="str">
        <f>IFERROR(VLOOKUP($E291,contratos,3,FALSE),"")</f>
        <v/>
      </c>
      <c r="I291" s="111" t="str">
        <f>IFERROR(VLOOKUP($E291,contratos,4,FALSE),"")</f>
        <v/>
      </c>
      <c r="J291" s="112" t="str">
        <f>IFERROR(VLOOKUP($E291,contratos,5,FALSE),"")</f>
        <v/>
      </c>
      <c r="K291" s="112" t="str">
        <f>IFERROR(VLOOKUP($E291,contratos,6,FALSE),"")</f>
        <v/>
      </c>
      <c r="L291" s="112" t="str">
        <f>IFERROR(VLOOKUP($E291,contratos,7,FALSE),"")</f>
        <v/>
      </c>
      <c r="M291" s="113"/>
      <c r="N291" s="114"/>
      <c r="O291" s="113"/>
      <c r="P291" s="107"/>
      <c r="Q291" s="115"/>
      <c r="R291" s="116"/>
      <c r="S291" s="117" t="str">
        <f t="shared" si="3"/>
        <v/>
      </c>
      <c r="T291" s="116"/>
      <c r="U291" s="106" t="str">
        <f t="shared" si="8"/>
        <v/>
      </c>
      <c r="V291" s="107"/>
      <c r="W291" s="107"/>
      <c r="X291" s="118"/>
      <c r="Y291" s="119" t="str">
        <f t="shared" si="5"/>
        <v/>
      </c>
      <c r="Z291" s="113"/>
      <c r="AA291" s="113"/>
      <c r="AB291" s="119" t="str">
        <f>IF(T291&lt;&gt;"",(HOUR(T291)+MINUTE(T291)/60)*custohh,"")</f>
        <v/>
      </c>
      <c r="AC291" s="118"/>
      <c r="AD291" s="119" t="str">
        <f t="shared" si="6"/>
        <v/>
      </c>
      <c r="AE291" s="107"/>
      <c r="AF291" s="107"/>
      <c r="AG291" s="107"/>
      <c r="AH291" s="107"/>
      <c r="AI291" s="107"/>
      <c r="AJ291" s="120"/>
      <c r="AK291" s="107"/>
      <c r="AL291" s="113"/>
      <c r="AM291" s="121"/>
      <c r="AN291" s="121"/>
    </row>
    <row r="292">
      <c r="A292" s="104"/>
      <c r="B292" s="105"/>
      <c r="C292" s="105"/>
      <c r="D292" s="106" t="str">
        <f t="shared" si="1"/>
        <v/>
      </c>
      <c r="E292" s="107"/>
      <c r="F292" s="108" t="str">
        <f t="shared" si="7"/>
        <v/>
      </c>
      <c r="G292" s="109" t="str">
        <f>IFERROR(VLOOKUP($E292,contratos,2,FALSE),"")</f>
        <v/>
      </c>
      <c r="H292" s="110" t="str">
        <f>IFERROR(VLOOKUP($E292,contratos,3,FALSE),"")</f>
        <v/>
      </c>
      <c r="I292" s="111" t="str">
        <f>IFERROR(VLOOKUP($E292,contratos,4,FALSE),"")</f>
        <v/>
      </c>
      <c r="J292" s="112" t="str">
        <f>IFERROR(VLOOKUP($E292,contratos,5,FALSE),"")</f>
        <v/>
      </c>
      <c r="K292" s="112" t="str">
        <f>IFERROR(VLOOKUP($E292,contratos,6,FALSE),"")</f>
        <v/>
      </c>
      <c r="L292" s="112" t="str">
        <f>IFERROR(VLOOKUP($E292,contratos,7,FALSE),"")</f>
        <v/>
      </c>
      <c r="M292" s="113"/>
      <c r="N292" s="114"/>
      <c r="O292" s="113"/>
      <c r="P292" s="107"/>
      <c r="Q292" s="115"/>
      <c r="R292" s="116"/>
      <c r="S292" s="117" t="str">
        <f t="shared" si="3"/>
        <v/>
      </c>
      <c r="T292" s="116"/>
      <c r="U292" s="106" t="str">
        <f t="shared" si="8"/>
        <v/>
      </c>
      <c r="V292" s="107"/>
      <c r="W292" s="107"/>
      <c r="X292" s="118"/>
      <c r="Y292" s="119" t="str">
        <f t="shared" si="5"/>
        <v/>
      </c>
      <c r="Z292" s="113"/>
      <c r="AA292" s="113"/>
      <c r="AB292" s="119" t="str">
        <f>IF(T292&lt;&gt;"",(HOUR(T292)+MINUTE(T292)/60)*custohh,"")</f>
        <v/>
      </c>
      <c r="AC292" s="118"/>
      <c r="AD292" s="119" t="str">
        <f t="shared" si="6"/>
        <v/>
      </c>
      <c r="AE292" s="107"/>
      <c r="AF292" s="107"/>
      <c r="AG292" s="107"/>
      <c r="AH292" s="107"/>
      <c r="AI292" s="107"/>
      <c r="AJ292" s="120"/>
      <c r="AK292" s="107"/>
      <c r="AL292" s="113"/>
      <c r="AM292" s="121"/>
      <c r="AN292" s="121"/>
    </row>
    <row r="293">
      <c r="A293" s="104"/>
      <c r="B293" s="105"/>
      <c r="C293" s="105"/>
      <c r="D293" s="106" t="str">
        <f t="shared" si="1"/>
        <v/>
      </c>
      <c r="E293" s="107"/>
      <c r="F293" s="108" t="str">
        <f t="shared" si="7"/>
        <v/>
      </c>
      <c r="G293" s="109" t="str">
        <f>IFERROR(VLOOKUP($E293,contratos,2,FALSE),"")</f>
        <v/>
      </c>
      <c r="H293" s="110" t="str">
        <f>IFERROR(VLOOKUP($E293,contratos,3,FALSE),"")</f>
        <v/>
      </c>
      <c r="I293" s="111" t="str">
        <f>IFERROR(VLOOKUP($E293,contratos,4,FALSE),"")</f>
        <v/>
      </c>
      <c r="J293" s="112" t="str">
        <f>IFERROR(VLOOKUP($E293,contratos,5,FALSE),"")</f>
        <v/>
      </c>
      <c r="K293" s="112" t="str">
        <f>IFERROR(VLOOKUP($E293,contratos,6,FALSE),"")</f>
        <v/>
      </c>
      <c r="L293" s="112" t="str">
        <f>IFERROR(VLOOKUP($E293,contratos,7,FALSE),"")</f>
        <v/>
      </c>
      <c r="M293" s="113"/>
      <c r="N293" s="114"/>
      <c r="O293" s="113"/>
      <c r="P293" s="107"/>
      <c r="Q293" s="115"/>
      <c r="R293" s="116"/>
      <c r="S293" s="117" t="str">
        <f t="shared" si="3"/>
        <v/>
      </c>
      <c r="T293" s="116"/>
      <c r="U293" s="106" t="str">
        <f t="shared" si="8"/>
        <v/>
      </c>
      <c r="V293" s="107"/>
      <c r="W293" s="107"/>
      <c r="X293" s="118"/>
      <c r="Y293" s="119" t="str">
        <f t="shared" si="5"/>
        <v/>
      </c>
      <c r="Z293" s="113"/>
      <c r="AA293" s="113"/>
      <c r="AB293" s="119" t="str">
        <f>IF(T293&lt;&gt;"",(HOUR(T293)+MINUTE(T293)/60)*custohh,"")</f>
        <v/>
      </c>
      <c r="AC293" s="118"/>
      <c r="AD293" s="119" t="str">
        <f t="shared" si="6"/>
        <v/>
      </c>
      <c r="AE293" s="107"/>
      <c r="AF293" s="107"/>
      <c r="AG293" s="107"/>
      <c r="AH293" s="107"/>
      <c r="AI293" s="107"/>
      <c r="AJ293" s="120"/>
      <c r="AK293" s="107"/>
      <c r="AL293" s="113"/>
      <c r="AM293" s="121"/>
      <c r="AN293" s="121"/>
    </row>
    <row r="294">
      <c r="A294" s="104"/>
      <c r="B294" s="105"/>
      <c r="C294" s="105"/>
      <c r="D294" s="106" t="str">
        <f t="shared" si="1"/>
        <v/>
      </c>
      <c r="E294" s="107"/>
      <c r="F294" s="108" t="str">
        <f t="shared" si="7"/>
        <v/>
      </c>
      <c r="G294" s="109" t="str">
        <f>IFERROR(VLOOKUP($E294,contratos,2,FALSE),"")</f>
        <v/>
      </c>
      <c r="H294" s="110" t="str">
        <f>IFERROR(VLOOKUP($E294,contratos,3,FALSE),"")</f>
        <v/>
      </c>
      <c r="I294" s="111" t="str">
        <f>IFERROR(VLOOKUP($E294,contratos,4,FALSE),"")</f>
        <v/>
      </c>
      <c r="J294" s="112" t="str">
        <f>IFERROR(VLOOKUP($E294,contratos,5,FALSE),"")</f>
        <v/>
      </c>
      <c r="K294" s="112" t="str">
        <f>IFERROR(VLOOKUP($E294,contratos,6,FALSE),"")</f>
        <v/>
      </c>
      <c r="L294" s="112" t="str">
        <f>IFERROR(VLOOKUP($E294,contratos,7,FALSE),"")</f>
        <v/>
      </c>
      <c r="M294" s="113"/>
      <c r="N294" s="114"/>
      <c r="O294" s="113"/>
      <c r="P294" s="107"/>
      <c r="Q294" s="115"/>
      <c r="R294" s="116"/>
      <c r="S294" s="117" t="str">
        <f t="shared" si="3"/>
        <v/>
      </c>
      <c r="T294" s="116"/>
      <c r="U294" s="106" t="str">
        <f t="shared" si="8"/>
        <v/>
      </c>
      <c r="V294" s="107"/>
      <c r="W294" s="107"/>
      <c r="X294" s="118"/>
      <c r="Y294" s="119" t="str">
        <f t="shared" si="5"/>
        <v/>
      </c>
      <c r="Z294" s="113"/>
      <c r="AA294" s="113"/>
      <c r="AB294" s="119" t="str">
        <f>IF(T294&lt;&gt;"",(HOUR(T294)+MINUTE(T294)/60)*custohh,"")</f>
        <v/>
      </c>
      <c r="AC294" s="118"/>
      <c r="AD294" s="119" t="str">
        <f t="shared" si="6"/>
        <v/>
      </c>
      <c r="AE294" s="107"/>
      <c r="AF294" s="107"/>
      <c r="AG294" s="107"/>
      <c r="AH294" s="107"/>
      <c r="AI294" s="107"/>
      <c r="AJ294" s="120"/>
      <c r="AK294" s="107"/>
      <c r="AL294" s="113"/>
      <c r="AM294" s="121"/>
      <c r="AN294" s="121"/>
    </row>
    <row r="295">
      <c r="A295" s="104"/>
      <c r="B295" s="105"/>
      <c r="C295" s="105"/>
      <c r="D295" s="106" t="str">
        <f t="shared" si="1"/>
        <v/>
      </c>
      <c r="E295" s="107"/>
      <c r="F295" s="108" t="str">
        <f t="shared" si="7"/>
        <v/>
      </c>
      <c r="G295" s="109" t="str">
        <f>IFERROR(VLOOKUP($E295,contratos,2,FALSE),"")</f>
        <v/>
      </c>
      <c r="H295" s="110" t="str">
        <f>IFERROR(VLOOKUP($E295,contratos,3,FALSE),"")</f>
        <v/>
      </c>
      <c r="I295" s="111" t="str">
        <f>IFERROR(VLOOKUP($E295,contratos,4,FALSE),"")</f>
        <v/>
      </c>
      <c r="J295" s="112" t="str">
        <f>IFERROR(VLOOKUP($E295,contratos,5,FALSE),"")</f>
        <v/>
      </c>
      <c r="K295" s="112" t="str">
        <f>IFERROR(VLOOKUP($E295,contratos,6,FALSE),"")</f>
        <v/>
      </c>
      <c r="L295" s="112" t="str">
        <f>IFERROR(VLOOKUP($E295,contratos,7,FALSE),"")</f>
        <v/>
      </c>
      <c r="M295" s="113"/>
      <c r="N295" s="114"/>
      <c r="O295" s="113"/>
      <c r="P295" s="107"/>
      <c r="Q295" s="115"/>
      <c r="R295" s="116"/>
      <c r="S295" s="117" t="str">
        <f t="shared" si="3"/>
        <v/>
      </c>
      <c r="T295" s="116"/>
      <c r="U295" s="106" t="str">
        <f t="shared" si="8"/>
        <v/>
      </c>
      <c r="V295" s="107"/>
      <c r="W295" s="107"/>
      <c r="X295" s="118"/>
      <c r="Y295" s="119" t="str">
        <f t="shared" si="5"/>
        <v/>
      </c>
      <c r="Z295" s="113"/>
      <c r="AA295" s="113"/>
      <c r="AB295" s="119" t="str">
        <f>IF(T295&lt;&gt;"",(HOUR(T295)+MINUTE(T295)/60)*custohh,"")</f>
        <v/>
      </c>
      <c r="AC295" s="118"/>
      <c r="AD295" s="119" t="str">
        <f t="shared" si="6"/>
        <v/>
      </c>
      <c r="AE295" s="107"/>
      <c r="AF295" s="107"/>
      <c r="AG295" s="107"/>
      <c r="AH295" s="107"/>
      <c r="AI295" s="107"/>
      <c r="AJ295" s="120"/>
      <c r="AK295" s="107"/>
      <c r="AL295" s="113"/>
      <c r="AM295" s="121"/>
      <c r="AN295" s="121"/>
    </row>
    <row r="296">
      <c r="A296" s="104"/>
      <c r="B296" s="105"/>
      <c r="C296" s="105"/>
      <c r="D296" s="106" t="str">
        <f t="shared" si="1"/>
        <v/>
      </c>
      <c r="E296" s="107"/>
      <c r="F296" s="108" t="str">
        <f t="shared" si="7"/>
        <v/>
      </c>
      <c r="G296" s="109" t="str">
        <f>IFERROR(VLOOKUP($E296,contratos,2,FALSE),"")</f>
        <v/>
      </c>
      <c r="H296" s="110" t="str">
        <f>IFERROR(VLOOKUP($E296,contratos,3,FALSE),"")</f>
        <v/>
      </c>
      <c r="I296" s="111" t="str">
        <f>IFERROR(VLOOKUP($E296,contratos,4,FALSE),"")</f>
        <v/>
      </c>
      <c r="J296" s="112" t="str">
        <f>IFERROR(VLOOKUP($E296,contratos,5,FALSE),"")</f>
        <v/>
      </c>
      <c r="K296" s="112" t="str">
        <f>IFERROR(VLOOKUP($E296,contratos,6,FALSE),"")</f>
        <v/>
      </c>
      <c r="L296" s="112" t="str">
        <f>IFERROR(VLOOKUP($E296,contratos,7,FALSE),"")</f>
        <v/>
      </c>
      <c r="M296" s="113"/>
      <c r="N296" s="114"/>
      <c r="O296" s="113"/>
      <c r="P296" s="107"/>
      <c r="Q296" s="115"/>
      <c r="R296" s="116"/>
      <c r="S296" s="117" t="str">
        <f t="shared" si="3"/>
        <v/>
      </c>
      <c r="T296" s="116"/>
      <c r="U296" s="106" t="str">
        <f t="shared" si="8"/>
        <v/>
      </c>
      <c r="V296" s="107"/>
      <c r="W296" s="107"/>
      <c r="X296" s="118"/>
      <c r="Y296" s="119" t="str">
        <f t="shared" si="5"/>
        <v/>
      </c>
      <c r="Z296" s="113"/>
      <c r="AA296" s="113"/>
      <c r="AB296" s="119" t="str">
        <f>IF(T296&lt;&gt;"",(HOUR(T296)+MINUTE(T296)/60)*custohh,"")</f>
        <v/>
      </c>
      <c r="AC296" s="118"/>
      <c r="AD296" s="119" t="str">
        <f t="shared" si="6"/>
        <v/>
      </c>
      <c r="AE296" s="107"/>
      <c r="AF296" s="107"/>
      <c r="AG296" s="107"/>
      <c r="AH296" s="107"/>
      <c r="AI296" s="107"/>
      <c r="AJ296" s="120"/>
      <c r="AK296" s="107"/>
      <c r="AL296" s="113"/>
      <c r="AM296" s="121"/>
      <c r="AN296" s="121"/>
    </row>
    <row r="297">
      <c r="A297" s="104"/>
      <c r="B297" s="105"/>
      <c r="C297" s="105"/>
      <c r="D297" s="106" t="str">
        <f t="shared" si="1"/>
        <v/>
      </c>
      <c r="E297" s="107"/>
      <c r="F297" s="108" t="str">
        <f t="shared" si="7"/>
        <v/>
      </c>
      <c r="G297" s="109" t="str">
        <f>IFERROR(VLOOKUP($E297,contratos,2,FALSE),"")</f>
        <v/>
      </c>
      <c r="H297" s="110" t="str">
        <f>IFERROR(VLOOKUP($E297,contratos,3,FALSE),"")</f>
        <v/>
      </c>
      <c r="I297" s="111" t="str">
        <f>IFERROR(VLOOKUP($E297,contratos,4,FALSE),"")</f>
        <v/>
      </c>
      <c r="J297" s="112" t="str">
        <f>IFERROR(VLOOKUP($E297,contratos,5,FALSE),"")</f>
        <v/>
      </c>
      <c r="K297" s="112" t="str">
        <f>IFERROR(VLOOKUP($E297,contratos,6,FALSE),"")</f>
        <v/>
      </c>
      <c r="L297" s="112" t="str">
        <f>IFERROR(VLOOKUP($E297,contratos,7,FALSE),"")</f>
        <v/>
      </c>
      <c r="M297" s="113"/>
      <c r="N297" s="114"/>
      <c r="O297" s="113"/>
      <c r="P297" s="107"/>
      <c r="Q297" s="115"/>
      <c r="R297" s="116"/>
      <c r="S297" s="117" t="str">
        <f t="shared" si="3"/>
        <v/>
      </c>
      <c r="T297" s="116"/>
      <c r="U297" s="106" t="str">
        <f t="shared" si="8"/>
        <v/>
      </c>
      <c r="V297" s="107"/>
      <c r="W297" s="107"/>
      <c r="X297" s="118"/>
      <c r="Y297" s="119" t="str">
        <f t="shared" si="5"/>
        <v/>
      </c>
      <c r="Z297" s="113"/>
      <c r="AA297" s="113"/>
      <c r="AB297" s="119" t="str">
        <f>IF(T297&lt;&gt;"",(HOUR(T297)+MINUTE(T297)/60)*custohh,"")</f>
        <v/>
      </c>
      <c r="AC297" s="118"/>
      <c r="AD297" s="119" t="str">
        <f t="shared" si="6"/>
        <v/>
      </c>
      <c r="AE297" s="107"/>
      <c r="AF297" s="107"/>
      <c r="AG297" s="107"/>
      <c r="AH297" s="107"/>
      <c r="AI297" s="107"/>
      <c r="AJ297" s="120"/>
      <c r="AK297" s="107"/>
      <c r="AL297" s="113"/>
      <c r="AM297" s="121"/>
      <c r="AN297" s="121"/>
    </row>
    <row r="298">
      <c r="A298" s="104"/>
      <c r="B298" s="105"/>
      <c r="C298" s="105"/>
      <c r="D298" s="106" t="str">
        <f t="shared" si="1"/>
        <v/>
      </c>
      <c r="E298" s="107"/>
      <c r="F298" s="108" t="str">
        <f t="shared" si="7"/>
        <v/>
      </c>
      <c r="G298" s="109" t="str">
        <f>IFERROR(VLOOKUP($E298,contratos,2,FALSE),"")</f>
        <v/>
      </c>
      <c r="H298" s="110" t="str">
        <f>IFERROR(VLOOKUP($E298,contratos,3,FALSE),"")</f>
        <v/>
      </c>
      <c r="I298" s="111" t="str">
        <f>IFERROR(VLOOKUP($E298,contratos,4,FALSE),"")</f>
        <v/>
      </c>
      <c r="J298" s="112" t="str">
        <f>IFERROR(VLOOKUP($E298,contratos,5,FALSE),"")</f>
        <v/>
      </c>
      <c r="K298" s="112" t="str">
        <f>IFERROR(VLOOKUP($E298,contratos,6,FALSE),"")</f>
        <v/>
      </c>
      <c r="L298" s="112" t="str">
        <f>IFERROR(VLOOKUP($E298,contratos,7,FALSE),"")</f>
        <v/>
      </c>
      <c r="M298" s="113"/>
      <c r="N298" s="114"/>
      <c r="O298" s="113"/>
      <c r="P298" s="107"/>
      <c r="Q298" s="115"/>
      <c r="R298" s="116"/>
      <c r="S298" s="117" t="str">
        <f t="shared" si="3"/>
        <v/>
      </c>
      <c r="T298" s="116"/>
      <c r="U298" s="106" t="str">
        <f t="shared" si="8"/>
        <v/>
      </c>
      <c r="V298" s="107"/>
      <c r="W298" s="107"/>
      <c r="X298" s="118"/>
      <c r="Y298" s="119" t="str">
        <f t="shared" si="5"/>
        <v/>
      </c>
      <c r="Z298" s="113"/>
      <c r="AA298" s="113"/>
      <c r="AB298" s="119" t="str">
        <f>IF(T298&lt;&gt;"",(HOUR(T298)+MINUTE(T298)/60)*custohh,"")</f>
        <v/>
      </c>
      <c r="AC298" s="118"/>
      <c r="AD298" s="119" t="str">
        <f t="shared" si="6"/>
        <v/>
      </c>
      <c r="AE298" s="107"/>
      <c r="AF298" s="107"/>
      <c r="AG298" s="107"/>
      <c r="AH298" s="107"/>
      <c r="AI298" s="107"/>
      <c r="AJ298" s="120"/>
      <c r="AK298" s="107"/>
      <c r="AL298" s="113"/>
      <c r="AM298" s="121"/>
      <c r="AN298" s="121"/>
    </row>
    <row r="299">
      <c r="A299" s="104"/>
      <c r="B299" s="105"/>
      <c r="C299" s="105"/>
      <c r="D299" s="106" t="str">
        <f t="shared" si="1"/>
        <v/>
      </c>
      <c r="E299" s="107"/>
      <c r="F299" s="108" t="str">
        <f t="shared" si="7"/>
        <v/>
      </c>
      <c r="G299" s="109" t="str">
        <f>IFERROR(VLOOKUP($E299,contratos,2,FALSE),"")</f>
        <v/>
      </c>
      <c r="H299" s="110" t="str">
        <f>IFERROR(VLOOKUP($E299,contratos,3,FALSE),"")</f>
        <v/>
      </c>
      <c r="I299" s="111" t="str">
        <f>IFERROR(VLOOKUP($E299,contratos,4,FALSE),"")</f>
        <v/>
      </c>
      <c r="J299" s="112" t="str">
        <f>IFERROR(VLOOKUP($E299,contratos,5,FALSE),"")</f>
        <v/>
      </c>
      <c r="K299" s="112" t="str">
        <f>IFERROR(VLOOKUP($E299,contratos,6,FALSE),"")</f>
        <v/>
      </c>
      <c r="L299" s="112" t="str">
        <f>IFERROR(VLOOKUP($E299,contratos,7,FALSE),"")</f>
        <v/>
      </c>
      <c r="M299" s="113"/>
      <c r="N299" s="114"/>
      <c r="O299" s="113"/>
      <c r="P299" s="107"/>
      <c r="Q299" s="115"/>
      <c r="R299" s="116"/>
      <c r="S299" s="117" t="str">
        <f t="shared" si="3"/>
        <v/>
      </c>
      <c r="T299" s="116"/>
      <c r="U299" s="106" t="str">
        <f t="shared" si="8"/>
        <v/>
      </c>
      <c r="V299" s="107"/>
      <c r="W299" s="107"/>
      <c r="X299" s="118"/>
      <c r="Y299" s="119" t="str">
        <f t="shared" si="5"/>
        <v/>
      </c>
      <c r="Z299" s="113"/>
      <c r="AA299" s="113"/>
      <c r="AB299" s="119" t="str">
        <f>IF(T299&lt;&gt;"",(HOUR(T299)+MINUTE(T299)/60)*custohh,"")</f>
        <v/>
      </c>
      <c r="AC299" s="118"/>
      <c r="AD299" s="119" t="str">
        <f t="shared" si="6"/>
        <v/>
      </c>
      <c r="AE299" s="107"/>
      <c r="AF299" s="107"/>
      <c r="AG299" s="107"/>
      <c r="AH299" s="107"/>
      <c r="AI299" s="107"/>
      <c r="AJ299" s="120"/>
      <c r="AK299" s="107"/>
      <c r="AL299" s="113"/>
      <c r="AM299" s="121"/>
      <c r="AN299" s="121"/>
    </row>
    <row r="300">
      <c r="A300" s="104"/>
      <c r="B300" s="105"/>
      <c r="C300" s="105"/>
      <c r="D300" s="106" t="str">
        <f t="shared" si="1"/>
        <v/>
      </c>
      <c r="E300" s="107"/>
      <c r="F300" s="108" t="str">
        <f t="shared" si="7"/>
        <v/>
      </c>
      <c r="G300" s="109" t="str">
        <f>IFERROR(VLOOKUP($E300,contratos,2,FALSE),"")</f>
        <v/>
      </c>
      <c r="H300" s="110" t="str">
        <f>IFERROR(VLOOKUP($E300,contratos,3,FALSE),"")</f>
        <v/>
      </c>
      <c r="I300" s="111" t="str">
        <f>IFERROR(VLOOKUP($E300,contratos,4,FALSE),"")</f>
        <v/>
      </c>
      <c r="J300" s="112" t="str">
        <f>IFERROR(VLOOKUP($E300,contratos,5,FALSE),"")</f>
        <v/>
      </c>
      <c r="K300" s="112" t="str">
        <f>IFERROR(VLOOKUP($E300,contratos,6,FALSE),"")</f>
        <v/>
      </c>
      <c r="L300" s="112" t="str">
        <f>IFERROR(VLOOKUP($E300,contratos,7,FALSE),"")</f>
        <v/>
      </c>
      <c r="M300" s="113"/>
      <c r="N300" s="114"/>
      <c r="O300" s="113"/>
      <c r="P300" s="107"/>
      <c r="Q300" s="115"/>
      <c r="R300" s="116"/>
      <c r="S300" s="117" t="str">
        <f t="shared" si="3"/>
        <v/>
      </c>
      <c r="T300" s="116"/>
      <c r="U300" s="106" t="str">
        <f t="shared" si="8"/>
        <v/>
      </c>
      <c r="V300" s="107"/>
      <c r="W300" s="107"/>
      <c r="X300" s="118"/>
      <c r="Y300" s="119" t="str">
        <f t="shared" si="5"/>
        <v/>
      </c>
      <c r="Z300" s="113"/>
      <c r="AA300" s="113"/>
      <c r="AB300" s="119" t="str">
        <f>IF(T300&lt;&gt;"",(HOUR(T300)+MINUTE(T300)/60)*custohh,"")</f>
        <v/>
      </c>
      <c r="AC300" s="118"/>
      <c r="AD300" s="119" t="str">
        <f t="shared" si="6"/>
        <v/>
      </c>
      <c r="AE300" s="107"/>
      <c r="AF300" s="107"/>
      <c r="AG300" s="107"/>
      <c r="AH300" s="107"/>
      <c r="AI300" s="107"/>
      <c r="AJ300" s="120"/>
      <c r="AK300" s="107"/>
      <c r="AL300" s="113"/>
      <c r="AM300" s="121"/>
      <c r="AN300" s="121"/>
    </row>
    <row r="301">
      <c r="A301" s="104"/>
      <c r="B301" s="105"/>
      <c r="C301" s="105"/>
      <c r="D301" s="106" t="str">
        <f t="shared" si="1"/>
        <v/>
      </c>
      <c r="E301" s="107"/>
      <c r="F301" s="108" t="str">
        <f t="shared" si="7"/>
        <v/>
      </c>
      <c r="G301" s="109" t="str">
        <f>IFERROR(VLOOKUP($E301,contratos,2,FALSE),"")</f>
        <v/>
      </c>
      <c r="H301" s="110" t="str">
        <f>IFERROR(VLOOKUP($E301,contratos,3,FALSE),"")</f>
        <v/>
      </c>
      <c r="I301" s="111" t="str">
        <f>IFERROR(VLOOKUP($E301,contratos,4,FALSE),"")</f>
        <v/>
      </c>
      <c r="J301" s="112" t="str">
        <f>IFERROR(VLOOKUP($E301,contratos,5,FALSE),"")</f>
        <v/>
      </c>
      <c r="K301" s="112" t="str">
        <f>IFERROR(VLOOKUP($E301,contratos,6,FALSE),"")</f>
        <v/>
      </c>
      <c r="L301" s="112" t="str">
        <f>IFERROR(VLOOKUP($E301,contratos,7,FALSE),"")</f>
        <v/>
      </c>
      <c r="M301" s="113"/>
      <c r="N301" s="114"/>
      <c r="O301" s="113"/>
      <c r="P301" s="107"/>
      <c r="Q301" s="115"/>
      <c r="R301" s="116"/>
      <c r="S301" s="117" t="str">
        <f t="shared" si="3"/>
        <v/>
      </c>
      <c r="T301" s="116"/>
      <c r="U301" s="106" t="str">
        <f t="shared" si="8"/>
        <v/>
      </c>
      <c r="V301" s="107"/>
      <c r="W301" s="107"/>
      <c r="X301" s="118"/>
      <c r="Y301" s="119" t="str">
        <f t="shared" si="5"/>
        <v/>
      </c>
      <c r="Z301" s="113"/>
      <c r="AA301" s="113"/>
      <c r="AB301" s="119" t="str">
        <f>IF(T301&lt;&gt;"",(HOUR(T301)+MINUTE(T301)/60)*custohh,"")</f>
        <v/>
      </c>
      <c r="AC301" s="118"/>
      <c r="AD301" s="119" t="str">
        <f t="shared" si="6"/>
        <v/>
      </c>
      <c r="AE301" s="107"/>
      <c r="AF301" s="107"/>
      <c r="AG301" s="107"/>
      <c r="AH301" s="107"/>
      <c r="AI301" s="107"/>
      <c r="AJ301" s="120"/>
      <c r="AK301" s="107"/>
      <c r="AL301" s="113"/>
      <c r="AM301" s="121"/>
      <c r="AN301" s="121"/>
    </row>
    <row r="302">
      <c r="A302" s="104"/>
      <c r="B302" s="105"/>
      <c r="C302" s="105"/>
      <c r="D302" s="106" t="str">
        <f t="shared" si="1"/>
        <v/>
      </c>
      <c r="E302" s="107"/>
      <c r="F302" s="108" t="str">
        <f t="shared" si="7"/>
        <v/>
      </c>
      <c r="G302" s="109" t="str">
        <f>IFERROR(VLOOKUP($E302,contratos,2,FALSE),"")</f>
        <v/>
      </c>
      <c r="H302" s="110" t="str">
        <f>IFERROR(VLOOKUP($E302,contratos,3,FALSE),"")</f>
        <v/>
      </c>
      <c r="I302" s="111" t="str">
        <f>IFERROR(VLOOKUP($E302,contratos,4,FALSE),"")</f>
        <v/>
      </c>
      <c r="J302" s="112" t="str">
        <f>IFERROR(VLOOKUP($E302,contratos,5,FALSE),"")</f>
        <v/>
      </c>
      <c r="K302" s="112" t="str">
        <f>IFERROR(VLOOKUP($E302,contratos,6,FALSE),"")</f>
        <v/>
      </c>
      <c r="L302" s="112" t="str">
        <f>IFERROR(VLOOKUP($E302,contratos,7,FALSE),"")</f>
        <v/>
      </c>
      <c r="M302" s="113"/>
      <c r="N302" s="114"/>
      <c r="O302" s="113"/>
      <c r="P302" s="107"/>
      <c r="Q302" s="115"/>
      <c r="R302" s="116"/>
      <c r="S302" s="117" t="str">
        <f t="shared" si="3"/>
        <v/>
      </c>
      <c r="T302" s="116"/>
      <c r="U302" s="106" t="str">
        <f t="shared" si="8"/>
        <v/>
      </c>
      <c r="V302" s="107"/>
      <c r="W302" s="107"/>
      <c r="X302" s="118"/>
      <c r="Y302" s="119" t="str">
        <f t="shared" si="5"/>
        <v/>
      </c>
      <c r="Z302" s="113"/>
      <c r="AA302" s="113"/>
      <c r="AB302" s="119" t="str">
        <f>IF(T302&lt;&gt;"",(HOUR(T302)+MINUTE(T302)/60)*custohh,"")</f>
        <v/>
      </c>
      <c r="AC302" s="118"/>
      <c r="AD302" s="119" t="str">
        <f t="shared" si="6"/>
        <v/>
      </c>
      <c r="AE302" s="107"/>
      <c r="AF302" s="107"/>
      <c r="AG302" s="107"/>
      <c r="AH302" s="107"/>
      <c r="AI302" s="107"/>
      <c r="AJ302" s="120"/>
      <c r="AK302" s="107"/>
      <c r="AL302" s="113"/>
      <c r="AM302" s="121"/>
      <c r="AN302" s="121"/>
    </row>
    <row r="303">
      <c r="A303" s="104"/>
      <c r="B303" s="105"/>
      <c r="C303" s="105"/>
      <c r="D303" s="106" t="str">
        <f t="shared" si="1"/>
        <v/>
      </c>
      <c r="E303" s="107"/>
      <c r="F303" s="108" t="str">
        <f t="shared" si="7"/>
        <v/>
      </c>
      <c r="G303" s="109" t="str">
        <f>IFERROR(VLOOKUP($E303,contratos,2,FALSE),"")</f>
        <v/>
      </c>
      <c r="H303" s="110" t="str">
        <f>IFERROR(VLOOKUP($E303,contratos,3,FALSE),"")</f>
        <v/>
      </c>
      <c r="I303" s="111" t="str">
        <f>IFERROR(VLOOKUP($E303,contratos,4,FALSE),"")</f>
        <v/>
      </c>
      <c r="J303" s="112" t="str">
        <f>IFERROR(VLOOKUP($E303,contratos,5,FALSE),"")</f>
        <v/>
      </c>
      <c r="K303" s="112" t="str">
        <f>IFERROR(VLOOKUP($E303,contratos,6,FALSE),"")</f>
        <v/>
      </c>
      <c r="L303" s="112" t="str">
        <f>IFERROR(VLOOKUP($E303,contratos,7,FALSE),"")</f>
        <v/>
      </c>
      <c r="M303" s="113"/>
      <c r="N303" s="114"/>
      <c r="O303" s="113"/>
      <c r="P303" s="107"/>
      <c r="Q303" s="115"/>
      <c r="R303" s="116"/>
      <c r="S303" s="117" t="str">
        <f t="shared" si="3"/>
        <v/>
      </c>
      <c r="T303" s="116"/>
      <c r="U303" s="106" t="str">
        <f t="shared" si="8"/>
        <v/>
      </c>
      <c r="V303" s="107"/>
      <c r="W303" s="107"/>
      <c r="X303" s="118"/>
      <c r="Y303" s="119" t="str">
        <f t="shared" si="5"/>
        <v/>
      </c>
      <c r="Z303" s="113"/>
      <c r="AA303" s="113"/>
      <c r="AB303" s="119" t="str">
        <f>IF(T303&lt;&gt;"",(HOUR(T303)+MINUTE(T303)/60)*custohh,"")</f>
        <v/>
      </c>
      <c r="AC303" s="118"/>
      <c r="AD303" s="119" t="str">
        <f t="shared" si="6"/>
        <v/>
      </c>
      <c r="AE303" s="107"/>
      <c r="AF303" s="107"/>
      <c r="AG303" s="107"/>
      <c r="AH303" s="107"/>
      <c r="AI303" s="107"/>
      <c r="AJ303" s="120"/>
      <c r="AK303" s="107"/>
      <c r="AL303" s="113"/>
      <c r="AM303" s="121"/>
      <c r="AN303" s="121"/>
    </row>
    <row r="304">
      <c r="A304" s="104"/>
      <c r="B304" s="105"/>
      <c r="C304" s="105"/>
      <c r="D304" s="106" t="str">
        <f t="shared" si="1"/>
        <v/>
      </c>
      <c r="E304" s="107"/>
      <c r="F304" s="108" t="str">
        <f t="shared" si="7"/>
        <v/>
      </c>
      <c r="G304" s="109" t="str">
        <f>IFERROR(VLOOKUP($E304,contratos,2,FALSE),"")</f>
        <v/>
      </c>
      <c r="H304" s="110" t="str">
        <f>IFERROR(VLOOKUP($E304,contratos,3,FALSE),"")</f>
        <v/>
      </c>
      <c r="I304" s="111" t="str">
        <f>IFERROR(VLOOKUP($E304,contratos,4,FALSE),"")</f>
        <v/>
      </c>
      <c r="J304" s="112" t="str">
        <f>IFERROR(VLOOKUP($E304,contratos,5,FALSE),"")</f>
        <v/>
      </c>
      <c r="K304" s="112" t="str">
        <f>IFERROR(VLOOKUP($E304,contratos,6,FALSE),"")</f>
        <v/>
      </c>
      <c r="L304" s="112" t="str">
        <f>IFERROR(VLOOKUP($E304,contratos,7,FALSE),"")</f>
        <v/>
      </c>
      <c r="M304" s="113"/>
      <c r="N304" s="114"/>
      <c r="O304" s="113"/>
      <c r="P304" s="107"/>
      <c r="Q304" s="115"/>
      <c r="R304" s="116"/>
      <c r="S304" s="117" t="str">
        <f t="shared" si="3"/>
        <v/>
      </c>
      <c r="T304" s="116"/>
      <c r="U304" s="106" t="str">
        <f t="shared" si="8"/>
        <v/>
      </c>
      <c r="V304" s="107"/>
      <c r="W304" s="107"/>
      <c r="X304" s="118"/>
      <c r="Y304" s="119" t="str">
        <f t="shared" si="5"/>
        <v/>
      </c>
      <c r="Z304" s="113"/>
      <c r="AA304" s="113"/>
      <c r="AB304" s="119" t="str">
        <f>IF(T304&lt;&gt;"",(HOUR(T304)+MINUTE(T304)/60)*custohh,"")</f>
        <v/>
      </c>
      <c r="AC304" s="118"/>
      <c r="AD304" s="119" t="str">
        <f t="shared" si="6"/>
        <v/>
      </c>
      <c r="AE304" s="107"/>
      <c r="AF304" s="107"/>
      <c r="AG304" s="107"/>
      <c r="AH304" s="107"/>
      <c r="AI304" s="107"/>
      <c r="AJ304" s="120"/>
      <c r="AK304" s="107"/>
      <c r="AL304" s="113"/>
      <c r="AM304" s="121"/>
      <c r="AN304" s="121"/>
    </row>
    <row r="305">
      <c r="A305" s="104"/>
      <c r="B305" s="105"/>
      <c r="C305" s="105"/>
      <c r="D305" s="106" t="str">
        <f t="shared" si="1"/>
        <v/>
      </c>
      <c r="E305" s="107"/>
      <c r="F305" s="108" t="str">
        <f t="shared" si="7"/>
        <v/>
      </c>
      <c r="G305" s="109" t="str">
        <f>IFERROR(VLOOKUP($E305,contratos,2,FALSE),"")</f>
        <v/>
      </c>
      <c r="H305" s="110" t="str">
        <f>IFERROR(VLOOKUP($E305,contratos,3,FALSE),"")</f>
        <v/>
      </c>
      <c r="I305" s="111" t="str">
        <f>IFERROR(VLOOKUP($E305,contratos,4,FALSE),"")</f>
        <v/>
      </c>
      <c r="J305" s="112" t="str">
        <f>IFERROR(VLOOKUP($E305,contratos,5,FALSE),"")</f>
        <v/>
      </c>
      <c r="K305" s="112" t="str">
        <f>IFERROR(VLOOKUP($E305,contratos,6,FALSE),"")</f>
        <v/>
      </c>
      <c r="L305" s="112" t="str">
        <f>IFERROR(VLOOKUP($E305,contratos,7,FALSE),"")</f>
        <v/>
      </c>
      <c r="M305" s="113"/>
      <c r="N305" s="114"/>
      <c r="O305" s="113"/>
      <c r="P305" s="107"/>
      <c r="Q305" s="115"/>
      <c r="R305" s="116"/>
      <c r="S305" s="117" t="str">
        <f t="shared" si="3"/>
        <v/>
      </c>
      <c r="T305" s="116"/>
      <c r="U305" s="106" t="str">
        <f t="shared" si="8"/>
        <v/>
      </c>
      <c r="V305" s="107"/>
      <c r="W305" s="107"/>
      <c r="X305" s="118"/>
      <c r="Y305" s="119" t="str">
        <f t="shared" si="5"/>
        <v/>
      </c>
      <c r="Z305" s="113"/>
      <c r="AA305" s="113"/>
      <c r="AB305" s="119" t="str">
        <f>IF(T305&lt;&gt;"",(HOUR(T305)+MINUTE(T305)/60)*custohh,"")</f>
        <v/>
      </c>
      <c r="AC305" s="118"/>
      <c r="AD305" s="119" t="str">
        <f t="shared" si="6"/>
        <v/>
      </c>
      <c r="AE305" s="107"/>
      <c r="AF305" s="107"/>
      <c r="AG305" s="107"/>
      <c r="AH305" s="107"/>
      <c r="AI305" s="107"/>
      <c r="AJ305" s="120"/>
      <c r="AK305" s="107"/>
      <c r="AL305" s="113"/>
      <c r="AM305" s="121"/>
      <c r="AN305" s="121"/>
    </row>
    <row r="306">
      <c r="A306" s="104"/>
      <c r="B306" s="105"/>
      <c r="C306" s="105"/>
      <c r="D306" s="106" t="str">
        <f t="shared" si="1"/>
        <v/>
      </c>
      <c r="E306" s="107"/>
      <c r="F306" s="108" t="str">
        <f t="shared" si="7"/>
        <v/>
      </c>
      <c r="G306" s="109" t="str">
        <f>IFERROR(VLOOKUP($E306,contratos,2,FALSE),"")</f>
        <v/>
      </c>
      <c r="H306" s="110" t="str">
        <f>IFERROR(VLOOKUP($E306,contratos,3,FALSE),"")</f>
        <v/>
      </c>
      <c r="I306" s="111" t="str">
        <f>IFERROR(VLOOKUP($E306,contratos,4,FALSE),"")</f>
        <v/>
      </c>
      <c r="J306" s="112" t="str">
        <f>IFERROR(VLOOKUP($E306,contratos,5,FALSE),"")</f>
        <v/>
      </c>
      <c r="K306" s="112" t="str">
        <f>IFERROR(VLOOKUP($E306,contratos,6,FALSE),"")</f>
        <v/>
      </c>
      <c r="L306" s="112" t="str">
        <f>IFERROR(VLOOKUP($E306,contratos,7,FALSE),"")</f>
        <v/>
      </c>
      <c r="M306" s="113"/>
      <c r="N306" s="114"/>
      <c r="O306" s="113"/>
      <c r="P306" s="107"/>
      <c r="Q306" s="115"/>
      <c r="R306" s="116"/>
      <c r="S306" s="117" t="str">
        <f t="shared" si="3"/>
        <v/>
      </c>
      <c r="T306" s="116"/>
      <c r="U306" s="106" t="str">
        <f t="shared" si="8"/>
        <v/>
      </c>
      <c r="V306" s="107"/>
      <c r="W306" s="107"/>
      <c r="X306" s="118"/>
      <c r="Y306" s="119" t="str">
        <f t="shared" si="5"/>
        <v/>
      </c>
      <c r="Z306" s="113"/>
      <c r="AA306" s="113"/>
      <c r="AB306" s="119" t="str">
        <f>IF(T306&lt;&gt;"",(HOUR(T306)+MINUTE(T306)/60)*custohh,"")</f>
        <v/>
      </c>
      <c r="AC306" s="118"/>
      <c r="AD306" s="119" t="str">
        <f t="shared" si="6"/>
        <v/>
      </c>
      <c r="AE306" s="107"/>
      <c r="AF306" s="107"/>
      <c r="AG306" s="107"/>
      <c r="AH306" s="107"/>
      <c r="AI306" s="107"/>
      <c r="AJ306" s="120"/>
      <c r="AK306" s="107"/>
      <c r="AL306" s="113"/>
      <c r="AM306" s="121"/>
      <c r="AN306" s="121"/>
    </row>
    <row r="307">
      <c r="A307" s="104"/>
      <c r="B307" s="105"/>
      <c r="C307" s="105"/>
      <c r="D307" s="106" t="str">
        <f t="shared" si="1"/>
        <v/>
      </c>
      <c r="E307" s="107"/>
      <c r="F307" s="108" t="str">
        <f t="shared" si="7"/>
        <v/>
      </c>
      <c r="G307" s="109" t="str">
        <f>IFERROR(VLOOKUP($E307,contratos,2,FALSE),"")</f>
        <v/>
      </c>
      <c r="H307" s="110" t="str">
        <f>IFERROR(VLOOKUP($E307,contratos,3,FALSE),"")</f>
        <v/>
      </c>
      <c r="I307" s="111" t="str">
        <f>IFERROR(VLOOKUP($E307,contratos,4,FALSE),"")</f>
        <v/>
      </c>
      <c r="J307" s="112" t="str">
        <f>IFERROR(VLOOKUP($E307,contratos,5,FALSE),"")</f>
        <v/>
      </c>
      <c r="K307" s="112" t="str">
        <f>IFERROR(VLOOKUP($E307,contratos,6,FALSE),"")</f>
        <v/>
      </c>
      <c r="L307" s="112" t="str">
        <f>IFERROR(VLOOKUP($E307,contratos,7,FALSE),"")</f>
        <v/>
      </c>
      <c r="M307" s="113"/>
      <c r="N307" s="114"/>
      <c r="O307" s="113"/>
      <c r="P307" s="107"/>
      <c r="Q307" s="115"/>
      <c r="R307" s="116"/>
      <c r="S307" s="117" t="str">
        <f t="shared" si="3"/>
        <v/>
      </c>
      <c r="T307" s="116"/>
      <c r="U307" s="106" t="str">
        <f t="shared" si="8"/>
        <v/>
      </c>
      <c r="V307" s="107"/>
      <c r="W307" s="107"/>
      <c r="X307" s="118"/>
      <c r="Y307" s="119" t="str">
        <f t="shared" si="5"/>
        <v/>
      </c>
      <c r="Z307" s="113"/>
      <c r="AA307" s="113"/>
      <c r="AB307" s="119" t="str">
        <f>IF(T307&lt;&gt;"",(HOUR(T307)+MINUTE(T307)/60)*custohh,"")</f>
        <v/>
      </c>
      <c r="AC307" s="118"/>
      <c r="AD307" s="119" t="str">
        <f t="shared" si="6"/>
        <v/>
      </c>
      <c r="AE307" s="107"/>
      <c r="AF307" s="107"/>
      <c r="AG307" s="107"/>
      <c r="AH307" s="107"/>
      <c r="AI307" s="107"/>
      <c r="AJ307" s="120"/>
      <c r="AK307" s="107"/>
      <c r="AL307" s="113"/>
      <c r="AM307" s="121"/>
      <c r="AN307" s="121"/>
    </row>
    <row r="308">
      <c r="A308" s="104"/>
      <c r="B308" s="105"/>
      <c r="C308" s="105"/>
      <c r="D308" s="106" t="str">
        <f t="shared" si="1"/>
        <v/>
      </c>
      <c r="E308" s="107"/>
      <c r="F308" s="108" t="str">
        <f t="shared" si="7"/>
        <v/>
      </c>
      <c r="G308" s="109" t="str">
        <f>IFERROR(VLOOKUP($E308,contratos,2,FALSE),"")</f>
        <v/>
      </c>
      <c r="H308" s="110" t="str">
        <f>IFERROR(VLOOKUP($E308,contratos,3,FALSE),"")</f>
        <v/>
      </c>
      <c r="I308" s="111" t="str">
        <f>IFERROR(VLOOKUP($E308,contratos,4,FALSE),"")</f>
        <v/>
      </c>
      <c r="J308" s="112" t="str">
        <f>IFERROR(VLOOKUP($E308,contratos,5,FALSE),"")</f>
        <v/>
      </c>
      <c r="K308" s="112" t="str">
        <f>IFERROR(VLOOKUP($E308,contratos,6,FALSE),"")</f>
        <v/>
      </c>
      <c r="L308" s="112" t="str">
        <f>IFERROR(VLOOKUP($E308,contratos,7,FALSE),"")</f>
        <v/>
      </c>
      <c r="M308" s="113"/>
      <c r="N308" s="114"/>
      <c r="O308" s="113"/>
      <c r="P308" s="107"/>
      <c r="Q308" s="115"/>
      <c r="R308" s="116"/>
      <c r="S308" s="117" t="str">
        <f t="shared" si="3"/>
        <v/>
      </c>
      <c r="T308" s="116"/>
      <c r="U308" s="106" t="str">
        <f t="shared" si="8"/>
        <v/>
      </c>
      <c r="V308" s="107"/>
      <c r="W308" s="107"/>
      <c r="X308" s="118"/>
      <c r="Y308" s="119" t="str">
        <f t="shared" si="5"/>
        <v/>
      </c>
      <c r="Z308" s="113"/>
      <c r="AA308" s="113"/>
      <c r="AB308" s="119" t="str">
        <f>IF(T308&lt;&gt;"",(HOUR(T308)+MINUTE(T308)/60)*custohh,"")</f>
        <v/>
      </c>
      <c r="AC308" s="118"/>
      <c r="AD308" s="119" t="str">
        <f t="shared" si="6"/>
        <v/>
      </c>
      <c r="AE308" s="107"/>
      <c r="AF308" s="107"/>
      <c r="AG308" s="107"/>
      <c r="AH308" s="107"/>
      <c r="AI308" s="107"/>
      <c r="AJ308" s="120"/>
      <c r="AK308" s="107"/>
      <c r="AL308" s="113"/>
      <c r="AM308" s="121"/>
      <c r="AN308" s="121"/>
    </row>
    <row r="309">
      <c r="A309" s="104"/>
      <c r="B309" s="105"/>
      <c r="C309" s="105"/>
      <c r="D309" s="106" t="str">
        <f t="shared" si="1"/>
        <v/>
      </c>
      <c r="E309" s="107"/>
      <c r="F309" s="108" t="str">
        <f t="shared" si="7"/>
        <v/>
      </c>
      <c r="G309" s="109" t="str">
        <f>IFERROR(VLOOKUP($E309,contratos,2,FALSE),"")</f>
        <v/>
      </c>
      <c r="H309" s="110" t="str">
        <f>IFERROR(VLOOKUP($E309,contratos,3,FALSE),"")</f>
        <v/>
      </c>
      <c r="I309" s="111" t="str">
        <f>IFERROR(VLOOKUP($E309,contratos,4,FALSE),"")</f>
        <v/>
      </c>
      <c r="J309" s="112" t="str">
        <f>IFERROR(VLOOKUP($E309,contratos,5,FALSE),"")</f>
        <v/>
      </c>
      <c r="K309" s="112" t="str">
        <f>IFERROR(VLOOKUP($E309,contratos,6,FALSE),"")</f>
        <v/>
      </c>
      <c r="L309" s="112" t="str">
        <f>IFERROR(VLOOKUP($E309,contratos,7,FALSE),"")</f>
        <v/>
      </c>
      <c r="M309" s="113"/>
      <c r="N309" s="114"/>
      <c r="O309" s="113"/>
      <c r="P309" s="107"/>
      <c r="Q309" s="115"/>
      <c r="R309" s="116"/>
      <c r="S309" s="117" t="str">
        <f t="shared" si="3"/>
        <v/>
      </c>
      <c r="T309" s="116"/>
      <c r="U309" s="106" t="str">
        <f t="shared" si="8"/>
        <v/>
      </c>
      <c r="V309" s="107"/>
      <c r="W309" s="107"/>
      <c r="X309" s="118"/>
      <c r="Y309" s="119" t="str">
        <f t="shared" si="5"/>
        <v/>
      </c>
      <c r="Z309" s="113"/>
      <c r="AA309" s="113"/>
      <c r="AB309" s="119" t="str">
        <f>IF(T309&lt;&gt;"",(HOUR(T309)+MINUTE(T309)/60)*custohh,"")</f>
        <v/>
      </c>
      <c r="AC309" s="118"/>
      <c r="AD309" s="119" t="str">
        <f t="shared" si="6"/>
        <v/>
      </c>
      <c r="AE309" s="107"/>
      <c r="AF309" s="107"/>
      <c r="AG309" s="107"/>
      <c r="AH309" s="107"/>
      <c r="AI309" s="107"/>
      <c r="AJ309" s="120"/>
      <c r="AK309" s="107"/>
      <c r="AL309" s="113"/>
      <c r="AM309" s="121"/>
      <c r="AN309" s="121"/>
    </row>
    <row r="310">
      <c r="A310" s="104"/>
      <c r="B310" s="105"/>
      <c r="C310" s="105"/>
      <c r="D310" s="106" t="str">
        <f t="shared" si="1"/>
        <v/>
      </c>
      <c r="E310" s="107"/>
      <c r="F310" s="108" t="str">
        <f t="shared" si="7"/>
        <v/>
      </c>
      <c r="G310" s="109" t="str">
        <f>IFERROR(VLOOKUP($E310,contratos,2,FALSE),"")</f>
        <v/>
      </c>
      <c r="H310" s="110" t="str">
        <f>IFERROR(VLOOKUP($E310,contratos,3,FALSE),"")</f>
        <v/>
      </c>
      <c r="I310" s="111" t="str">
        <f>IFERROR(VLOOKUP($E310,contratos,4,FALSE),"")</f>
        <v/>
      </c>
      <c r="J310" s="112" t="str">
        <f>IFERROR(VLOOKUP($E310,contratos,5,FALSE),"")</f>
        <v/>
      </c>
      <c r="K310" s="112" t="str">
        <f>IFERROR(VLOOKUP($E310,contratos,6,FALSE),"")</f>
        <v/>
      </c>
      <c r="L310" s="112" t="str">
        <f>IFERROR(VLOOKUP($E310,contratos,7,FALSE),"")</f>
        <v/>
      </c>
      <c r="M310" s="113"/>
      <c r="N310" s="114"/>
      <c r="O310" s="113"/>
      <c r="P310" s="107"/>
      <c r="Q310" s="115"/>
      <c r="R310" s="116"/>
      <c r="S310" s="117" t="str">
        <f t="shared" si="3"/>
        <v/>
      </c>
      <c r="T310" s="116"/>
      <c r="U310" s="106" t="str">
        <f t="shared" si="8"/>
        <v/>
      </c>
      <c r="V310" s="107"/>
      <c r="W310" s="107"/>
      <c r="X310" s="118"/>
      <c r="Y310" s="119" t="str">
        <f t="shared" si="5"/>
        <v/>
      </c>
      <c r="Z310" s="113"/>
      <c r="AA310" s="113"/>
      <c r="AB310" s="119" t="str">
        <f>IF(T310&lt;&gt;"",(HOUR(T310)+MINUTE(T310)/60)*custohh,"")</f>
        <v/>
      </c>
      <c r="AC310" s="118"/>
      <c r="AD310" s="119" t="str">
        <f t="shared" si="6"/>
        <v/>
      </c>
      <c r="AE310" s="107"/>
      <c r="AF310" s="107"/>
      <c r="AG310" s="107"/>
      <c r="AH310" s="107"/>
      <c r="AI310" s="107"/>
      <c r="AJ310" s="120"/>
      <c r="AK310" s="107"/>
      <c r="AL310" s="113"/>
      <c r="AM310" s="121"/>
      <c r="AN310" s="121"/>
    </row>
    <row r="311">
      <c r="A311" s="104"/>
      <c r="B311" s="105"/>
      <c r="C311" s="105"/>
      <c r="D311" s="106" t="str">
        <f t="shared" si="1"/>
        <v/>
      </c>
      <c r="E311" s="107"/>
      <c r="F311" s="108" t="str">
        <f t="shared" si="7"/>
        <v/>
      </c>
      <c r="G311" s="109" t="str">
        <f>IFERROR(VLOOKUP($E311,contratos,2,FALSE),"")</f>
        <v/>
      </c>
      <c r="H311" s="110" t="str">
        <f>IFERROR(VLOOKUP($E311,contratos,3,FALSE),"")</f>
        <v/>
      </c>
      <c r="I311" s="111" t="str">
        <f>IFERROR(VLOOKUP($E311,contratos,4,FALSE),"")</f>
        <v/>
      </c>
      <c r="J311" s="112" t="str">
        <f>IFERROR(VLOOKUP($E311,contratos,5,FALSE),"")</f>
        <v/>
      </c>
      <c r="K311" s="112" t="str">
        <f>IFERROR(VLOOKUP($E311,contratos,6,FALSE),"")</f>
        <v/>
      </c>
      <c r="L311" s="112" t="str">
        <f>IFERROR(VLOOKUP($E311,contratos,7,FALSE),"")</f>
        <v/>
      </c>
      <c r="M311" s="113"/>
      <c r="N311" s="114"/>
      <c r="O311" s="113"/>
      <c r="P311" s="107"/>
      <c r="Q311" s="115"/>
      <c r="R311" s="116"/>
      <c r="S311" s="117" t="str">
        <f t="shared" si="3"/>
        <v/>
      </c>
      <c r="T311" s="116"/>
      <c r="U311" s="106" t="str">
        <f t="shared" si="8"/>
        <v/>
      </c>
      <c r="V311" s="107"/>
      <c r="W311" s="107"/>
      <c r="X311" s="118"/>
      <c r="Y311" s="119" t="str">
        <f t="shared" si="5"/>
        <v/>
      </c>
      <c r="Z311" s="113"/>
      <c r="AA311" s="113"/>
      <c r="AB311" s="119" t="str">
        <f>IF(T311&lt;&gt;"",(HOUR(T311)+MINUTE(T311)/60)*custohh,"")</f>
        <v/>
      </c>
      <c r="AC311" s="118"/>
      <c r="AD311" s="119" t="str">
        <f t="shared" si="6"/>
        <v/>
      </c>
      <c r="AE311" s="107"/>
      <c r="AF311" s="107"/>
      <c r="AG311" s="107"/>
      <c r="AH311" s="107"/>
      <c r="AI311" s="107"/>
      <c r="AJ311" s="120"/>
      <c r="AK311" s="107"/>
      <c r="AL311" s="113"/>
      <c r="AM311" s="121"/>
      <c r="AN311" s="121"/>
    </row>
    <row r="312">
      <c r="A312" s="104"/>
      <c r="B312" s="105"/>
      <c r="C312" s="105"/>
      <c r="D312" s="106" t="str">
        <f t="shared" si="1"/>
        <v/>
      </c>
      <c r="E312" s="107"/>
      <c r="F312" s="108" t="str">
        <f t="shared" si="7"/>
        <v/>
      </c>
      <c r="G312" s="109" t="str">
        <f>IFERROR(VLOOKUP($E312,contratos,2,FALSE),"")</f>
        <v/>
      </c>
      <c r="H312" s="110" t="str">
        <f>IFERROR(VLOOKUP($E312,contratos,3,FALSE),"")</f>
        <v/>
      </c>
      <c r="I312" s="111" t="str">
        <f>IFERROR(VLOOKUP($E312,contratos,4,FALSE),"")</f>
        <v/>
      </c>
      <c r="J312" s="112" t="str">
        <f>IFERROR(VLOOKUP($E312,contratos,5,FALSE),"")</f>
        <v/>
      </c>
      <c r="K312" s="112" t="str">
        <f>IFERROR(VLOOKUP($E312,contratos,6,FALSE),"")</f>
        <v/>
      </c>
      <c r="L312" s="112" t="str">
        <f>IFERROR(VLOOKUP($E312,contratos,7,FALSE),"")</f>
        <v/>
      </c>
      <c r="M312" s="113"/>
      <c r="N312" s="114"/>
      <c r="O312" s="113"/>
      <c r="P312" s="107"/>
      <c r="Q312" s="115"/>
      <c r="R312" s="116"/>
      <c r="S312" s="117" t="str">
        <f t="shared" si="3"/>
        <v/>
      </c>
      <c r="T312" s="116"/>
      <c r="U312" s="106" t="str">
        <f t="shared" si="8"/>
        <v/>
      </c>
      <c r="V312" s="107"/>
      <c r="W312" s="107"/>
      <c r="X312" s="118"/>
      <c r="Y312" s="119" t="str">
        <f t="shared" si="5"/>
        <v/>
      </c>
      <c r="Z312" s="113"/>
      <c r="AA312" s="113"/>
      <c r="AB312" s="119" t="str">
        <f>IF(T312&lt;&gt;"",(HOUR(T312)+MINUTE(T312)/60)*custohh,"")</f>
        <v/>
      </c>
      <c r="AC312" s="118"/>
      <c r="AD312" s="119" t="str">
        <f t="shared" si="6"/>
        <v/>
      </c>
      <c r="AE312" s="107"/>
      <c r="AF312" s="107"/>
      <c r="AG312" s="107"/>
      <c r="AH312" s="107"/>
      <c r="AI312" s="107"/>
      <c r="AJ312" s="120"/>
      <c r="AK312" s="107"/>
      <c r="AL312" s="113"/>
      <c r="AM312" s="121"/>
      <c r="AN312" s="121"/>
    </row>
    <row r="313">
      <c r="A313" s="104"/>
      <c r="B313" s="105"/>
      <c r="C313" s="105"/>
      <c r="D313" s="106" t="str">
        <f t="shared" si="1"/>
        <v/>
      </c>
      <c r="E313" s="107"/>
      <c r="F313" s="108" t="str">
        <f t="shared" si="7"/>
        <v/>
      </c>
      <c r="G313" s="109" t="str">
        <f>IFERROR(VLOOKUP($E313,contratos,2,FALSE),"")</f>
        <v/>
      </c>
      <c r="H313" s="110" t="str">
        <f>IFERROR(VLOOKUP($E313,contratos,3,FALSE),"")</f>
        <v/>
      </c>
      <c r="I313" s="111" t="str">
        <f>IFERROR(VLOOKUP($E313,contratos,4,FALSE),"")</f>
        <v/>
      </c>
      <c r="J313" s="112" t="str">
        <f>IFERROR(VLOOKUP($E313,contratos,5,FALSE),"")</f>
        <v/>
      </c>
      <c r="K313" s="112" t="str">
        <f>IFERROR(VLOOKUP($E313,contratos,6,FALSE),"")</f>
        <v/>
      </c>
      <c r="L313" s="112" t="str">
        <f>IFERROR(VLOOKUP($E313,contratos,7,FALSE),"")</f>
        <v/>
      </c>
      <c r="M313" s="113"/>
      <c r="N313" s="114"/>
      <c r="O313" s="113"/>
      <c r="P313" s="107"/>
      <c r="Q313" s="115"/>
      <c r="R313" s="116"/>
      <c r="S313" s="117" t="str">
        <f t="shared" si="3"/>
        <v/>
      </c>
      <c r="T313" s="116"/>
      <c r="U313" s="106" t="str">
        <f t="shared" si="8"/>
        <v/>
      </c>
      <c r="V313" s="107"/>
      <c r="W313" s="107"/>
      <c r="X313" s="118"/>
      <c r="Y313" s="119" t="str">
        <f t="shared" si="5"/>
        <v/>
      </c>
      <c r="Z313" s="113"/>
      <c r="AA313" s="113"/>
      <c r="AB313" s="119" t="str">
        <f>IF(T313&lt;&gt;"",(HOUR(T313)+MINUTE(T313)/60)*custohh,"")</f>
        <v/>
      </c>
      <c r="AC313" s="118"/>
      <c r="AD313" s="119" t="str">
        <f t="shared" si="6"/>
        <v/>
      </c>
      <c r="AE313" s="107"/>
      <c r="AF313" s="107"/>
      <c r="AG313" s="107"/>
      <c r="AH313" s="107"/>
      <c r="AI313" s="107"/>
      <c r="AJ313" s="120"/>
      <c r="AK313" s="107"/>
      <c r="AL313" s="113"/>
      <c r="AM313" s="121"/>
      <c r="AN313" s="121"/>
    </row>
    <row r="314">
      <c r="A314" s="104"/>
      <c r="B314" s="105"/>
      <c r="C314" s="105"/>
      <c r="D314" s="106" t="str">
        <f t="shared" si="1"/>
        <v/>
      </c>
      <c r="E314" s="107"/>
      <c r="F314" s="108" t="str">
        <f t="shared" si="7"/>
        <v/>
      </c>
      <c r="G314" s="109" t="str">
        <f>IFERROR(VLOOKUP($E314,contratos,2,FALSE),"")</f>
        <v/>
      </c>
      <c r="H314" s="110" t="str">
        <f>IFERROR(VLOOKUP($E314,contratos,3,FALSE),"")</f>
        <v/>
      </c>
      <c r="I314" s="111" t="str">
        <f>IFERROR(VLOOKUP($E314,contratos,4,FALSE),"")</f>
        <v/>
      </c>
      <c r="J314" s="112" t="str">
        <f>IFERROR(VLOOKUP($E314,contratos,5,FALSE),"")</f>
        <v/>
      </c>
      <c r="K314" s="112" t="str">
        <f>IFERROR(VLOOKUP($E314,contratos,6,FALSE),"")</f>
        <v/>
      </c>
      <c r="L314" s="112" t="str">
        <f>IFERROR(VLOOKUP($E314,contratos,7,FALSE),"")</f>
        <v/>
      </c>
      <c r="M314" s="113"/>
      <c r="N314" s="114"/>
      <c r="O314" s="113"/>
      <c r="P314" s="107"/>
      <c r="Q314" s="115"/>
      <c r="R314" s="116"/>
      <c r="S314" s="117" t="str">
        <f t="shared" si="3"/>
        <v/>
      </c>
      <c r="T314" s="116"/>
      <c r="U314" s="106" t="str">
        <f t="shared" si="8"/>
        <v/>
      </c>
      <c r="V314" s="107"/>
      <c r="W314" s="107"/>
      <c r="X314" s="118"/>
      <c r="Y314" s="119" t="str">
        <f t="shared" si="5"/>
        <v/>
      </c>
      <c r="Z314" s="113"/>
      <c r="AA314" s="113"/>
      <c r="AB314" s="119" t="str">
        <f>IF(T314&lt;&gt;"",(HOUR(T314)+MINUTE(T314)/60)*custohh,"")</f>
        <v/>
      </c>
      <c r="AC314" s="118"/>
      <c r="AD314" s="119" t="str">
        <f t="shared" si="6"/>
        <v/>
      </c>
      <c r="AE314" s="107"/>
      <c r="AF314" s="107"/>
      <c r="AG314" s="107"/>
      <c r="AH314" s="107"/>
      <c r="AI314" s="107"/>
      <c r="AJ314" s="120"/>
      <c r="AK314" s="107"/>
      <c r="AL314" s="113"/>
      <c r="AM314" s="121"/>
      <c r="AN314" s="121"/>
    </row>
    <row r="315">
      <c r="A315" s="104"/>
      <c r="B315" s="105"/>
      <c r="C315" s="105"/>
      <c r="D315" s="106" t="str">
        <f t="shared" si="1"/>
        <v/>
      </c>
      <c r="E315" s="107"/>
      <c r="F315" s="108" t="str">
        <f t="shared" si="7"/>
        <v/>
      </c>
      <c r="G315" s="109" t="str">
        <f>IFERROR(VLOOKUP($E315,contratos,2,FALSE),"")</f>
        <v/>
      </c>
      <c r="H315" s="110" t="str">
        <f>IFERROR(VLOOKUP($E315,contratos,3,FALSE),"")</f>
        <v/>
      </c>
      <c r="I315" s="111" t="str">
        <f>IFERROR(VLOOKUP($E315,contratos,4,FALSE),"")</f>
        <v/>
      </c>
      <c r="J315" s="112" t="str">
        <f>IFERROR(VLOOKUP($E315,contratos,5,FALSE),"")</f>
        <v/>
      </c>
      <c r="K315" s="112" t="str">
        <f>IFERROR(VLOOKUP($E315,contratos,6,FALSE),"")</f>
        <v/>
      </c>
      <c r="L315" s="112" t="str">
        <f>IFERROR(VLOOKUP($E315,contratos,7,FALSE),"")</f>
        <v/>
      </c>
      <c r="M315" s="113"/>
      <c r="N315" s="114"/>
      <c r="O315" s="113"/>
      <c r="P315" s="107"/>
      <c r="Q315" s="115"/>
      <c r="R315" s="116"/>
      <c r="S315" s="117" t="str">
        <f t="shared" si="3"/>
        <v/>
      </c>
      <c r="T315" s="116"/>
      <c r="U315" s="106" t="str">
        <f t="shared" si="8"/>
        <v/>
      </c>
      <c r="V315" s="107"/>
      <c r="W315" s="107"/>
      <c r="X315" s="118"/>
      <c r="Y315" s="119" t="str">
        <f t="shared" si="5"/>
        <v/>
      </c>
      <c r="Z315" s="113"/>
      <c r="AA315" s="113"/>
      <c r="AB315" s="119" t="str">
        <f>IF(T315&lt;&gt;"",(HOUR(T315)+MINUTE(T315)/60)*custohh,"")</f>
        <v/>
      </c>
      <c r="AC315" s="118"/>
      <c r="AD315" s="119" t="str">
        <f t="shared" si="6"/>
        <v/>
      </c>
      <c r="AE315" s="107"/>
      <c r="AF315" s="107"/>
      <c r="AG315" s="107"/>
      <c r="AH315" s="107"/>
      <c r="AI315" s="107"/>
      <c r="AJ315" s="120"/>
      <c r="AK315" s="107"/>
      <c r="AL315" s="113"/>
      <c r="AM315" s="121"/>
      <c r="AN315" s="121"/>
    </row>
    <row r="316">
      <c r="A316" s="104"/>
      <c r="B316" s="105"/>
      <c r="C316" s="105"/>
      <c r="D316" s="106" t="str">
        <f t="shared" si="1"/>
        <v/>
      </c>
      <c r="E316" s="107"/>
      <c r="F316" s="108" t="str">
        <f t="shared" si="7"/>
        <v/>
      </c>
      <c r="G316" s="109" t="str">
        <f>IFERROR(VLOOKUP($E316,contratos,2,FALSE),"")</f>
        <v/>
      </c>
      <c r="H316" s="110" t="str">
        <f>IFERROR(VLOOKUP($E316,contratos,3,FALSE),"")</f>
        <v/>
      </c>
      <c r="I316" s="111" t="str">
        <f>IFERROR(VLOOKUP($E316,contratos,4,FALSE),"")</f>
        <v/>
      </c>
      <c r="J316" s="112" t="str">
        <f>IFERROR(VLOOKUP($E316,contratos,5,FALSE),"")</f>
        <v/>
      </c>
      <c r="K316" s="112" t="str">
        <f>IFERROR(VLOOKUP($E316,contratos,6,FALSE),"")</f>
        <v/>
      </c>
      <c r="L316" s="112" t="str">
        <f>IFERROR(VLOOKUP($E316,contratos,7,FALSE),"")</f>
        <v/>
      </c>
      <c r="M316" s="113"/>
      <c r="N316" s="114"/>
      <c r="O316" s="113"/>
      <c r="P316" s="107"/>
      <c r="Q316" s="115"/>
      <c r="R316" s="116"/>
      <c r="S316" s="117" t="str">
        <f t="shared" si="3"/>
        <v/>
      </c>
      <c r="T316" s="116"/>
      <c r="U316" s="106" t="str">
        <f t="shared" si="8"/>
        <v/>
      </c>
      <c r="V316" s="107"/>
      <c r="W316" s="107"/>
      <c r="X316" s="118"/>
      <c r="Y316" s="119" t="str">
        <f t="shared" si="5"/>
        <v/>
      </c>
      <c r="Z316" s="113"/>
      <c r="AA316" s="113"/>
      <c r="AB316" s="119" t="str">
        <f>IF(T316&lt;&gt;"",(HOUR(T316)+MINUTE(T316)/60)*custohh,"")</f>
        <v/>
      </c>
      <c r="AC316" s="118"/>
      <c r="AD316" s="119" t="str">
        <f t="shared" si="6"/>
        <v/>
      </c>
      <c r="AE316" s="107"/>
      <c r="AF316" s="107"/>
      <c r="AG316" s="107"/>
      <c r="AH316" s="107"/>
      <c r="AI316" s="107"/>
      <c r="AJ316" s="120"/>
      <c r="AK316" s="107"/>
      <c r="AL316" s="113"/>
      <c r="AM316" s="121"/>
      <c r="AN316" s="121"/>
    </row>
    <row r="317">
      <c r="A317" s="104"/>
      <c r="B317" s="105"/>
      <c r="C317" s="105"/>
      <c r="D317" s="106" t="str">
        <f t="shared" si="1"/>
        <v/>
      </c>
      <c r="E317" s="107"/>
      <c r="F317" s="108" t="str">
        <f t="shared" si="7"/>
        <v/>
      </c>
      <c r="G317" s="109" t="str">
        <f>IFERROR(VLOOKUP($E317,contratos,2,FALSE),"")</f>
        <v/>
      </c>
      <c r="H317" s="110" t="str">
        <f>IFERROR(VLOOKUP($E317,contratos,3,FALSE),"")</f>
        <v/>
      </c>
      <c r="I317" s="111" t="str">
        <f>IFERROR(VLOOKUP($E317,contratos,4,FALSE),"")</f>
        <v/>
      </c>
      <c r="J317" s="112" t="str">
        <f>IFERROR(VLOOKUP($E317,contratos,5,FALSE),"")</f>
        <v/>
      </c>
      <c r="K317" s="112" t="str">
        <f>IFERROR(VLOOKUP($E317,contratos,6,FALSE),"")</f>
        <v/>
      </c>
      <c r="L317" s="112" t="str">
        <f>IFERROR(VLOOKUP($E317,contratos,7,FALSE),"")</f>
        <v/>
      </c>
      <c r="M317" s="113"/>
      <c r="N317" s="114"/>
      <c r="O317" s="113"/>
      <c r="P317" s="107"/>
      <c r="Q317" s="115"/>
      <c r="R317" s="116"/>
      <c r="S317" s="117" t="str">
        <f t="shared" si="3"/>
        <v/>
      </c>
      <c r="T317" s="116"/>
      <c r="U317" s="106" t="str">
        <f t="shared" si="8"/>
        <v/>
      </c>
      <c r="V317" s="107"/>
      <c r="W317" s="107"/>
      <c r="X317" s="118"/>
      <c r="Y317" s="119" t="str">
        <f t="shared" si="5"/>
        <v/>
      </c>
      <c r="Z317" s="113"/>
      <c r="AA317" s="113"/>
      <c r="AB317" s="119" t="str">
        <f>IF(T317&lt;&gt;"",(HOUR(T317)+MINUTE(T317)/60)*custohh,"")</f>
        <v/>
      </c>
      <c r="AC317" s="118"/>
      <c r="AD317" s="119" t="str">
        <f t="shared" si="6"/>
        <v/>
      </c>
      <c r="AE317" s="107"/>
      <c r="AF317" s="107"/>
      <c r="AG317" s="107"/>
      <c r="AH317" s="107"/>
      <c r="AI317" s="107"/>
      <c r="AJ317" s="120"/>
      <c r="AK317" s="107"/>
      <c r="AL317" s="113"/>
      <c r="AM317" s="121"/>
      <c r="AN317" s="121"/>
    </row>
    <row r="318">
      <c r="A318" s="104"/>
      <c r="B318" s="105"/>
      <c r="C318" s="105"/>
      <c r="D318" s="106" t="str">
        <f t="shared" si="1"/>
        <v/>
      </c>
      <c r="E318" s="107"/>
      <c r="F318" s="108" t="str">
        <f t="shared" si="7"/>
        <v/>
      </c>
      <c r="G318" s="109" t="str">
        <f>IFERROR(VLOOKUP($E318,contratos,2,FALSE),"")</f>
        <v/>
      </c>
      <c r="H318" s="110" t="str">
        <f>IFERROR(VLOOKUP($E318,contratos,3,FALSE),"")</f>
        <v/>
      </c>
      <c r="I318" s="111" t="str">
        <f>IFERROR(VLOOKUP($E318,contratos,4,FALSE),"")</f>
        <v/>
      </c>
      <c r="J318" s="112" t="str">
        <f>IFERROR(VLOOKUP($E318,contratos,5,FALSE),"")</f>
        <v/>
      </c>
      <c r="K318" s="112" t="str">
        <f>IFERROR(VLOOKUP($E318,contratos,6,FALSE),"")</f>
        <v/>
      </c>
      <c r="L318" s="112" t="str">
        <f>IFERROR(VLOOKUP($E318,contratos,7,FALSE),"")</f>
        <v/>
      </c>
      <c r="M318" s="113"/>
      <c r="N318" s="114"/>
      <c r="O318" s="113"/>
      <c r="P318" s="107"/>
      <c r="Q318" s="115"/>
      <c r="R318" s="116"/>
      <c r="S318" s="117" t="str">
        <f t="shared" si="3"/>
        <v/>
      </c>
      <c r="T318" s="116"/>
      <c r="U318" s="106" t="str">
        <f t="shared" si="8"/>
        <v/>
      </c>
      <c r="V318" s="107"/>
      <c r="W318" s="107"/>
      <c r="X318" s="118"/>
      <c r="Y318" s="119" t="str">
        <f t="shared" si="5"/>
        <v/>
      </c>
      <c r="Z318" s="113"/>
      <c r="AA318" s="113"/>
      <c r="AB318" s="119" t="str">
        <f>IF(T318&lt;&gt;"",(HOUR(T318)+MINUTE(T318)/60)*custohh,"")</f>
        <v/>
      </c>
      <c r="AC318" s="118"/>
      <c r="AD318" s="119" t="str">
        <f t="shared" si="6"/>
        <v/>
      </c>
      <c r="AE318" s="107"/>
      <c r="AF318" s="107"/>
      <c r="AG318" s="107"/>
      <c r="AH318" s="107"/>
      <c r="AI318" s="107"/>
      <c r="AJ318" s="120"/>
      <c r="AK318" s="107"/>
      <c r="AL318" s="113"/>
      <c r="AM318" s="121"/>
      <c r="AN318" s="121"/>
    </row>
    <row r="319">
      <c r="A319" s="104"/>
      <c r="B319" s="105"/>
      <c r="C319" s="105"/>
      <c r="D319" s="106" t="str">
        <f t="shared" si="1"/>
        <v/>
      </c>
      <c r="E319" s="107"/>
      <c r="F319" s="108" t="str">
        <f t="shared" si="7"/>
        <v/>
      </c>
      <c r="G319" s="109" t="str">
        <f>IFERROR(VLOOKUP($E319,contratos,2,FALSE),"")</f>
        <v/>
      </c>
      <c r="H319" s="110" t="str">
        <f>IFERROR(VLOOKUP($E319,contratos,3,FALSE),"")</f>
        <v/>
      </c>
      <c r="I319" s="111" t="str">
        <f>IFERROR(VLOOKUP($E319,contratos,4,FALSE),"")</f>
        <v/>
      </c>
      <c r="J319" s="112" t="str">
        <f>IFERROR(VLOOKUP($E319,contratos,5,FALSE),"")</f>
        <v/>
      </c>
      <c r="K319" s="112" t="str">
        <f>IFERROR(VLOOKUP($E319,contratos,6,FALSE),"")</f>
        <v/>
      </c>
      <c r="L319" s="112" t="str">
        <f>IFERROR(VLOOKUP($E319,contratos,7,FALSE),"")</f>
        <v/>
      </c>
      <c r="M319" s="113"/>
      <c r="N319" s="114"/>
      <c r="O319" s="113"/>
      <c r="P319" s="107"/>
      <c r="Q319" s="115"/>
      <c r="R319" s="116"/>
      <c r="S319" s="117" t="str">
        <f t="shared" si="3"/>
        <v/>
      </c>
      <c r="T319" s="116"/>
      <c r="U319" s="106" t="str">
        <f t="shared" si="8"/>
        <v/>
      </c>
      <c r="V319" s="107"/>
      <c r="W319" s="107"/>
      <c r="X319" s="118"/>
      <c r="Y319" s="119" t="str">
        <f t="shared" si="5"/>
        <v/>
      </c>
      <c r="Z319" s="113"/>
      <c r="AA319" s="113"/>
      <c r="AB319" s="119" t="str">
        <f>IF(T319&lt;&gt;"",(HOUR(T319)+MINUTE(T319)/60)*custohh,"")</f>
        <v/>
      </c>
      <c r="AC319" s="118"/>
      <c r="AD319" s="119" t="str">
        <f t="shared" si="6"/>
        <v/>
      </c>
      <c r="AE319" s="107"/>
      <c r="AF319" s="107"/>
      <c r="AG319" s="107"/>
      <c r="AH319" s="107"/>
      <c r="AI319" s="107"/>
      <c r="AJ319" s="120"/>
      <c r="AK319" s="107"/>
      <c r="AL319" s="113"/>
      <c r="AM319" s="121"/>
      <c r="AN319" s="121"/>
    </row>
    <row r="320">
      <c r="A320" s="104"/>
      <c r="B320" s="105"/>
      <c r="C320" s="105"/>
      <c r="D320" s="106" t="str">
        <f t="shared" si="1"/>
        <v/>
      </c>
      <c r="E320" s="107"/>
      <c r="F320" s="108" t="str">
        <f t="shared" si="7"/>
        <v/>
      </c>
      <c r="G320" s="109" t="str">
        <f>IFERROR(VLOOKUP($E320,contratos,2,FALSE),"")</f>
        <v/>
      </c>
      <c r="H320" s="110" t="str">
        <f>IFERROR(VLOOKUP($E320,contratos,3,FALSE),"")</f>
        <v/>
      </c>
      <c r="I320" s="111" t="str">
        <f>IFERROR(VLOOKUP($E320,contratos,4,FALSE),"")</f>
        <v/>
      </c>
      <c r="J320" s="112" t="str">
        <f>IFERROR(VLOOKUP($E320,contratos,5,FALSE),"")</f>
        <v/>
      </c>
      <c r="K320" s="112" t="str">
        <f>IFERROR(VLOOKUP($E320,contratos,6,FALSE),"")</f>
        <v/>
      </c>
      <c r="L320" s="112" t="str">
        <f>IFERROR(VLOOKUP($E320,contratos,7,FALSE),"")</f>
        <v/>
      </c>
      <c r="M320" s="113"/>
      <c r="N320" s="114"/>
      <c r="O320" s="113"/>
      <c r="P320" s="107"/>
      <c r="Q320" s="115"/>
      <c r="R320" s="116"/>
      <c r="S320" s="117" t="str">
        <f t="shared" si="3"/>
        <v/>
      </c>
      <c r="T320" s="116"/>
      <c r="U320" s="106" t="str">
        <f t="shared" si="8"/>
        <v/>
      </c>
      <c r="V320" s="107"/>
      <c r="W320" s="107"/>
      <c r="X320" s="118"/>
      <c r="Y320" s="119" t="str">
        <f t="shared" si="5"/>
        <v/>
      </c>
      <c r="Z320" s="113"/>
      <c r="AA320" s="113"/>
      <c r="AB320" s="119" t="str">
        <f>IF(T320&lt;&gt;"",(HOUR(T320)+MINUTE(T320)/60)*custohh,"")</f>
        <v/>
      </c>
      <c r="AC320" s="118"/>
      <c r="AD320" s="119" t="str">
        <f t="shared" si="6"/>
        <v/>
      </c>
      <c r="AE320" s="107"/>
      <c r="AF320" s="107"/>
      <c r="AG320" s="107"/>
      <c r="AH320" s="107"/>
      <c r="AI320" s="107"/>
      <c r="AJ320" s="120"/>
      <c r="AK320" s="107"/>
      <c r="AL320" s="113"/>
      <c r="AM320" s="121"/>
      <c r="AN320" s="121"/>
    </row>
    <row r="321">
      <c r="A321" s="104"/>
      <c r="B321" s="105"/>
      <c r="C321" s="105"/>
      <c r="D321" s="106" t="str">
        <f t="shared" si="1"/>
        <v/>
      </c>
      <c r="E321" s="107"/>
      <c r="F321" s="108" t="str">
        <f t="shared" si="7"/>
        <v/>
      </c>
      <c r="G321" s="109" t="str">
        <f>IFERROR(VLOOKUP($E321,contratos,2,FALSE),"")</f>
        <v/>
      </c>
      <c r="H321" s="110" t="str">
        <f>IFERROR(VLOOKUP($E321,contratos,3,FALSE),"")</f>
        <v/>
      </c>
      <c r="I321" s="111" t="str">
        <f>IFERROR(VLOOKUP($E321,contratos,4,FALSE),"")</f>
        <v/>
      </c>
      <c r="J321" s="112" t="str">
        <f>IFERROR(VLOOKUP($E321,contratos,5,FALSE),"")</f>
        <v/>
      </c>
      <c r="K321" s="112" t="str">
        <f>IFERROR(VLOOKUP($E321,contratos,6,FALSE),"")</f>
        <v/>
      </c>
      <c r="L321" s="112" t="str">
        <f>IFERROR(VLOOKUP($E321,contratos,7,FALSE),"")</f>
        <v/>
      </c>
      <c r="M321" s="113"/>
      <c r="N321" s="114"/>
      <c r="O321" s="113"/>
      <c r="P321" s="107"/>
      <c r="Q321" s="115"/>
      <c r="R321" s="116"/>
      <c r="S321" s="117" t="str">
        <f t="shared" si="3"/>
        <v/>
      </c>
      <c r="T321" s="116"/>
      <c r="U321" s="106" t="str">
        <f t="shared" si="8"/>
        <v/>
      </c>
      <c r="V321" s="107"/>
      <c r="W321" s="107"/>
      <c r="X321" s="118"/>
      <c r="Y321" s="119" t="str">
        <f t="shared" si="5"/>
        <v/>
      </c>
      <c r="Z321" s="113"/>
      <c r="AA321" s="113"/>
      <c r="AB321" s="119" t="str">
        <f>IF(T321&lt;&gt;"",(HOUR(T321)+MINUTE(T321)/60)*custohh,"")</f>
        <v/>
      </c>
      <c r="AC321" s="118"/>
      <c r="AD321" s="119" t="str">
        <f t="shared" si="6"/>
        <v/>
      </c>
      <c r="AE321" s="107"/>
      <c r="AF321" s="107"/>
      <c r="AG321" s="107"/>
      <c r="AH321" s="107"/>
      <c r="AI321" s="107"/>
      <c r="AJ321" s="120"/>
      <c r="AK321" s="107"/>
      <c r="AL321" s="113"/>
      <c r="AM321" s="121"/>
      <c r="AN321" s="121"/>
    </row>
    <row r="322">
      <c r="A322" s="104"/>
      <c r="B322" s="105"/>
      <c r="C322" s="105"/>
      <c r="D322" s="106" t="str">
        <f t="shared" si="1"/>
        <v/>
      </c>
      <c r="E322" s="107"/>
      <c r="F322" s="108" t="str">
        <f t="shared" si="7"/>
        <v/>
      </c>
      <c r="G322" s="109" t="str">
        <f>IFERROR(VLOOKUP($E322,contratos,2,FALSE),"")</f>
        <v/>
      </c>
      <c r="H322" s="110" t="str">
        <f>IFERROR(VLOOKUP($E322,contratos,3,FALSE),"")</f>
        <v/>
      </c>
      <c r="I322" s="111" t="str">
        <f>IFERROR(VLOOKUP($E322,contratos,4,FALSE),"")</f>
        <v/>
      </c>
      <c r="J322" s="112" t="str">
        <f>IFERROR(VLOOKUP($E322,contratos,5,FALSE),"")</f>
        <v/>
      </c>
      <c r="K322" s="112" t="str">
        <f>IFERROR(VLOOKUP($E322,contratos,6,FALSE),"")</f>
        <v/>
      </c>
      <c r="L322" s="112" t="str">
        <f>IFERROR(VLOOKUP($E322,contratos,7,FALSE),"")</f>
        <v/>
      </c>
      <c r="M322" s="113"/>
      <c r="N322" s="114"/>
      <c r="O322" s="113"/>
      <c r="P322" s="107"/>
      <c r="Q322" s="115"/>
      <c r="R322" s="116"/>
      <c r="S322" s="117" t="str">
        <f t="shared" si="3"/>
        <v/>
      </c>
      <c r="T322" s="116"/>
      <c r="U322" s="106" t="str">
        <f t="shared" si="8"/>
        <v/>
      </c>
      <c r="V322" s="107"/>
      <c r="W322" s="107"/>
      <c r="X322" s="118"/>
      <c r="Y322" s="119" t="str">
        <f t="shared" si="5"/>
        <v/>
      </c>
      <c r="Z322" s="113"/>
      <c r="AA322" s="113"/>
      <c r="AB322" s="119" t="str">
        <f>IF(T322&lt;&gt;"",(HOUR(T322)+MINUTE(T322)/60)*custohh,"")</f>
        <v/>
      </c>
      <c r="AC322" s="118"/>
      <c r="AD322" s="119" t="str">
        <f t="shared" si="6"/>
        <v/>
      </c>
      <c r="AE322" s="107"/>
      <c r="AF322" s="107"/>
      <c r="AG322" s="107"/>
      <c r="AH322" s="107"/>
      <c r="AI322" s="107"/>
      <c r="AJ322" s="120"/>
      <c r="AK322" s="107"/>
      <c r="AL322" s="113"/>
      <c r="AM322" s="121"/>
      <c r="AN322" s="121"/>
    </row>
    <row r="323">
      <c r="A323" s="104"/>
      <c r="B323" s="105"/>
      <c r="C323" s="105"/>
      <c r="D323" s="106" t="str">
        <f t="shared" si="1"/>
        <v/>
      </c>
      <c r="E323" s="107"/>
      <c r="F323" s="108" t="str">
        <f t="shared" si="7"/>
        <v/>
      </c>
      <c r="G323" s="109" t="str">
        <f>IFERROR(VLOOKUP($E323,contratos,2,FALSE),"")</f>
        <v/>
      </c>
      <c r="H323" s="110" t="str">
        <f>IFERROR(VLOOKUP($E323,contratos,3,FALSE),"")</f>
        <v/>
      </c>
      <c r="I323" s="111" t="str">
        <f>IFERROR(VLOOKUP($E323,contratos,4,FALSE),"")</f>
        <v/>
      </c>
      <c r="J323" s="112" t="str">
        <f>IFERROR(VLOOKUP($E323,contratos,5,FALSE),"")</f>
        <v/>
      </c>
      <c r="K323" s="112" t="str">
        <f>IFERROR(VLOOKUP($E323,contratos,6,FALSE),"")</f>
        <v/>
      </c>
      <c r="L323" s="112" t="str">
        <f>IFERROR(VLOOKUP($E323,contratos,7,FALSE),"")</f>
        <v/>
      </c>
      <c r="M323" s="113"/>
      <c r="N323" s="114"/>
      <c r="O323" s="113"/>
      <c r="P323" s="107"/>
      <c r="Q323" s="115"/>
      <c r="R323" s="116"/>
      <c r="S323" s="117" t="str">
        <f t="shared" si="3"/>
        <v/>
      </c>
      <c r="T323" s="116"/>
      <c r="U323" s="106" t="str">
        <f t="shared" si="8"/>
        <v/>
      </c>
      <c r="V323" s="107"/>
      <c r="W323" s="107"/>
      <c r="X323" s="118"/>
      <c r="Y323" s="119" t="str">
        <f t="shared" si="5"/>
        <v/>
      </c>
      <c r="Z323" s="113"/>
      <c r="AA323" s="113"/>
      <c r="AB323" s="119" t="str">
        <f>IF(T323&lt;&gt;"",(HOUR(T323)+MINUTE(T323)/60)*custohh,"")</f>
        <v/>
      </c>
      <c r="AC323" s="118"/>
      <c r="AD323" s="119" t="str">
        <f t="shared" si="6"/>
        <v/>
      </c>
      <c r="AE323" s="107"/>
      <c r="AF323" s="107"/>
      <c r="AG323" s="107"/>
      <c r="AH323" s="107"/>
      <c r="AI323" s="107"/>
      <c r="AJ323" s="120"/>
      <c r="AK323" s="107"/>
      <c r="AL323" s="113"/>
      <c r="AM323" s="121"/>
      <c r="AN323" s="121"/>
    </row>
    <row r="324">
      <c r="A324" s="104"/>
      <c r="B324" s="105"/>
      <c r="C324" s="105"/>
      <c r="D324" s="106" t="str">
        <f t="shared" si="1"/>
        <v/>
      </c>
      <c r="E324" s="107"/>
      <c r="F324" s="108" t="str">
        <f t="shared" si="7"/>
        <v/>
      </c>
      <c r="G324" s="109" t="str">
        <f>IFERROR(VLOOKUP($E324,contratos,2,FALSE),"")</f>
        <v/>
      </c>
      <c r="H324" s="110" t="str">
        <f>IFERROR(VLOOKUP($E324,contratos,3,FALSE),"")</f>
        <v/>
      </c>
      <c r="I324" s="111" t="str">
        <f>IFERROR(VLOOKUP($E324,contratos,4,FALSE),"")</f>
        <v/>
      </c>
      <c r="J324" s="112" t="str">
        <f>IFERROR(VLOOKUP($E324,contratos,5,FALSE),"")</f>
        <v/>
      </c>
      <c r="K324" s="112" t="str">
        <f>IFERROR(VLOOKUP($E324,contratos,6,FALSE),"")</f>
        <v/>
      </c>
      <c r="L324" s="112" t="str">
        <f>IFERROR(VLOOKUP($E324,contratos,7,FALSE),"")</f>
        <v/>
      </c>
      <c r="M324" s="113"/>
      <c r="N324" s="114"/>
      <c r="O324" s="113"/>
      <c r="P324" s="107"/>
      <c r="Q324" s="115"/>
      <c r="R324" s="116"/>
      <c r="S324" s="117" t="str">
        <f t="shared" si="3"/>
        <v/>
      </c>
      <c r="T324" s="116"/>
      <c r="U324" s="106" t="str">
        <f t="shared" si="8"/>
        <v/>
      </c>
      <c r="V324" s="107"/>
      <c r="W324" s="107"/>
      <c r="X324" s="118"/>
      <c r="Y324" s="119" t="str">
        <f t="shared" si="5"/>
        <v/>
      </c>
      <c r="Z324" s="113"/>
      <c r="AA324" s="113"/>
      <c r="AB324" s="119" t="str">
        <f>IF(T324&lt;&gt;"",(HOUR(T324)+MINUTE(T324)/60)*custohh,"")</f>
        <v/>
      </c>
      <c r="AC324" s="118"/>
      <c r="AD324" s="119" t="str">
        <f t="shared" si="6"/>
        <v/>
      </c>
      <c r="AE324" s="107"/>
      <c r="AF324" s="107"/>
      <c r="AG324" s="107"/>
      <c r="AH324" s="107"/>
      <c r="AI324" s="107"/>
      <c r="AJ324" s="120"/>
      <c r="AK324" s="107"/>
      <c r="AL324" s="113"/>
      <c r="AM324" s="121"/>
      <c r="AN324" s="121"/>
    </row>
    <row r="325">
      <c r="A325" s="104"/>
      <c r="B325" s="105"/>
      <c r="C325" s="105"/>
      <c r="D325" s="106" t="str">
        <f t="shared" si="1"/>
        <v/>
      </c>
      <c r="E325" s="107"/>
      <c r="F325" s="108" t="str">
        <f t="shared" si="7"/>
        <v/>
      </c>
      <c r="G325" s="109" t="str">
        <f>IFERROR(VLOOKUP($E325,contratos,2,FALSE),"")</f>
        <v/>
      </c>
      <c r="H325" s="110" t="str">
        <f>IFERROR(VLOOKUP($E325,contratos,3,FALSE),"")</f>
        <v/>
      </c>
      <c r="I325" s="111" t="str">
        <f>IFERROR(VLOOKUP($E325,contratos,4,FALSE),"")</f>
        <v/>
      </c>
      <c r="J325" s="112" t="str">
        <f>IFERROR(VLOOKUP($E325,contratos,5,FALSE),"")</f>
        <v/>
      </c>
      <c r="K325" s="112" t="str">
        <f>IFERROR(VLOOKUP($E325,contratos,6,FALSE),"")</f>
        <v/>
      </c>
      <c r="L325" s="112" t="str">
        <f>IFERROR(VLOOKUP($E325,contratos,7,FALSE),"")</f>
        <v/>
      </c>
      <c r="M325" s="113"/>
      <c r="N325" s="114"/>
      <c r="O325" s="113"/>
      <c r="P325" s="107"/>
      <c r="Q325" s="115"/>
      <c r="R325" s="116"/>
      <c r="S325" s="117" t="str">
        <f t="shared" si="3"/>
        <v/>
      </c>
      <c r="T325" s="116"/>
      <c r="U325" s="106" t="str">
        <f t="shared" si="8"/>
        <v/>
      </c>
      <c r="V325" s="107"/>
      <c r="W325" s="107"/>
      <c r="X325" s="118"/>
      <c r="Y325" s="119" t="str">
        <f t="shared" si="5"/>
        <v/>
      </c>
      <c r="Z325" s="113"/>
      <c r="AA325" s="113"/>
      <c r="AB325" s="119" t="str">
        <f>IF(T325&lt;&gt;"",(HOUR(T325)+MINUTE(T325)/60)*custohh,"")</f>
        <v/>
      </c>
      <c r="AC325" s="118"/>
      <c r="AD325" s="119" t="str">
        <f t="shared" si="6"/>
        <v/>
      </c>
      <c r="AE325" s="107"/>
      <c r="AF325" s="107"/>
      <c r="AG325" s="107"/>
      <c r="AH325" s="107"/>
      <c r="AI325" s="107"/>
      <c r="AJ325" s="120"/>
      <c r="AK325" s="107"/>
      <c r="AL325" s="113"/>
      <c r="AM325" s="121"/>
      <c r="AN325" s="121"/>
    </row>
    <row r="326">
      <c r="A326" s="104"/>
      <c r="B326" s="105"/>
      <c r="C326" s="105"/>
      <c r="D326" s="106" t="str">
        <f t="shared" si="1"/>
        <v/>
      </c>
      <c r="E326" s="107"/>
      <c r="F326" s="108" t="str">
        <f t="shared" si="7"/>
        <v/>
      </c>
      <c r="G326" s="109" t="str">
        <f>IFERROR(VLOOKUP($E326,contratos,2,FALSE),"")</f>
        <v/>
      </c>
      <c r="H326" s="110" t="str">
        <f>IFERROR(VLOOKUP($E326,contratos,3,FALSE),"")</f>
        <v/>
      </c>
      <c r="I326" s="111" t="str">
        <f>IFERROR(VLOOKUP($E326,contratos,4,FALSE),"")</f>
        <v/>
      </c>
      <c r="J326" s="112" t="str">
        <f>IFERROR(VLOOKUP($E326,contratos,5,FALSE),"")</f>
        <v/>
      </c>
      <c r="K326" s="112" t="str">
        <f>IFERROR(VLOOKUP($E326,contratos,6,FALSE),"")</f>
        <v/>
      </c>
      <c r="L326" s="112" t="str">
        <f>IFERROR(VLOOKUP($E326,contratos,7,FALSE),"")</f>
        <v/>
      </c>
      <c r="M326" s="113"/>
      <c r="N326" s="114"/>
      <c r="O326" s="113"/>
      <c r="P326" s="107"/>
      <c r="Q326" s="115"/>
      <c r="R326" s="116"/>
      <c r="S326" s="117" t="str">
        <f t="shared" si="3"/>
        <v/>
      </c>
      <c r="T326" s="116"/>
      <c r="U326" s="106" t="str">
        <f t="shared" si="8"/>
        <v/>
      </c>
      <c r="V326" s="107"/>
      <c r="W326" s="107"/>
      <c r="X326" s="118"/>
      <c r="Y326" s="119" t="str">
        <f t="shared" si="5"/>
        <v/>
      </c>
      <c r="Z326" s="113"/>
      <c r="AA326" s="113"/>
      <c r="AB326" s="119" t="str">
        <f>IF(T326&lt;&gt;"",(HOUR(T326)+MINUTE(T326)/60)*custohh,"")</f>
        <v/>
      </c>
      <c r="AC326" s="118"/>
      <c r="AD326" s="119" t="str">
        <f t="shared" si="6"/>
        <v/>
      </c>
      <c r="AE326" s="107"/>
      <c r="AF326" s="107"/>
      <c r="AG326" s="107"/>
      <c r="AH326" s="107"/>
      <c r="AI326" s="107"/>
      <c r="AJ326" s="120"/>
      <c r="AK326" s="107"/>
      <c r="AL326" s="113"/>
      <c r="AM326" s="121"/>
      <c r="AN326" s="121"/>
    </row>
    <row r="327">
      <c r="A327" s="104"/>
      <c r="B327" s="105"/>
      <c r="C327" s="105"/>
      <c r="D327" s="106" t="str">
        <f t="shared" si="1"/>
        <v/>
      </c>
      <c r="E327" s="107"/>
      <c r="F327" s="108" t="str">
        <f t="shared" si="7"/>
        <v/>
      </c>
      <c r="G327" s="109" t="str">
        <f>IFERROR(VLOOKUP($E327,contratos,2,FALSE),"")</f>
        <v/>
      </c>
      <c r="H327" s="110" t="str">
        <f>IFERROR(VLOOKUP($E327,contratos,3,FALSE),"")</f>
        <v/>
      </c>
      <c r="I327" s="111" t="str">
        <f>IFERROR(VLOOKUP($E327,contratos,4,FALSE),"")</f>
        <v/>
      </c>
      <c r="J327" s="112" t="str">
        <f>IFERROR(VLOOKUP($E327,contratos,5,FALSE),"")</f>
        <v/>
      </c>
      <c r="K327" s="112" t="str">
        <f>IFERROR(VLOOKUP($E327,contratos,6,FALSE),"")</f>
        <v/>
      </c>
      <c r="L327" s="112" t="str">
        <f>IFERROR(VLOOKUP($E327,contratos,7,FALSE),"")</f>
        <v/>
      </c>
      <c r="M327" s="113"/>
      <c r="N327" s="114"/>
      <c r="O327" s="113"/>
      <c r="P327" s="107"/>
      <c r="Q327" s="115"/>
      <c r="R327" s="116"/>
      <c r="S327" s="117" t="str">
        <f t="shared" si="3"/>
        <v/>
      </c>
      <c r="T327" s="116"/>
      <c r="U327" s="106" t="str">
        <f t="shared" si="8"/>
        <v/>
      </c>
      <c r="V327" s="107"/>
      <c r="W327" s="107"/>
      <c r="X327" s="118"/>
      <c r="Y327" s="119" t="str">
        <f t="shared" si="5"/>
        <v/>
      </c>
      <c r="Z327" s="113"/>
      <c r="AA327" s="113"/>
      <c r="AB327" s="119" t="str">
        <f>IF(T327&lt;&gt;"",(HOUR(T327)+MINUTE(T327)/60)*custohh,"")</f>
        <v/>
      </c>
      <c r="AC327" s="118"/>
      <c r="AD327" s="119" t="str">
        <f t="shared" si="6"/>
        <v/>
      </c>
      <c r="AE327" s="107"/>
      <c r="AF327" s="107"/>
      <c r="AG327" s="107"/>
      <c r="AH327" s="107"/>
      <c r="AI327" s="107"/>
      <c r="AJ327" s="120"/>
      <c r="AK327" s="107"/>
      <c r="AL327" s="113"/>
      <c r="AM327" s="121"/>
      <c r="AN327" s="121"/>
    </row>
    <row r="328">
      <c r="A328" s="104"/>
      <c r="B328" s="105"/>
      <c r="C328" s="105"/>
      <c r="D328" s="106" t="str">
        <f t="shared" si="1"/>
        <v/>
      </c>
      <c r="E328" s="107"/>
      <c r="F328" s="108" t="str">
        <f t="shared" si="7"/>
        <v/>
      </c>
      <c r="G328" s="109" t="str">
        <f>IFERROR(VLOOKUP($E328,contratos,2,FALSE),"")</f>
        <v/>
      </c>
      <c r="H328" s="110" t="str">
        <f>IFERROR(VLOOKUP($E328,contratos,3,FALSE),"")</f>
        <v/>
      </c>
      <c r="I328" s="111" t="str">
        <f>IFERROR(VLOOKUP($E328,contratos,4,FALSE),"")</f>
        <v/>
      </c>
      <c r="J328" s="112" t="str">
        <f>IFERROR(VLOOKUP($E328,contratos,5,FALSE),"")</f>
        <v/>
      </c>
      <c r="K328" s="112" t="str">
        <f>IFERROR(VLOOKUP($E328,contratos,6,FALSE),"")</f>
        <v/>
      </c>
      <c r="L328" s="112" t="str">
        <f>IFERROR(VLOOKUP($E328,contratos,7,FALSE),"")</f>
        <v/>
      </c>
      <c r="M328" s="113"/>
      <c r="N328" s="114"/>
      <c r="O328" s="113"/>
      <c r="P328" s="107"/>
      <c r="Q328" s="115"/>
      <c r="R328" s="116"/>
      <c r="S328" s="117" t="str">
        <f t="shared" si="3"/>
        <v/>
      </c>
      <c r="T328" s="116"/>
      <c r="U328" s="106" t="str">
        <f t="shared" si="8"/>
        <v/>
      </c>
      <c r="V328" s="107"/>
      <c r="W328" s="107"/>
      <c r="X328" s="118"/>
      <c r="Y328" s="119" t="str">
        <f t="shared" si="5"/>
        <v/>
      </c>
      <c r="Z328" s="113"/>
      <c r="AA328" s="113"/>
      <c r="AB328" s="119" t="str">
        <f>IF(T328&lt;&gt;"",(HOUR(T328)+MINUTE(T328)/60)*custohh,"")</f>
        <v/>
      </c>
      <c r="AC328" s="118"/>
      <c r="AD328" s="119" t="str">
        <f t="shared" si="6"/>
        <v/>
      </c>
      <c r="AE328" s="107"/>
      <c r="AF328" s="107"/>
      <c r="AG328" s="107"/>
      <c r="AH328" s="107"/>
      <c r="AI328" s="107"/>
      <c r="AJ328" s="120"/>
      <c r="AK328" s="107"/>
      <c r="AL328" s="113"/>
      <c r="AM328" s="121"/>
      <c r="AN328" s="121"/>
    </row>
    <row r="329">
      <c r="A329" s="104"/>
      <c r="B329" s="105"/>
      <c r="C329" s="105"/>
      <c r="D329" s="106" t="str">
        <f t="shared" si="1"/>
        <v/>
      </c>
      <c r="E329" s="107"/>
      <c r="F329" s="108" t="str">
        <f t="shared" si="7"/>
        <v/>
      </c>
      <c r="G329" s="109" t="str">
        <f>IFERROR(VLOOKUP($E329,contratos,2,FALSE),"")</f>
        <v/>
      </c>
      <c r="H329" s="110" t="str">
        <f>IFERROR(VLOOKUP($E329,contratos,3,FALSE),"")</f>
        <v/>
      </c>
      <c r="I329" s="111" t="str">
        <f>IFERROR(VLOOKUP($E329,contratos,4,FALSE),"")</f>
        <v/>
      </c>
      <c r="J329" s="112" t="str">
        <f>IFERROR(VLOOKUP($E329,contratos,5,FALSE),"")</f>
        <v/>
      </c>
      <c r="K329" s="112" t="str">
        <f>IFERROR(VLOOKUP($E329,contratos,6,FALSE),"")</f>
        <v/>
      </c>
      <c r="L329" s="112" t="str">
        <f>IFERROR(VLOOKUP($E329,contratos,7,FALSE),"")</f>
        <v/>
      </c>
      <c r="M329" s="113"/>
      <c r="N329" s="114"/>
      <c r="O329" s="113"/>
      <c r="P329" s="107"/>
      <c r="Q329" s="115"/>
      <c r="R329" s="116"/>
      <c r="S329" s="117" t="str">
        <f t="shared" si="3"/>
        <v/>
      </c>
      <c r="T329" s="116"/>
      <c r="U329" s="106" t="str">
        <f t="shared" si="8"/>
        <v/>
      </c>
      <c r="V329" s="107"/>
      <c r="W329" s="107"/>
      <c r="X329" s="118"/>
      <c r="Y329" s="119" t="str">
        <f t="shared" si="5"/>
        <v/>
      </c>
      <c r="Z329" s="113"/>
      <c r="AA329" s="113"/>
      <c r="AB329" s="119" t="str">
        <f>IF(T329&lt;&gt;"",(HOUR(T329)+MINUTE(T329)/60)*custohh,"")</f>
        <v/>
      </c>
      <c r="AC329" s="118"/>
      <c r="AD329" s="119" t="str">
        <f t="shared" si="6"/>
        <v/>
      </c>
      <c r="AE329" s="107"/>
      <c r="AF329" s="107"/>
      <c r="AG329" s="107"/>
      <c r="AH329" s="107"/>
      <c r="AI329" s="107"/>
      <c r="AJ329" s="120"/>
      <c r="AK329" s="107"/>
      <c r="AL329" s="113"/>
      <c r="AM329" s="121"/>
      <c r="AN329" s="121"/>
    </row>
    <row r="330">
      <c r="A330" s="104"/>
      <c r="B330" s="105"/>
      <c r="C330" s="105"/>
      <c r="D330" s="106" t="str">
        <f t="shared" si="1"/>
        <v/>
      </c>
      <c r="E330" s="107"/>
      <c r="F330" s="108" t="str">
        <f t="shared" si="7"/>
        <v/>
      </c>
      <c r="G330" s="109" t="str">
        <f>IFERROR(VLOOKUP($E330,contratos,2,FALSE),"")</f>
        <v/>
      </c>
      <c r="H330" s="110" t="str">
        <f>IFERROR(VLOOKUP($E330,contratos,3,FALSE),"")</f>
        <v/>
      </c>
      <c r="I330" s="111" t="str">
        <f>IFERROR(VLOOKUP($E330,contratos,4,FALSE),"")</f>
        <v/>
      </c>
      <c r="J330" s="112" t="str">
        <f>IFERROR(VLOOKUP($E330,contratos,5,FALSE),"")</f>
        <v/>
      </c>
      <c r="K330" s="112" t="str">
        <f>IFERROR(VLOOKUP($E330,contratos,6,FALSE),"")</f>
        <v/>
      </c>
      <c r="L330" s="112" t="str">
        <f>IFERROR(VLOOKUP($E330,contratos,7,FALSE),"")</f>
        <v/>
      </c>
      <c r="M330" s="113"/>
      <c r="N330" s="114"/>
      <c r="O330" s="113"/>
      <c r="P330" s="107"/>
      <c r="Q330" s="115"/>
      <c r="R330" s="116"/>
      <c r="S330" s="117" t="str">
        <f t="shared" si="3"/>
        <v/>
      </c>
      <c r="T330" s="116"/>
      <c r="U330" s="106" t="str">
        <f t="shared" si="8"/>
        <v/>
      </c>
      <c r="V330" s="107"/>
      <c r="W330" s="107"/>
      <c r="X330" s="118"/>
      <c r="Y330" s="119" t="str">
        <f t="shared" si="5"/>
        <v/>
      </c>
      <c r="Z330" s="113"/>
      <c r="AA330" s="113"/>
      <c r="AB330" s="119" t="str">
        <f>IF(T330&lt;&gt;"",(HOUR(T330)+MINUTE(T330)/60)*custohh,"")</f>
        <v/>
      </c>
      <c r="AC330" s="118"/>
      <c r="AD330" s="119" t="str">
        <f t="shared" si="6"/>
        <v/>
      </c>
      <c r="AE330" s="107"/>
      <c r="AF330" s="107"/>
      <c r="AG330" s="107"/>
      <c r="AH330" s="107"/>
      <c r="AI330" s="107"/>
      <c r="AJ330" s="120"/>
      <c r="AK330" s="107"/>
      <c r="AL330" s="113"/>
      <c r="AM330" s="121"/>
      <c r="AN330" s="121"/>
    </row>
    <row r="331">
      <c r="A331" s="104"/>
      <c r="B331" s="105"/>
      <c r="C331" s="105"/>
      <c r="D331" s="106" t="str">
        <f t="shared" si="1"/>
        <v/>
      </c>
      <c r="E331" s="107"/>
      <c r="F331" s="108" t="str">
        <f t="shared" si="7"/>
        <v/>
      </c>
      <c r="G331" s="109" t="str">
        <f>IFERROR(VLOOKUP($E331,contratos,2,FALSE),"")</f>
        <v/>
      </c>
      <c r="H331" s="110" t="str">
        <f>IFERROR(VLOOKUP($E331,contratos,3,FALSE),"")</f>
        <v/>
      </c>
      <c r="I331" s="111" t="str">
        <f>IFERROR(VLOOKUP($E331,contratos,4,FALSE),"")</f>
        <v/>
      </c>
      <c r="J331" s="112" t="str">
        <f>IFERROR(VLOOKUP($E331,contratos,5,FALSE),"")</f>
        <v/>
      </c>
      <c r="K331" s="112" t="str">
        <f>IFERROR(VLOOKUP($E331,contratos,6,FALSE),"")</f>
        <v/>
      </c>
      <c r="L331" s="112" t="str">
        <f>IFERROR(VLOOKUP($E331,contratos,7,FALSE),"")</f>
        <v/>
      </c>
      <c r="M331" s="113"/>
      <c r="N331" s="114"/>
      <c r="O331" s="113"/>
      <c r="P331" s="107"/>
      <c r="Q331" s="115"/>
      <c r="R331" s="116"/>
      <c r="S331" s="117" t="str">
        <f t="shared" si="3"/>
        <v/>
      </c>
      <c r="T331" s="116"/>
      <c r="U331" s="106" t="str">
        <f t="shared" si="8"/>
        <v/>
      </c>
      <c r="V331" s="107"/>
      <c r="W331" s="107"/>
      <c r="X331" s="118"/>
      <c r="Y331" s="119" t="str">
        <f t="shared" si="5"/>
        <v/>
      </c>
      <c r="Z331" s="113"/>
      <c r="AA331" s="113"/>
      <c r="AB331" s="119" t="str">
        <f>IF(T331&lt;&gt;"",(HOUR(T331)+MINUTE(T331)/60)*custohh,"")</f>
        <v/>
      </c>
      <c r="AC331" s="118"/>
      <c r="AD331" s="119" t="str">
        <f t="shared" si="6"/>
        <v/>
      </c>
      <c r="AE331" s="107"/>
      <c r="AF331" s="107"/>
      <c r="AG331" s="107"/>
      <c r="AH331" s="107"/>
      <c r="AI331" s="107"/>
      <c r="AJ331" s="120"/>
      <c r="AK331" s="107"/>
      <c r="AL331" s="113"/>
      <c r="AM331" s="121"/>
      <c r="AN331" s="121"/>
    </row>
    <row r="332">
      <c r="A332" s="104"/>
      <c r="B332" s="105"/>
      <c r="C332" s="105"/>
      <c r="D332" s="106" t="str">
        <f t="shared" si="1"/>
        <v/>
      </c>
      <c r="E332" s="107"/>
      <c r="F332" s="108" t="str">
        <f t="shared" si="7"/>
        <v/>
      </c>
      <c r="G332" s="109" t="str">
        <f>IFERROR(VLOOKUP($E332,contratos,2,FALSE),"")</f>
        <v/>
      </c>
      <c r="H332" s="110" t="str">
        <f>IFERROR(VLOOKUP($E332,contratos,3,FALSE),"")</f>
        <v/>
      </c>
      <c r="I332" s="111" t="str">
        <f>IFERROR(VLOOKUP($E332,contratos,4,FALSE),"")</f>
        <v/>
      </c>
      <c r="J332" s="112" t="str">
        <f>IFERROR(VLOOKUP($E332,contratos,5,FALSE),"")</f>
        <v/>
      </c>
      <c r="K332" s="112" t="str">
        <f>IFERROR(VLOOKUP($E332,contratos,6,FALSE),"")</f>
        <v/>
      </c>
      <c r="L332" s="112" t="str">
        <f>IFERROR(VLOOKUP($E332,contratos,7,FALSE),"")</f>
        <v/>
      </c>
      <c r="M332" s="113"/>
      <c r="N332" s="114"/>
      <c r="O332" s="113"/>
      <c r="P332" s="107"/>
      <c r="Q332" s="115"/>
      <c r="R332" s="116"/>
      <c r="S332" s="117" t="str">
        <f t="shared" si="3"/>
        <v/>
      </c>
      <c r="T332" s="116"/>
      <c r="U332" s="106" t="str">
        <f t="shared" si="8"/>
        <v/>
      </c>
      <c r="V332" s="107"/>
      <c r="W332" s="107"/>
      <c r="X332" s="118"/>
      <c r="Y332" s="119" t="str">
        <f t="shared" si="5"/>
        <v/>
      </c>
      <c r="Z332" s="113"/>
      <c r="AA332" s="113"/>
      <c r="AB332" s="119" t="str">
        <f>IF(T332&lt;&gt;"",(HOUR(T332)+MINUTE(T332)/60)*custohh,"")</f>
        <v/>
      </c>
      <c r="AC332" s="118"/>
      <c r="AD332" s="119" t="str">
        <f t="shared" si="6"/>
        <v/>
      </c>
      <c r="AE332" s="107"/>
      <c r="AF332" s="107"/>
      <c r="AG332" s="107"/>
      <c r="AH332" s="107"/>
      <c r="AI332" s="107"/>
      <c r="AJ332" s="120"/>
      <c r="AK332" s="107"/>
      <c r="AL332" s="113"/>
      <c r="AM332" s="121"/>
      <c r="AN332" s="121"/>
    </row>
    <row r="333">
      <c r="A333" s="104"/>
      <c r="B333" s="105"/>
      <c r="C333" s="105"/>
      <c r="D333" s="106" t="str">
        <f t="shared" si="1"/>
        <v/>
      </c>
      <c r="E333" s="107"/>
      <c r="F333" s="108" t="str">
        <f t="shared" si="7"/>
        <v/>
      </c>
      <c r="G333" s="109" t="str">
        <f>IFERROR(VLOOKUP($E333,contratos,2,FALSE),"")</f>
        <v/>
      </c>
      <c r="H333" s="110" t="str">
        <f>IFERROR(VLOOKUP($E333,contratos,3,FALSE),"")</f>
        <v/>
      </c>
      <c r="I333" s="111" t="str">
        <f>IFERROR(VLOOKUP($E333,contratos,4,FALSE),"")</f>
        <v/>
      </c>
      <c r="J333" s="112" t="str">
        <f>IFERROR(VLOOKUP($E333,contratos,5,FALSE),"")</f>
        <v/>
      </c>
      <c r="K333" s="112" t="str">
        <f>IFERROR(VLOOKUP($E333,contratos,6,FALSE),"")</f>
        <v/>
      </c>
      <c r="L333" s="112" t="str">
        <f>IFERROR(VLOOKUP($E333,contratos,7,FALSE),"")</f>
        <v/>
      </c>
      <c r="M333" s="113"/>
      <c r="N333" s="114"/>
      <c r="O333" s="113"/>
      <c r="P333" s="107"/>
      <c r="Q333" s="115"/>
      <c r="R333" s="116"/>
      <c r="S333" s="117" t="str">
        <f t="shared" si="3"/>
        <v/>
      </c>
      <c r="T333" s="116"/>
      <c r="U333" s="106" t="str">
        <f t="shared" si="8"/>
        <v/>
      </c>
      <c r="V333" s="107"/>
      <c r="W333" s="107"/>
      <c r="X333" s="118"/>
      <c r="Y333" s="119" t="str">
        <f t="shared" si="5"/>
        <v/>
      </c>
      <c r="Z333" s="113"/>
      <c r="AA333" s="113"/>
      <c r="AB333" s="119" t="str">
        <f>IF(T333&lt;&gt;"",(HOUR(T333)+MINUTE(T333)/60)*custohh,"")</f>
        <v/>
      </c>
      <c r="AC333" s="118"/>
      <c r="AD333" s="119" t="str">
        <f t="shared" si="6"/>
        <v/>
      </c>
      <c r="AE333" s="107"/>
      <c r="AF333" s="107"/>
      <c r="AG333" s="107"/>
      <c r="AH333" s="107"/>
      <c r="AI333" s="107"/>
      <c r="AJ333" s="120"/>
      <c r="AK333" s="107"/>
      <c r="AL333" s="113"/>
      <c r="AM333" s="121"/>
      <c r="AN333" s="121"/>
    </row>
    <row r="334">
      <c r="A334" s="104"/>
      <c r="B334" s="105"/>
      <c r="C334" s="105"/>
      <c r="D334" s="106" t="str">
        <f t="shared" si="1"/>
        <v/>
      </c>
      <c r="E334" s="107"/>
      <c r="F334" s="108" t="str">
        <f t="shared" si="7"/>
        <v/>
      </c>
      <c r="G334" s="109" t="str">
        <f>IFERROR(VLOOKUP($E334,contratos,2,FALSE),"")</f>
        <v/>
      </c>
      <c r="H334" s="110" t="str">
        <f>IFERROR(VLOOKUP($E334,contratos,3,FALSE),"")</f>
        <v/>
      </c>
      <c r="I334" s="111" t="str">
        <f>IFERROR(VLOOKUP($E334,contratos,4,FALSE),"")</f>
        <v/>
      </c>
      <c r="J334" s="112" t="str">
        <f>IFERROR(VLOOKUP($E334,contratos,5,FALSE),"")</f>
        <v/>
      </c>
      <c r="K334" s="112" t="str">
        <f>IFERROR(VLOOKUP($E334,contratos,6,FALSE),"")</f>
        <v/>
      </c>
      <c r="L334" s="112" t="str">
        <f>IFERROR(VLOOKUP($E334,contratos,7,FALSE),"")</f>
        <v/>
      </c>
      <c r="M334" s="113"/>
      <c r="N334" s="114"/>
      <c r="O334" s="113"/>
      <c r="P334" s="107"/>
      <c r="Q334" s="115"/>
      <c r="R334" s="116"/>
      <c r="S334" s="117" t="str">
        <f t="shared" si="3"/>
        <v/>
      </c>
      <c r="T334" s="116"/>
      <c r="U334" s="106" t="str">
        <f t="shared" si="8"/>
        <v/>
      </c>
      <c r="V334" s="107"/>
      <c r="W334" s="107"/>
      <c r="X334" s="118"/>
      <c r="Y334" s="119" t="str">
        <f t="shared" si="5"/>
        <v/>
      </c>
      <c r="Z334" s="113"/>
      <c r="AA334" s="113"/>
      <c r="AB334" s="119" t="str">
        <f>IF(T334&lt;&gt;"",(HOUR(T334)+MINUTE(T334)/60)*custohh,"")</f>
        <v/>
      </c>
      <c r="AC334" s="118"/>
      <c r="AD334" s="119" t="str">
        <f t="shared" si="6"/>
        <v/>
      </c>
      <c r="AE334" s="107"/>
      <c r="AF334" s="107"/>
      <c r="AG334" s="107"/>
      <c r="AH334" s="107"/>
      <c r="AI334" s="107"/>
      <c r="AJ334" s="120"/>
      <c r="AK334" s="107"/>
      <c r="AL334" s="113"/>
      <c r="AM334" s="121"/>
      <c r="AN334" s="121"/>
    </row>
    <row r="335">
      <c r="A335" s="104"/>
      <c r="B335" s="105"/>
      <c r="C335" s="105"/>
      <c r="D335" s="106" t="str">
        <f t="shared" si="1"/>
        <v/>
      </c>
      <c r="E335" s="107"/>
      <c r="F335" s="108" t="str">
        <f t="shared" si="7"/>
        <v/>
      </c>
      <c r="G335" s="109" t="str">
        <f>IFERROR(VLOOKUP($E335,contratos,2,FALSE),"")</f>
        <v/>
      </c>
      <c r="H335" s="110" t="str">
        <f>IFERROR(VLOOKUP($E335,contratos,3,FALSE),"")</f>
        <v/>
      </c>
      <c r="I335" s="111" t="str">
        <f>IFERROR(VLOOKUP($E335,contratos,4,FALSE),"")</f>
        <v/>
      </c>
      <c r="J335" s="112" t="str">
        <f>IFERROR(VLOOKUP($E335,contratos,5,FALSE),"")</f>
        <v/>
      </c>
      <c r="K335" s="112" t="str">
        <f>IFERROR(VLOOKUP($E335,contratos,6,FALSE),"")</f>
        <v/>
      </c>
      <c r="L335" s="112" t="str">
        <f>IFERROR(VLOOKUP($E335,contratos,7,FALSE),"")</f>
        <v/>
      </c>
      <c r="M335" s="113"/>
      <c r="N335" s="114"/>
      <c r="O335" s="113"/>
      <c r="P335" s="107"/>
      <c r="Q335" s="115"/>
      <c r="R335" s="116"/>
      <c r="S335" s="117" t="str">
        <f t="shared" si="3"/>
        <v/>
      </c>
      <c r="T335" s="116"/>
      <c r="U335" s="106" t="str">
        <f t="shared" si="8"/>
        <v/>
      </c>
      <c r="V335" s="107"/>
      <c r="W335" s="107"/>
      <c r="X335" s="118"/>
      <c r="Y335" s="119" t="str">
        <f t="shared" si="5"/>
        <v/>
      </c>
      <c r="Z335" s="113"/>
      <c r="AA335" s="113"/>
      <c r="AB335" s="119" t="str">
        <f>IF(T335&lt;&gt;"",(HOUR(T335)+MINUTE(T335)/60)*custohh,"")</f>
        <v/>
      </c>
      <c r="AC335" s="118"/>
      <c r="AD335" s="119" t="str">
        <f t="shared" si="6"/>
        <v/>
      </c>
      <c r="AE335" s="107"/>
      <c r="AF335" s="107"/>
      <c r="AG335" s="107"/>
      <c r="AH335" s="107"/>
      <c r="AI335" s="107"/>
      <c r="AJ335" s="120"/>
      <c r="AK335" s="107"/>
      <c r="AL335" s="113"/>
      <c r="AM335" s="121"/>
      <c r="AN335" s="121"/>
    </row>
    <row r="336">
      <c r="A336" s="104"/>
      <c r="B336" s="105"/>
      <c r="C336" s="105"/>
      <c r="D336" s="106" t="str">
        <f t="shared" si="1"/>
        <v/>
      </c>
      <c r="E336" s="107"/>
      <c r="F336" s="108" t="str">
        <f t="shared" si="7"/>
        <v/>
      </c>
      <c r="G336" s="109" t="str">
        <f>IFERROR(VLOOKUP($E336,contratos,2,FALSE),"")</f>
        <v/>
      </c>
      <c r="H336" s="110" t="str">
        <f>IFERROR(VLOOKUP($E336,contratos,3,FALSE),"")</f>
        <v/>
      </c>
      <c r="I336" s="111" t="str">
        <f>IFERROR(VLOOKUP($E336,contratos,4,FALSE),"")</f>
        <v/>
      </c>
      <c r="J336" s="112" t="str">
        <f>IFERROR(VLOOKUP($E336,contratos,5,FALSE),"")</f>
        <v/>
      </c>
      <c r="K336" s="112" t="str">
        <f>IFERROR(VLOOKUP($E336,contratos,6,FALSE),"")</f>
        <v/>
      </c>
      <c r="L336" s="112" t="str">
        <f>IFERROR(VLOOKUP($E336,contratos,7,FALSE),"")</f>
        <v/>
      </c>
      <c r="M336" s="113"/>
      <c r="N336" s="114"/>
      <c r="O336" s="113"/>
      <c r="P336" s="107"/>
      <c r="Q336" s="115"/>
      <c r="R336" s="116"/>
      <c r="S336" s="117" t="str">
        <f t="shared" si="3"/>
        <v/>
      </c>
      <c r="T336" s="116"/>
      <c r="U336" s="106" t="str">
        <f t="shared" si="8"/>
        <v/>
      </c>
      <c r="V336" s="107"/>
      <c r="W336" s="107"/>
      <c r="X336" s="118"/>
      <c r="Y336" s="119" t="str">
        <f t="shared" si="5"/>
        <v/>
      </c>
      <c r="Z336" s="113"/>
      <c r="AA336" s="113"/>
      <c r="AB336" s="119" t="str">
        <f>IF(T336&lt;&gt;"",(HOUR(T336)+MINUTE(T336)/60)*custohh,"")</f>
        <v/>
      </c>
      <c r="AC336" s="118"/>
      <c r="AD336" s="119" t="str">
        <f t="shared" si="6"/>
        <v/>
      </c>
      <c r="AE336" s="107"/>
      <c r="AF336" s="107"/>
      <c r="AG336" s="107"/>
      <c r="AH336" s="107"/>
      <c r="AI336" s="107"/>
      <c r="AJ336" s="120"/>
      <c r="AK336" s="107"/>
      <c r="AL336" s="113"/>
      <c r="AM336" s="121"/>
      <c r="AN336" s="121"/>
    </row>
    <row r="337">
      <c r="A337" s="104"/>
      <c r="B337" s="105"/>
      <c r="C337" s="105"/>
      <c r="D337" s="106" t="str">
        <f t="shared" si="1"/>
        <v/>
      </c>
      <c r="E337" s="107"/>
      <c r="F337" s="108" t="str">
        <f t="shared" si="7"/>
        <v/>
      </c>
      <c r="G337" s="109" t="str">
        <f>IFERROR(VLOOKUP($E337,contratos,2,FALSE),"")</f>
        <v/>
      </c>
      <c r="H337" s="110" t="str">
        <f>IFERROR(VLOOKUP($E337,contratos,3,FALSE),"")</f>
        <v/>
      </c>
      <c r="I337" s="111" t="str">
        <f>IFERROR(VLOOKUP($E337,contratos,4,FALSE),"")</f>
        <v/>
      </c>
      <c r="J337" s="112" t="str">
        <f>IFERROR(VLOOKUP($E337,contratos,5,FALSE),"")</f>
        <v/>
      </c>
      <c r="K337" s="112" t="str">
        <f>IFERROR(VLOOKUP($E337,contratos,6,FALSE),"")</f>
        <v/>
      </c>
      <c r="L337" s="112" t="str">
        <f>IFERROR(VLOOKUP($E337,contratos,7,FALSE),"")</f>
        <v/>
      </c>
      <c r="M337" s="113"/>
      <c r="N337" s="114"/>
      <c r="O337" s="113"/>
      <c r="P337" s="107"/>
      <c r="Q337" s="115"/>
      <c r="R337" s="116"/>
      <c r="S337" s="117" t="str">
        <f t="shared" si="3"/>
        <v/>
      </c>
      <c r="T337" s="116"/>
      <c r="U337" s="106" t="str">
        <f t="shared" si="8"/>
        <v/>
      </c>
      <c r="V337" s="107"/>
      <c r="W337" s="107"/>
      <c r="X337" s="118"/>
      <c r="Y337" s="119" t="str">
        <f t="shared" si="5"/>
        <v/>
      </c>
      <c r="Z337" s="113"/>
      <c r="AA337" s="113"/>
      <c r="AB337" s="119" t="str">
        <f>IF(T337&lt;&gt;"",(HOUR(T337)+MINUTE(T337)/60)*custohh,"")</f>
        <v/>
      </c>
      <c r="AC337" s="118"/>
      <c r="AD337" s="119" t="str">
        <f t="shared" si="6"/>
        <v/>
      </c>
      <c r="AE337" s="107"/>
      <c r="AF337" s="107"/>
      <c r="AG337" s="107"/>
      <c r="AH337" s="107"/>
      <c r="AI337" s="107"/>
      <c r="AJ337" s="120"/>
      <c r="AK337" s="107"/>
      <c r="AL337" s="113"/>
      <c r="AM337" s="121"/>
      <c r="AN337" s="121"/>
    </row>
    <row r="338">
      <c r="A338" s="104"/>
      <c r="B338" s="105"/>
      <c r="C338" s="105"/>
      <c r="D338" s="106" t="str">
        <f t="shared" si="1"/>
        <v/>
      </c>
      <c r="E338" s="107"/>
      <c r="F338" s="108" t="str">
        <f t="shared" si="7"/>
        <v/>
      </c>
      <c r="G338" s="109" t="str">
        <f>IFERROR(VLOOKUP($E338,contratos,2,FALSE),"")</f>
        <v/>
      </c>
      <c r="H338" s="110" t="str">
        <f>IFERROR(VLOOKUP($E338,contratos,3,FALSE),"")</f>
        <v/>
      </c>
      <c r="I338" s="111" t="str">
        <f>IFERROR(VLOOKUP($E338,contratos,4,FALSE),"")</f>
        <v/>
      </c>
      <c r="J338" s="112" t="str">
        <f>IFERROR(VLOOKUP($E338,contratos,5,FALSE),"")</f>
        <v/>
      </c>
      <c r="K338" s="112" t="str">
        <f>IFERROR(VLOOKUP($E338,contratos,6,FALSE),"")</f>
        <v/>
      </c>
      <c r="L338" s="112" t="str">
        <f>IFERROR(VLOOKUP($E338,contratos,7,FALSE),"")</f>
        <v/>
      </c>
      <c r="M338" s="113"/>
      <c r="N338" s="114"/>
      <c r="O338" s="113"/>
      <c r="P338" s="107"/>
      <c r="Q338" s="115"/>
      <c r="R338" s="116"/>
      <c r="S338" s="117" t="str">
        <f t="shared" si="3"/>
        <v/>
      </c>
      <c r="T338" s="116"/>
      <c r="U338" s="106" t="str">
        <f t="shared" si="8"/>
        <v/>
      </c>
      <c r="V338" s="107"/>
      <c r="W338" s="107"/>
      <c r="X338" s="118"/>
      <c r="Y338" s="119" t="str">
        <f t="shared" si="5"/>
        <v/>
      </c>
      <c r="Z338" s="113"/>
      <c r="AA338" s="113"/>
      <c r="AB338" s="119" t="str">
        <f>IF(T338&lt;&gt;"",(HOUR(T338)+MINUTE(T338)/60)*custohh,"")</f>
        <v/>
      </c>
      <c r="AC338" s="118"/>
      <c r="AD338" s="119" t="str">
        <f t="shared" si="6"/>
        <v/>
      </c>
      <c r="AE338" s="107"/>
      <c r="AF338" s="107"/>
      <c r="AG338" s="107"/>
      <c r="AH338" s="107"/>
      <c r="AI338" s="107"/>
      <c r="AJ338" s="120"/>
      <c r="AK338" s="107"/>
      <c r="AL338" s="113"/>
      <c r="AM338" s="121"/>
      <c r="AN338" s="121"/>
    </row>
    <row r="339">
      <c r="A339" s="104"/>
      <c r="B339" s="105"/>
      <c r="C339" s="105"/>
      <c r="D339" s="106" t="str">
        <f t="shared" si="1"/>
        <v/>
      </c>
      <c r="E339" s="107"/>
      <c r="F339" s="108" t="str">
        <f t="shared" si="7"/>
        <v/>
      </c>
      <c r="G339" s="109" t="str">
        <f>IFERROR(VLOOKUP($E339,contratos,2,FALSE),"")</f>
        <v/>
      </c>
      <c r="H339" s="110" t="str">
        <f>IFERROR(VLOOKUP($E339,contratos,3,FALSE),"")</f>
        <v/>
      </c>
      <c r="I339" s="111" t="str">
        <f>IFERROR(VLOOKUP($E339,contratos,4,FALSE),"")</f>
        <v/>
      </c>
      <c r="J339" s="112" t="str">
        <f>IFERROR(VLOOKUP($E339,contratos,5,FALSE),"")</f>
        <v/>
      </c>
      <c r="K339" s="112" t="str">
        <f>IFERROR(VLOOKUP($E339,contratos,6,FALSE),"")</f>
        <v/>
      </c>
      <c r="L339" s="112" t="str">
        <f>IFERROR(VLOOKUP($E339,contratos,7,FALSE),"")</f>
        <v/>
      </c>
      <c r="M339" s="113"/>
      <c r="N339" s="114"/>
      <c r="O339" s="113"/>
      <c r="P339" s="107"/>
      <c r="Q339" s="115"/>
      <c r="R339" s="116"/>
      <c r="S339" s="117" t="str">
        <f t="shared" si="3"/>
        <v/>
      </c>
      <c r="T339" s="116"/>
      <c r="U339" s="106" t="str">
        <f t="shared" si="8"/>
        <v/>
      </c>
      <c r="V339" s="107"/>
      <c r="W339" s="107"/>
      <c r="X339" s="118"/>
      <c r="Y339" s="119" t="str">
        <f t="shared" si="5"/>
        <v/>
      </c>
      <c r="Z339" s="113"/>
      <c r="AA339" s="113"/>
      <c r="AB339" s="119" t="str">
        <f>IF(T339&lt;&gt;"",(HOUR(T339)+MINUTE(T339)/60)*custohh,"")</f>
        <v/>
      </c>
      <c r="AC339" s="118"/>
      <c r="AD339" s="119" t="str">
        <f t="shared" si="6"/>
        <v/>
      </c>
      <c r="AE339" s="107"/>
      <c r="AF339" s="107"/>
      <c r="AG339" s="107"/>
      <c r="AH339" s="107"/>
      <c r="AI339" s="107"/>
      <c r="AJ339" s="120"/>
      <c r="AK339" s="107"/>
      <c r="AL339" s="113"/>
      <c r="AM339" s="121"/>
      <c r="AN339" s="121"/>
    </row>
    <row r="340">
      <c r="A340" s="104"/>
      <c r="B340" s="105"/>
      <c r="C340" s="105"/>
      <c r="D340" s="106" t="str">
        <f t="shared" si="1"/>
        <v/>
      </c>
      <c r="E340" s="107"/>
      <c r="F340" s="108" t="str">
        <f t="shared" si="7"/>
        <v/>
      </c>
      <c r="G340" s="109" t="str">
        <f>IFERROR(VLOOKUP($E340,contratos,2,FALSE),"")</f>
        <v/>
      </c>
      <c r="H340" s="110" t="str">
        <f>IFERROR(VLOOKUP($E340,contratos,3,FALSE),"")</f>
        <v/>
      </c>
      <c r="I340" s="111" t="str">
        <f>IFERROR(VLOOKUP($E340,contratos,4,FALSE),"")</f>
        <v/>
      </c>
      <c r="J340" s="112" t="str">
        <f>IFERROR(VLOOKUP($E340,contratos,5,FALSE),"")</f>
        <v/>
      </c>
      <c r="K340" s="112" t="str">
        <f>IFERROR(VLOOKUP($E340,contratos,6,FALSE),"")</f>
        <v/>
      </c>
      <c r="L340" s="112" t="str">
        <f>IFERROR(VLOOKUP($E340,contratos,7,FALSE),"")</f>
        <v/>
      </c>
      <c r="M340" s="113"/>
      <c r="N340" s="114"/>
      <c r="O340" s="113"/>
      <c r="P340" s="107"/>
      <c r="Q340" s="115"/>
      <c r="R340" s="116"/>
      <c r="S340" s="117" t="str">
        <f t="shared" si="3"/>
        <v/>
      </c>
      <c r="T340" s="116"/>
      <c r="U340" s="106" t="str">
        <f t="shared" si="8"/>
        <v/>
      </c>
      <c r="V340" s="107"/>
      <c r="W340" s="107"/>
      <c r="X340" s="118"/>
      <c r="Y340" s="119" t="str">
        <f t="shared" si="5"/>
        <v/>
      </c>
      <c r="Z340" s="113"/>
      <c r="AA340" s="113"/>
      <c r="AB340" s="119" t="str">
        <f>IF(T340&lt;&gt;"",(HOUR(T340)+MINUTE(T340)/60)*custohh,"")</f>
        <v/>
      </c>
      <c r="AC340" s="118"/>
      <c r="AD340" s="119" t="str">
        <f t="shared" si="6"/>
        <v/>
      </c>
      <c r="AE340" s="107"/>
      <c r="AF340" s="107"/>
      <c r="AG340" s="107"/>
      <c r="AH340" s="107"/>
      <c r="AI340" s="107"/>
      <c r="AJ340" s="120"/>
      <c r="AK340" s="107"/>
      <c r="AL340" s="113"/>
      <c r="AM340" s="121"/>
      <c r="AN340" s="121"/>
    </row>
    <row r="341">
      <c r="A341" s="104"/>
      <c r="B341" s="105"/>
      <c r="C341" s="105"/>
      <c r="D341" s="106" t="str">
        <f t="shared" si="1"/>
        <v/>
      </c>
      <c r="E341" s="107"/>
      <c r="F341" s="108" t="str">
        <f t="shared" si="7"/>
        <v/>
      </c>
      <c r="G341" s="109" t="str">
        <f>IFERROR(VLOOKUP($E341,contratos,2,FALSE),"")</f>
        <v/>
      </c>
      <c r="H341" s="110" t="str">
        <f>IFERROR(VLOOKUP($E341,contratos,3,FALSE),"")</f>
        <v/>
      </c>
      <c r="I341" s="111" t="str">
        <f>IFERROR(VLOOKUP($E341,contratos,4,FALSE),"")</f>
        <v/>
      </c>
      <c r="J341" s="112" t="str">
        <f>IFERROR(VLOOKUP($E341,contratos,5,FALSE),"")</f>
        <v/>
      </c>
      <c r="K341" s="112" t="str">
        <f>IFERROR(VLOOKUP($E341,contratos,6,FALSE),"")</f>
        <v/>
      </c>
      <c r="L341" s="112" t="str">
        <f>IFERROR(VLOOKUP($E341,contratos,7,FALSE),"")</f>
        <v/>
      </c>
      <c r="M341" s="113"/>
      <c r="N341" s="114"/>
      <c r="O341" s="113"/>
      <c r="P341" s="107"/>
      <c r="Q341" s="115"/>
      <c r="R341" s="116"/>
      <c r="S341" s="117" t="str">
        <f t="shared" si="3"/>
        <v/>
      </c>
      <c r="T341" s="116"/>
      <c r="U341" s="106" t="str">
        <f t="shared" si="8"/>
        <v/>
      </c>
      <c r="V341" s="107"/>
      <c r="W341" s="107"/>
      <c r="X341" s="118"/>
      <c r="Y341" s="119" t="str">
        <f t="shared" si="5"/>
        <v/>
      </c>
      <c r="Z341" s="113"/>
      <c r="AA341" s="113"/>
      <c r="AB341" s="119" t="str">
        <f>IF(T341&lt;&gt;"",(HOUR(T341)+MINUTE(T341)/60)*custohh,"")</f>
        <v/>
      </c>
      <c r="AC341" s="118"/>
      <c r="AD341" s="119" t="str">
        <f t="shared" si="6"/>
        <v/>
      </c>
      <c r="AE341" s="107"/>
      <c r="AF341" s="107"/>
      <c r="AG341" s="107"/>
      <c r="AH341" s="107"/>
      <c r="AI341" s="107"/>
      <c r="AJ341" s="120"/>
      <c r="AK341" s="107"/>
      <c r="AL341" s="113"/>
      <c r="AM341" s="121"/>
      <c r="AN341" s="121"/>
    </row>
    <row r="342">
      <c r="A342" s="104"/>
      <c r="B342" s="105"/>
      <c r="C342" s="105"/>
      <c r="D342" s="106" t="str">
        <f t="shared" si="1"/>
        <v/>
      </c>
      <c r="E342" s="107"/>
      <c r="F342" s="108" t="str">
        <f t="shared" si="7"/>
        <v/>
      </c>
      <c r="G342" s="109" t="str">
        <f>IFERROR(VLOOKUP($E342,contratos,2,FALSE),"")</f>
        <v/>
      </c>
      <c r="H342" s="110" t="str">
        <f>IFERROR(VLOOKUP($E342,contratos,3,FALSE),"")</f>
        <v/>
      </c>
      <c r="I342" s="111" t="str">
        <f>IFERROR(VLOOKUP($E342,contratos,4,FALSE),"")</f>
        <v/>
      </c>
      <c r="J342" s="112" t="str">
        <f>IFERROR(VLOOKUP($E342,contratos,5,FALSE),"")</f>
        <v/>
      </c>
      <c r="K342" s="112" t="str">
        <f>IFERROR(VLOOKUP($E342,contratos,6,FALSE),"")</f>
        <v/>
      </c>
      <c r="L342" s="112" t="str">
        <f>IFERROR(VLOOKUP($E342,contratos,7,FALSE),"")</f>
        <v/>
      </c>
      <c r="M342" s="113"/>
      <c r="N342" s="114"/>
      <c r="O342" s="113"/>
      <c r="P342" s="107"/>
      <c r="Q342" s="115"/>
      <c r="R342" s="116"/>
      <c r="S342" s="117" t="str">
        <f t="shared" si="3"/>
        <v/>
      </c>
      <c r="T342" s="116"/>
      <c r="U342" s="106" t="str">
        <f t="shared" si="8"/>
        <v/>
      </c>
      <c r="V342" s="107"/>
      <c r="W342" s="107"/>
      <c r="X342" s="118"/>
      <c r="Y342" s="119" t="str">
        <f t="shared" si="5"/>
        <v/>
      </c>
      <c r="Z342" s="113"/>
      <c r="AA342" s="113"/>
      <c r="AB342" s="119" t="str">
        <f>IF(T342&lt;&gt;"",(HOUR(T342)+MINUTE(T342)/60)*custohh,"")</f>
        <v/>
      </c>
      <c r="AC342" s="118"/>
      <c r="AD342" s="119" t="str">
        <f t="shared" si="6"/>
        <v/>
      </c>
      <c r="AE342" s="107"/>
      <c r="AF342" s="107"/>
      <c r="AG342" s="107"/>
      <c r="AH342" s="107"/>
      <c r="AI342" s="107"/>
      <c r="AJ342" s="120"/>
      <c r="AK342" s="107"/>
      <c r="AL342" s="113"/>
      <c r="AM342" s="121"/>
      <c r="AN342" s="121"/>
    </row>
    <row r="343">
      <c r="A343" s="104"/>
      <c r="B343" s="105"/>
      <c r="C343" s="105"/>
      <c r="D343" s="106" t="str">
        <f t="shared" si="1"/>
        <v/>
      </c>
      <c r="E343" s="107"/>
      <c r="F343" s="108" t="str">
        <f t="shared" si="7"/>
        <v/>
      </c>
      <c r="G343" s="109" t="str">
        <f>IFERROR(VLOOKUP($E343,contratos,2,FALSE),"")</f>
        <v/>
      </c>
      <c r="H343" s="110" t="str">
        <f>IFERROR(VLOOKUP($E343,contratos,3,FALSE),"")</f>
        <v/>
      </c>
      <c r="I343" s="111" t="str">
        <f>IFERROR(VLOOKUP($E343,contratos,4,FALSE),"")</f>
        <v/>
      </c>
      <c r="J343" s="112" t="str">
        <f>IFERROR(VLOOKUP($E343,contratos,5,FALSE),"")</f>
        <v/>
      </c>
      <c r="K343" s="112" t="str">
        <f>IFERROR(VLOOKUP($E343,contratos,6,FALSE),"")</f>
        <v/>
      </c>
      <c r="L343" s="112" t="str">
        <f>IFERROR(VLOOKUP($E343,contratos,7,FALSE),"")</f>
        <v/>
      </c>
      <c r="M343" s="113"/>
      <c r="N343" s="114"/>
      <c r="O343" s="113"/>
      <c r="P343" s="107"/>
      <c r="Q343" s="115"/>
      <c r="R343" s="116"/>
      <c r="S343" s="117" t="str">
        <f t="shared" si="3"/>
        <v/>
      </c>
      <c r="T343" s="116"/>
      <c r="U343" s="106" t="str">
        <f t="shared" si="8"/>
        <v/>
      </c>
      <c r="V343" s="107"/>
      <c r="W343" s="107"/>
      <c r="X343" s="118"/>
      <c r="Y343" s="119" t="str">
        <f t="shared" si="5"/>
        <v/>
      </c>
      <c r="Z343" s="113"/>
      <c r="AA343" s="113"/>
      <c r="AB343" s="119" t="str">
        <f>IF(T343&lt;&gt;"",(HOUR(T343)+MINUTE(T343)/60)*custohh,"")</f>
        <v/>
      </c>
      <c r="AC343" s="118"/>
      <c r="AD343" s="119" t="str">
        <f t="shared" si="6"/>
        <v/>
      </c>
      <c r="AE343" s="107"/>
      <c r="AF343" s="107"/>
      <c r="AG343" s="107"/>
      <c r="AH343" s="107"/>
      <c r="AI343" s="107"/>
      <c r="AJ343" s="120"/>
      <c r="AK343" s="107"/>
      <c r="AL343" s="113"/>
      <c r="AM343" s="121"/>
      <c r="AN343" s="121"/>
    </row>
    <row r="344">
      <c r="A344" s="104"/>
      <c r="B344" s="105"/>
      <c r="C344" s="105"/>
      <c r="D344" s="106" t="str">
        <f t="shared" si="1"/>
        <v/>
      </c>
      <c r="E344" s="107"/>
      <c r="F344" s="108" t="str">
        <f t="shared" si="7"/>
        <v/>
      </c>
      <c r="G344" s="109" t="str">
        <f>IFERROR(VLOOKUP($E344,contratos,2,FALSE),"")</f>
        <v/>
      </c>
      <c r="H344" s="110" t="str">
        <f>IFERROR(VLOOKUP($E344,contratos,3,FALSE),"")</f>
        <v/>
      </c>
      <c r="I344" s="111" t="str">
        <f>IFERROR(VLOOKUP($E344,contratos,4,FALSE),"")</f>
        <v/>
      </c>
      <c r="J344" s="112" t="str">
        <f>IFERROR(VLOOKUP($E344,contratos,5,FALSE),"")</f>
        <v/>
      </c>
      <c r="K344" s="112" t="str">
        <f>IFERROR(VLOOKUP($E344,contratos,6,FALSE),"")</f>
        <v/>
      </c>
      <c r="L344" s="112" t="str">
        <f>IFERROR(VLOOKUP($E344,contratos,7,FALSE),"")</f>
        <v/>
      </c>
      <c r="M344" s="113"/>
      <c r="N344" s="114"/>
      <c r="O344" s="113"/>
      <c r="P344" s="107"/>
      <c r="Q344" s="115"/>
      <c r="R344" s="116"/>
      <c r="S344" s="117" t="str">
        <f t="shared" si="3"/>
        <v/>
      </c>
      <c r="T344" s="116"/>
      <c r="U344" s="106" t="str">
        <f t="shared" si="8"/>
        <v/>
      </c>
      <c r="V344" s="107"/>
      <c r="W344" s="107"/>
      <c r="X344" s="118"/>
      <c r="Y344" s="119" t="str">
        <f t="shared" si="5"/>
        <v/>
      </c>
      <c r="Z344" s="113"/>
      <c r="AA344" s="113"/>
      <c r="AB344" s="119" t="str">
        <f>IF(T344&lt;&gt;"",(HOUR(T344)+MINUTE(T344)/60)*custohh,"")</f>
        <v/>
      </c>
      <c r="AC344" s="118"/>
      <c r="AD344" s="119" t="str">
        <f t="shared" si="6"/>
        <v/>
      </c>
      <c r="AE344" s="107"/>
      <c r="AF344" s="107"/>
      <c r="AG344" s="107"/>
      <c r="AH344" s="107"/>
      <c r="AI344" s="107"/>
      <c r="AJ344" s="120"/>
      <c r="AK344" s="107"/>
      <c r="AL344" s="113"/>
      <c r="AM344" s="121"/>
      <c r="AN344" s="121"/>
    </row>
    <row r="345">
      <c r="A345" s="104"/>
      <c r="B345" s="105"/>
      <c r="C345" s="105"/>
      <c r="D345" s="106" t="str">
        <f t="shared" si="1"/>
        <v/>
      </c>
      <c r="E345" s="107"/>
      <c r="F345" s="108" t="str">
        <f t="shared" si="7"/>
        <v/>
      </c>
      <c r="G345" s="109" t="str">
        <f>IFERROR(VLOOKUP($E345,contratos,2,FALSE),"")</f>
        <v/>
      </c>
      <c r="H345" s="110" t="str">
        <f>IFERROR(VLOOKUP($E345,contratos,3,FALSE),"")</f>
        <v/>
      </c>
      <c r="I345" s="111" t="str">
        <f>IFERROR(VLOOKUP($E345,contratos,4,FALSE),"")</f>
        <v/>
      </c>
      <c r="J345" s="112" t="str">
        <f>IFERROR(VLOOKUP($E345,contratos,5,FALSE),"")</f>
        <v/>
      </c>
      <c r="K345" s="112" t="str">
        <f>IFERROR(VLOOKUP($E345,contratos,6,FALSE),"")</f>
        <v/>
      </c>
      <c r="L345" s="112" t="str">
        <f>IFERROR(VLOOKUP($E345,contratos,7,FALSE),"")</f>
        <v/>
      </c>
      <c r="M345" s="113"/>
      <c r="N345" s="114"/>
      <c r="O345" s="113"/>
      <c r="P345" s="107"/>
      <c r="Q345" s="115"/>
      <c r="R345" s="116"/>
      <c r="S345" s="117" t="str">
        <f t="shared" si="3"/>
        <v/>
      </c>
      <c r="T345" s="116"/>
      <c r="U345" s="106" t="str">
        <f t="shared" si="8"/>
        <v/>
      </c>
      <c r="V345" s="107"/>
      <c r="W345" s="107"/>
      <c r="X345" s="118"/>
      <c r="Y345" s="119" t="str">
        <f t="shared" si="5"/>
        <v/>
      </c>
      <c r="Z345" s="113"/>
      <c r="AA345" s="113"/>
      <c r="AB345" s="119" t="str">
        <f>IF(T345&lt;&gt;"",(HOUR(T345)+MINUTE(T345)/60)*custohh,"")</f>
        <v/>
      </c>
      <c r="AC345" s="118"/>
      <c r="AD345" s="119" t="str">
        <f t="shared" si="6"/>
        <v/>
      </c>
      <c r="AE345" s="107"/>
      <c r="AF345" s="107"/>
      <c r="AG345" s="107"/>
      <c r="AH345" s="107"/>
      <c r="AI345" s="107"/>
      <c r="AJ345" s="120"/>
      <c r="AK345" s="107"/>
      <c r="AL345" s="113"/>
      <c r="AM345" s="121"/>
      <c r="AN345" s="121"/>
    </row>
    <row r="346">
      <c r="A346" s="104"/>
      <c r="B346" s="105"/>
      <c r="C346" s="105"/>
      <c r="D346" s="106" t="str">
        <f t="shared" si="1"/>
        <v/>
      </c>
      <c r="E346" s="107"/>
      <c r="F346" s="108" t="str">
        <f t="shared" si="7"/>
        <v/>
      </c>
      <c r="G346" s="109" t="str">
        <f>IFERROR(VLOOKUP($E346,contratos,2,FALSE),"")</f>
        <v/>
      </c>
      <c r="H346" s="110" t="str">
        <f>IFERROR(VLOOKUP($E346,contratos,3,FALSE),"")</f>
        <v/>
      </c>
      <c r="I346" s="111" t="str">
        <f>IFERROR(VLOOKUP($E346,contratos,4,FALSE),"")</f>
        <v/>
      </c>
      <c r="J346" s="112" t="str">
        <f>IFERROR(VLOOKUP($E346,contratos,5,FALSE),"")</f>
        <v/>
      </c>
      <c r="K346" s="112" t="str">
        <f>IFERROR(VLOOKUP($E346,contratos,6,FALSE),"")</f>
        <v/>
      </c>
      <c r="L346" s="112" t="str">
        <f>IFERROR(VLOOKUP($E346,contratos,7,FALSE),"")</f>
        <v/>
      </c>
      <c r="M346" s="113"/>
      <c r="N346" s="114"/>
      <c r="O346" s="113"/>
      <c r="P346" s="107"/>
      <c r="Q346" s="115"/>
      <c r="R346" s="116"/>
      <c r="S346" s="117" t="str">
        <f t="shared" si="3"/>
        <v/>
      </c>
      <c r="T346" s="116"/>
      <c r="U346" s="106" t="str">
        <f t="shared" si="8"/>
        <v/>
      </c>
      <c r="V346" s="107"/>
      <c r="W346" s="107"/>
      <c r="X346" s="118"/>
      <c r="Y346" s="119" t="str">
        <f t="shared" si="5"/>
        <v/>
      </c>
      <c r="Z346" s="113"/>
      <c r="AA346" s="113"/>
      <c r="AB346" s="119" t="str">
        <f>IF(T346&lt;&gt;"",(HOUR(T346)+MINUTE(T346)/60)*custohh,"")</f>
        <v/>
      </c>
      <c r="AC346" s="118"/>
      <c r="AD346" s="119" t="str">
        <f t="shared" si="6"/>
        <v/>
      </c>
      <c r="AE346" s="107"/>
      <c r="AF346" s="107"/>
      <c r="AG346" s="107"/>
      <c r="AH346" s="107"/>
      <c r="AI346" s="107"/>
      <c r="AJ346" s="120"/>
      <c r="AK346" s="107"/>
      <c r="AL346" s="113"/>
      <c r="AM346" s="121"/>
      <c r="AN346" s="121"/>
    </row>
    <row r="347">
      <c r="A347" s="104"/>
      <c r="B347" s="105"/>
      <c r="C347" s="105"/>
      <c r="D347" s="106" t="str">
        <f t="shared" si="1"/>
        <v/>
      </c>
      <c r="E347" s="107"/>
      <c r="F347" s="108" t="str">
        <f t="shared" si="7"/>
        <v/>
      </c>
      <c r="G347" s="109" t="str">
        <f>IFERROR(VLOOKUP($E347,contratos,2,FALSE),"")</f>
        <v/>
      </c>
      <c r="H347" s="110" t="str">
        <f>IFERROR(VLOOKUP($E347,contratos,3,FALSE),"")</f>
        <v/>
      </c>
      <c r="I347" s="111" t="str">
        <f>IFERROR(VLOOKUP($E347,contratos,4,FALSE),"")</f>
        <v/>
      </c>
      <c r="J347" s="112" t="str">
        <f>IFERROR(VLOOKUP($E347,contratos,5,FALSE),"")</f>
        <v/>
      </c>
      <c r="K347" s="112" t="str">
        <f>IFERROR(VLOOKUP($E347,contratos,6,FALSE),"")</f>
        <v/>
      </c>
      <c r="L347" s="112" t="str">
        <f>IFERROR(VLOOKUP($E347,contratos,7,FALSE),"")</f>
        <v/>
      </c>
      <c r="M347" s="113"/>
      <c r="N347" s="114"/>
      <c r="O347" s="113"/>
      <c r="P347" s="107"/>
      <c r="Q347" s="115"/>
      <c r="R347" s="116"/>
      <c r="S347" s="117" t="str">
        <f t="shared" si="3"/>
        <v/>
      </c>
      <c r="T347" s="116"/>
      <c r="U347" s="106" t="str">
        <f t="shared" si="8"/>
        <v/>
      </c>
      <c r="V347" s="107"/>
      <c r="W347" s="107"/>
      <c r="X347" s="118"/>
      <c r="Y347" s="119" t="str">
        <f t="shared" si="5"/>
        <v/>
      </c>
      <c r="Z347" s="113"/>
      <c r="AA347" s="113"/>
      <c r="AB347" s="119" t="str">
        <f>IF(T347&lt;&gt;"",(HOUR(T347)+MINUTE(T347)/60)*custohh,"")</f>
        <v/>
      </c>
      <c r="AC347" s="118"/>
      <c r="AD347" s="119" t="str">
        <f t="shared" si="6"/>
        <v/>
      </c>
      <c r="AE347" s="107"/>
      <c r="AF347" s="107"/>
      <c r="AG347" s="107"/>
      <c r="AH347" s="107"/>
      <c r="AI347" s="107"/>
      <c r="AJ347" s="120"/>
      <c r="AK347" s="107"/>
      <c r="AL347" s="113"/>
      <c r="AM347" s="121"/>
      <c r="AN347" s="121"/>
    </row>
    <row r="348">
      <c r="A348" s="104"/>
      <c r="B348" s="105"/>
      <c r="C348" s="105"/>
      <c r="D348" s="106" t="str">
        <f t="shared" si="1"/>
        <v/>
      </c>
      <c r="E348" s="107"/>
      <c r="F348" s="108" t="str">
        <f t="shared" si="7"/>
        <v/>
      </c>
      <c r="G348" s="109" t="str">
        <f>IFERROR(VLOOKUP($E348,contratos,2,FALSE),"")</f>
        <v/>
      </c>
      <c r="H348" s="110" t="str">
        <f>IFERROR(VLOOKUP($E348,contratos,3,FALSE),"")</f>
        <v/>
      </c>
      <c r="I348" s="111" t="str">
        <f>IFERROR(VLOOKUP($E348,contratos,4,FALSE),"")</f>
        <v/>
      </c>
      <c r="J348" s="112" t="str">
        <f>IFERROR(VLOOKUP($E348,contratos,5,FALSE),"")</f>
        <v/>
      </c>
      <c r="K348" s="112" t="str">
        <f>IFERROR(VLOOKUP($E348,contratos,6,FALSE),"")</f>
        <v/>
      </c>
      <c r="L348" s="112" t="str">
        <f>IFERROR(VLOOKUP($E348,contratos,7,FALSE),"")</f>
        <v/>
      </c>
      <c r="M348" s="113"/>
      <c r="N348" s="114"/>
      <c r="O348" s="113"/>
      <c r="P348" s="107"/>
      <c r="Q348" s="115"/>
      <c r="R348" s="116"/>
      <c r="S348" s="117" t="str">
        <f t="shared" si="3"/>
        <v/>
      </c>
      <c r="T348" s="116"/>
      <c r="U348" s="106" t="str">
        <f t="shared" si="8"/>
        <v/>
      </c>
      <c r="V348" s="107"/>
      <c r="W348" s="107"/>
      <c r="X348" s="118"/>
      <c r="Y348" s="119" t="str">
        <f t="shared" si="5"/>
        <v/>
      </c>
      <c r="Z348" s="113"/>
      <c r="AA348" s="113"/>
      <c r="AB348" s="119" t="str">
        <f>IF(T348&lt;&gt;"",(HOUR(T348)+MINUTE(T348)/60)*custohh,"")</f>
        <v/>
      </c>
      <c r="AC348" s="118"/>
      <c r="AD348" s="119" t="str">
        <f t="shared" si="6"/>
        <v/>
      </c>
      <c r="AE348" s="107"/>
      <c r="AF348" s="107"/>
      <c r="AG348" s="107"/>
      <c r="AH348" s="107"/>
      <c r="AI348" s="107"/>
      <c r="AJ348" s="120"/>
      <c r="AK348" s="107"/>
      <c r="AL348" s="113"/>
      <c r="AM348" s="121"/>
      <c r="AN348" s="121"/>
    </row>
    <row r="349">
      <c r="A349" s="104"/>
      <c r="B349" s="105"/>
      <c r="C349" s="105"/>
      <c r="D349" s="106" t="str">
        <f t="shared" si="1"/>
        <v/>
      </c>
      <c r="E349" s="107"/>
      <c r="F349" s="108" t="str">
        <f t="shared" si="7"/>
        <v/>
      </c>
      <c r="G349" s="109" t="str">
        <f>IFERROR(VLOOKUP($E349,contratos,2,FALSE),"")</f>
        <v/>
      </c>
      <c r="H349" s="110" t="str">
        <f>IFERROR(VLOOKUP($E349,contratos,3,FALSE),"")</f>
        <v/>
      </c>
      <c r="I349" s="111" t="str">
        <f>IFERROR(VLOOKUP($E349,contratos,4,FALSE),"")</f>
        <v/>
      </c>
      <c r="J349" s="112" t="str">
        <f>IFERROR(VLOOKUP($E349,contratos,5,FALSE),"")</f>
        <v/>
      </c>
      <c r="K349" s="112" t="str">
        <f>IFERROR(VLOOKUP($E349,contratos,6,FALSE),"")</f>
        <v/>
      </c>
      <c r="L349" s="112" t="str">
        <f>IFERROR(VLOOKUP($E349,contratos,7,FALSE),"")</f>
        <v/>
      </c>
      <c r="M349" s="113"/>
      <c r="N349" s="114"/>
      <c r="O349" s="113"/>
      <c r="P349" s="107"/>
      <c r="Q349" s="115"/>
      <c r="R349" s="116"/>
      <c r="S349" s="117" t="str">
        <f t="shared" si="3"/>
        <v/>
      </c>
      <c r="T349" s="116"/>
      <c r="U349" s="106" t="str">
        <f t="shared" si="8"/>
        <v/>
      </c>
      <c r="V349" s="107"/>
      <c r="W349" s="107"/>
      <c r="X349" s="118"/>
      <c r="Y349" s="119" t="str">
        <f t="shared" si="5"/>
        <v/>
      </c>
      <c r="Z349" s="113"/>
      <c r="AA349" s="113"/>
      <c r="AB349" s="119" t="str">
        <f>IF(T349&lt;&gt;"",(HOUR(T349)+MINUTE(T349)/60)*custohh,"")</f>
        <v/>
      </c>
      <c r="AC349" s="118"/>
      <c r="AD349" s="119" t="str">
        <f t="shared" si="6"/>
        <v/>
      </c>
      <c r="AE349" s="107"/>
      <c r="AF349" s="107"/>
      <c r="AG349" s="107"/>
      <c r="AH349" s="107"/>
      <c r="AI349" s="107"/>
      <c r="AJ349" s="120"/>
      <c r="AK349" s="107"/>
      <c r="AL349" s="113"/>
      <c r="AM349" s="121"/>
      <c r="AN349" s="121"/>
    </row>
    <row r="350">
      <c r="A350" s="104"/>
      <c r="B350" s="105"/>
      <c r="C350" s="105"/>
      <c r="D350" s="106" t="str">
        <f t="shared" si="1"/>
        <v/>
      </c>
      <c r="E350" s="107"/>
      <c r="F350" s="108" t="str">
        <f t="shared" si="7"/>
        <v/>
      </c>
      <c r="G350" s="109" t="str">
        <f>IFERROR(VLOOKUP($E350,contratos,2,FALSE),"")</f>
        <v/>
      </c>
      <c r="H350" s="110" t="str">
        <f>IFERROR(VLOOKUP($E350,contratos,3,FALSE),"")</f>
        <v/>
      </c>
      <c r="I350" s="111" t="str">
        <f>IFERROR(VLOOKUP($E350,contratos,4,FALSE),"")</f>
        <v/>
      </c>
      <c r="J350" s="112" t="str">
        <f>IFERROR(VLOOKUP($E350,contratos,5,FALSE),"")</f>
        <v/>
      </c>
      <c r="K350" s="112" t="str">
        <f>IFERROR(VLOOKUP($E350,contratos,6,FALSE),"")</f>
        <v/>
      </c>
      <c r="L350" s="112" t="str">
        <f>IFERROR(VLOOKUP($E350,contratos,7,FALSE),"")</f>
        <v/>
      </c>
      <c r="M350" s="113"/>
      <c r="N350" s="114"/>
      <c r="O350" s="113"/>
      <c r="P350" s="107"/>
      <c r="Q350" s="115"/>
      <c r="R350" s="116"/>
      <c r="S350" s="117" t="str">
        <f t="shared" si="3"/>
        <v/>
      </c>
      <c r="T350" s="116"/>
      <c r="U350" s="106" t="str">
        <f t="shared" si="8"/>
        <v/>
      </c>
      <c r="V350" s="107"/>
      <c r="W350" s="107"/>
      <c r="X350" s="118"/>
      <c r="Y350" s="119" t="str">
        <f t="shared" si="5"/>
        <v/>
      </c>
      <c r="Z350" s="113"/>
      <c r="AA350" s="113"/>
      <c r="AB350" s="119" t="str">
        <f>IF(T350&lt;&gt;"",(HOUR(T350)+MINUTE(T350)/60)*custohh,"")</f>
        <v/>
      </c>
      <c r="AC350" s="118"/>
      <c r="AD350" s="119" t="str">
        <f t="shared" si="6"/>
        <v/>
      </c>
      <c r="AE350" s="107"/>
      <c r="AF350" s="107"/>
      <c r="AG350" s="107"/>
      <c r="AH350" s="107"/>
      <c r="AI350" s="107"/>
      <c r="AJ350" s="120"/>
      <c r="AK350" s="107"/>
      <c r="AL350" s="113"/>
      <c r="AM350" s="121"/>
      <c r="AN350" s="121"/>
    </row>
    <row r="351">
      <c r="A351" s="104"/>
      <c r="B351" s="105"/>
      <c r="C351" s="105"/>
      <c r="D351" s="106" t="str">
        <f t="shared" si="1"/>
        <v/>
      </c>
      <c r="E351" s="107"/>
      <c r="F351" s="108" t="str">
        <f t="shared" si="7"/>
        <v/>
      </c>
      <c r="G351" s="109" t="str">
        <f>IFERROR(VLOOKUP($E351,contratos,2,FALSE),"")</f>
        <v/>
      </c>
      <c r="H351" s="110" t="str">
        <f>IFERROR(VLOOKUP($E351,contratos,3,FALSE),"")</f>
        <v/>
      </c>
      <c r="I351" s="111" t="str">
        <f>IFERROR(VLOOKUP($E351,contratos,4,FALSE),"")</f>
        <v/>
      </c>
      <c r="J351" s="112" t="str">
        <f>IFERROR(VLOOKUP($E351,contratos,5,FALSE),"")</f>
        <v/>
      </c>
      <c r="K351" s="112" t="str">
        <f>IFERROR(VLOOKUP($E351,contratos,6,FALSE),"")</f>
        <v/>
      </c>
      <c r="L351" s="112" t="str">
        <f>IFERROR(VLOOKUP($E351,contratos,7,FALSE),"")</f>
        <v/>
      </c>
      <c r="M351" s="113"/>
      <c r="N351" s="114"/>
      <c r="O351" s="113"/>
      <c r="P351" s="107"/>
      <c r="Q351" s="115"/>
      <c r="R351" s="116"/>
      <c r="S351" s="117" t="str">
        <f t="shared" si="3"/>
        <v/>
      </c>
      <c r="T351" s="116"/>
      <c r="U351" s="106" t="str">
        <f t="shared" si="8"/>
        <v/>
      </c>
      <c r="V351" s="107"/>
      <c r="W351" s="107"/>
      <c r="X351" s="118"/>
      <c r="Y351" s="119" t="str">
        <f t="shared" si="5"/>
        <v/>
      </c>
      <c r="Z351" s="113"/>
      <c r="AA351" s="113"/>
      <c r="AB351" s="119" t="str">
        <f>IF(T351&lt;&gt;"",(HOUR(T351)+MINUTE(T351)/60)*custohh,"")</f>
        <v/>
      </c>
      <c r="AC351" s="118"/>
      <c r="AD351" s="119" t="str">
        <f t="shared" si="6"/>
        <v/>
      </c>
      <c r="AE351" s="107"/>
      <c r="AF351" s="107"/>
      <c r="AG351" s="107"/>
      <c r="AH351" s="107"/>
      <c r="AI351" s="107"/>
      <c r="AJ351" s="120"/>
      <c r="AK351" s="107"/>
      <c r="AL351" s="113"/>
      <c r="AM351" s="121"/>
      <c r="AN351" s="121"/>
    </row>
    <row r="352">
      <c r="A352" s="104"/>
      <c r="B352" s="105"/>
      <c r="C352" s="105"/>
      <c r="D352" s="106" t="str">
        <f t="shared" si="1"/>
        <v/>
      </c>
      <c r="E352" s="107"/>
      <c r="F352" s="108" t="str">
        <f t="shared" si="7"/>
        <v/>
      </c>
      <c r="G352" s="109" t="str">
        <f>IFERROR(VLOOKUP($E352,contratos,2,FALSE),"")</f>
        <v/>
      </c>
      <c r="H352" s="110" t="str">
        <f>IFERROR(VLOOKUP($E352,contratos,3,FALSE),"")</f>
        <v/>
      </c>
      <c r="I352" s="111" t="str">
        <f>IFERROR(VLOOKUP($E352,contratos,4,FALSE),"")</f>
        <v/>
      </c>
      <c r="J352" s="112" t="str">
        <f>IFERROR(VLOOKUP($E352,contratos,5,FALSE),"")</f>
        <v/>
      </c>
      <c r="K352" s="112" t="str">
        <f>IFERROR(VLOOKUP($E352,contratos,6,FALSE),"")</f>
        <v/>
      </c>
      <c r="L352" s="112" t="str">
        <f>IFERROR(VLOOKUP($E352,contratos,7,FALSE),"")</f>
        <v/>
      </c>
      <c r="M352" s="113"/>
      <c r="N352" s="114"/>
      <c r="O352" s="113"/>
      <c r="P352" s="107"/>
      <c r="Q352" s="115"/>
      <c r="R352" s="116"/>
      <c r="S352" s="117" t="str">
        <f t="shared" si="3"/>
        <v/>
      </c>
      <c r="T352" s="116"/>
      <c r="U352" s="106" t="str">
        <f t="shared" si="8"/>
        <v/>
      </c>
      <c r="V352" s="107"/>
      <c r="W352" s="107"/>
      <c r="X352" s="118"/>
      <c r="Y352" s="119" t="str">
        <f t="shared" si="5"/>
        <v/>
      </c>
      <c r="Z352" s="113"/>
      <c r="AA352" s="113"/>
      <c r="AB352" s="119" t="str">
        <f>IF(T352&lt;&gt;"",(HOUR(T352)+MINUTE(T352)/60)*custohh,"")</f>
        <v/>
      </c>
      <c r="AC352" s="118"/>
      <c r="AD352" s="119" t="str">
        <f t="shared" si="6"/>
        <v/>
      </c>
      <c r="AE352" s="107"/>
      <c r="AF352" s="107"/>
      <c r="AG352" s="107"/>
      <c r="AH352" s="107"/>
      <c r="AI352" s="107"/>
      <c r="AJ352" s="120"/>
      <c r="AK352" s="107"/>
      <c r="AL352" s="113"/>
      <c r="AM352" s="121"/>
      <c r="AN352" s="121"/>
    </row>
    <row r="353">
      <c r="A353" s="104"/>
      <c r="B353" s="105"/>
      <c r="C353" s="105"/>
      <c r="D353" s="106" t="str">
        <f t="shared" si="1"/>
        <v/>
      </c>
      <c r="E353" s="107"/>
      <c r="F353" s="108" t="str">
        <f t="shared" si="7"/>
        <v/>
      </c>
      <c r="G353" s="109" t="str">
        <f>IFERROR(VLOOKUP($E353,contratos,2,FALSE),"")</f>
        <v/>
      </c>
      <c r="H353" s="110" t="str">
        <f>IFERROR(VLOOKUP($E353,contratos,3,FALSE),"")</f>
        <v/>
      </c>
      <c r="I353" s="111" t="str">
        <f>IFERROR(VLOOKUP($E353,contratos,4,FALSE),"")</f>
        <v/>
      </c>
      <c r="J353" s="112" t="str">
        <f>IFERROR(VLOOKUP($E353,contratos,5,FALSE),"")</f>
        <v/>
      </c>
      <c r="K353" s="112" t="str">
        <f>IFERROR(VLOOKUP($E353,contratos,6,FALSE),"")</f>
        <v/>
      </c>
      <c r="L353" s="112" t="str">
        <f>IFERROR(VLOOKUP($E353,contratos,7,FALSE),"")</f>
        <v/>
      </c>
      <c r="M353" s="113"/>
      <c r="N353" s="114"/>
      <c r="O353" s="113"/>
      <c r="P353" s="107"/>
      <c r="Q353" s="115"/>
      <c r="R353" s="116"/>
      <c r="S353" s="117" t="str">
        <f t="shared" si="3"/>
        <v/>
      </c>
      <c r="T353" s="116"/>
      <c r="U353" s="106" t="str">
        <f t="shared" si="8"/>
        <v/>
      </c>
      <c r="V353" s="107"/>
      <c r="W353" s="107"/>
      <c r="X353" s="118"/>
      <c r="Y353" s="119" t="str">
        <f t="shared" si="5"/>
        <v/>
      </c>
      <c r="Z353" s="113"/>
      <c r="AA353" s="113"/>
      <c r="AB353" s="119" t="str">
        <f>IF(T353&lt;&gt;"",(HOUR(T353)+MINUTE(T353)/60)*custohh,"")</f>
        <v/>
      </c>
      <c r="AC353" s="118"/>
      <c r="AD353" s="119" t="str">
        <f t="shared" si="6"/>
        <v/>
      </c>
      <c r="AE353" s="107"/>
      <c r="AF353" s="107"/>
      <c r="AG353" s="107"/>
      <c r="AH353" s="107"/>
      <c r="AI353" s="107"/>
      <c r="AJ353" s="120"/>
      <c r="AK353" s="107"/>
      <c r="AL353" s="113"/>
      <c r="AM353" s="121"/>
      <c r="AN353" s="121"/>
    </row>
    <row r="354">
      <c r="A354" s="104"/>
      <c r="B354" s="105"/>
      <c r="C354" s="105"/>
      <c r="D354" s="106" t="str">
        <f t="shared" si="1"/>
        <v/>
      </c>
      <c r="E354" s="107"/>
      <c r="F354" s="108" t="str">
        <f t="shared" si="7"/>
        <v/>
      </c>
      <c r="G354" s="109" t="str">
        <f>IFERROR(VLOOKUP($E354,contratos,2,FALSE),"")</f>
        <v/>
      </c>
      <c r="H354" s="110" t="str">
        <f>IFERROR(VLOOKUP($E354,contratos,3,FALSE),"")</f>
        <v/>
      </c>
      <c r="I354" s="111" t="str">
        <f>IFERROR(VLOOKUP($E354,contratos,4,FALSE),"")</f>
        <v/>
      </c>
      <c r="J354" s="112" t="str">
        <f>IFERROR(VLOOKUP($E354,contratos,5,FALSE),"")</f>
        <v/>
      </c>
      <c r="K354" s="112" t="str">
        <f>IFERROR(VLOOKUP($E354,contratos,6,FALSE),"")</f>
        <v/>
      </c>
      <c r="L354" s="112" t="str">
        <f>IFERROR(VLOOKUP($E354,contratos,7,FALSE),"")</f>
        <v/>
      </c>
      <c r="M354" s="113"/>
      <c r="N354" s="114"/>
      <c r="O354" s="113"/>
      <c r="P354" s="107"/>
      <c r="Q354" s="115"/>
      <c r="R354" s="116"/>
      <c r="S354" s="117" t="str">
        <f t="shared" si="3"/>
        <v/>
      </c>
      <c r="T354" s="116"/>
      <c r="U354" s="106" t="str">
        <f t="shared" si="8"/>
        <v/>
      </c>
      <c r="V354" s="107"/>
      <c r="W354" s="107"/>
      <c r="X354" s="118"/>
      <c r="Y354" s="119" t="str">
        <f t="shared" si="5"/>
        <v/>
      </c>
      <c r="Z354" s="113"/>
      <c r="AA354" s="113"/>
      <c r="AB354" s="119" t="str">
        <f>IF(T354&lt;&gt;"",(HOUR(T354)+MINUTE(T354)/60)*custohh,"")</f>
        <v/>
      </c>
      <c r="AC354" s="118"/>
      <c r="AD354" s="119" t="str">
        <f t="shared" si="6"/>
        <v/>
      </c>
      <c r="AE354" s="107"/>
      <c r="AF354" s="107"/>
      <c r="AG354" s="107"/>
      <c r="AH354" s="107"/>
      <c r="AI354" s="107"/>
      <c r="AJ354" s="120"/>
      <c r="AK354" s="107"/>
      <c r="AL354" s="113"/>
      <c r="AM354" s="121"/>
      <c r="AN354" s="121"/>
    </row>
    <row r="355">
      <c r="A355" s="104"/>
      <c r="B355" s="105"/>
      <c r="C355" s="105"/>
      <c r="D355" s="106" t="str">
        <f t="shared" si="1"/>
        <v/>
      </c>
      <c r="E355" s="107"/>
      <c r="F355" s="108" t="str">
        <f t="shared" si="7"/>
        <v/>
      </c>
      <c r="G355" s="109" t="str">
        <f>IFERROR(VLOOKUP($E355,contratos,2,FALSE),"")</f>
        <v/>
      </c>
      <c r="H355" s="110" t="str">
        <f>IFERROR(VLOOKUP($E355,contratos,3,FALSE),"")</f>
        <v/>
      </c>
      <c r="I355" s="111" t="str">
        <f>IFERROR(VLOOKUP($E355,contratos,4,FALSE),"")</f>
        <v/>
      </c>
      <c r="J355" s="112" t="str">
        <f>IFERROR(VLOOKUP($E355,contratos,5,FALSE),"")</f>
        <v/>
      </c>
      <c r="K355" s="112" t="str">
        <f>IFERROR(VLOOKUP($E355,contratos,6,FALSE),"")</f>
        <v/>
      </c>
      <c r="L355" s="112" t="str">
        <f>IFERROR(VLOOKUP($E355,contratos,7,FALSE),"")</f>
        <v/>
      </c>
      <c r="M355" s="113"/>
      <c r="N355" s="114"/>
      <c r="O355" s="113"/>
      <c r="P355" s="107"/>
      <c r="Q355" s="115"/>
      <c r="R355" s="116"/>
      <c r="S355" s="117" t="str">
        <f t="shared" si="3"/>
        <v/>
      </c>
      <c r="T355" s="116"/>
      <c r="U355" s="106" t="str">
        <f t="shared" si="8"/>
        <v/>
      </c>
      <c r="V355" s="107"/>
      <c r="W355" s="107"/>
      <c r="X355" s="118"/>
      <c r="Y355" s="119" t="str">
        <f t="shared" si="5"/>
        <v/>
      </c>
      <c r="Z355" s="113"/>
      <c r="AA355" s="113"/>
      <c r="AB355" s="119" t="str">
        <f>IF(T355&lt;&gt;"",(HOUR(T355)+MINUTE(T355)/60)*custohh,"")</f>
        <v/>
      </c>
      <c r="AC355" s="118"/>
      <c r="AD355" s="119" t="str">
        <f t="shared" si="6"/>
        <v/>
      </c>
      <c r="AE355" s="107"/>
      <c r="AF355" s="107"/>
      <c r="AG355" s="107"/>
      <c r="AH355" s="107"/>
      <c r="AI355" s="107"/>
      <c r="AJ355" s="120"/>
      <c r="AK355" s="107"/>
      <c r="AL355" s="113"/>
      <c r="AM355" s="121"/>
      <c r="AN355" s="121"/>
    </row>
    <row r="356">
      <c r="A356" s="104"/>
      <c r="B356" s="105"/>
      <c r="C356" s="105"/>
      <c r="D356" s="106" t="str">
        <f t="shared" si="1"/>
        <v/>
      </c>
      <c r="E356" s="107"/>
      <c r="F356" s="108" t="str">
        <f t="shared" si="7"/>
        <v/>
      </c>
      <c r="G356" s="109" t="str">
        <f>IFERROR(VLOOKUP($E356,contratos,2,FALSE),"")</f>
        <v/>
      </c>
      <c r="H356" s="110" t="str">
        <f>IFERROR(VLOOKUP($E356,contratos,3,FALSE),"")</f>
        <v/>
      </c>
      <c r="I356" s="111" t="str">
        <f>IFERROR(VLOOKUP($E356,contratos,4,FALSE),"")</f>
        <v/>
      </c>
      <c r="J356" s="112" t="str">
        <f>IFERROR(VLOOKUP($E356,contratos,5,FALSE),"")</f>
        <v/>
      </c>
      <c r="K356" s="112" t="str">
        <f>IFERROR(VLOOKUP($E356,contratos,6,FALSE),"")</f>
        <v/>
      </c>
      <c r="L356" s="112" t="str">
        <f>IFERROR(VLOOKUP($E356,contratos,7,FALSE),"")</f>
        <v/>
      </c>
      <c r="M356" s="113"/>
      <c r="N356" s="114"/>
      <c r="O356" s="113"/>
      <c r="P356" s="107"/>
      <c r="Q356" s="115"/>
      <c r="R356" s="116"/>
      <c r="S356" s="117" t="str">
        <f t="shared" si="3"/>
        <v/>
      </c>
      <c r="T356" s="116"/>
      <c r="U356" s="106" t="str">
        <f t="shared" si="8"/>
        <v/>
      </c>
      <c r="V356" s="107"/>
      <c r="W356" s="107"/>
      <c r="X356" s="118"/>
      <c r="Y356" s="119" t="str">
        <f t="shared" si="5"/>
        <v/>
      </c>
      <c r="Z356" s="113"/>
      <c r="AA356" s="113"/>
      <c r="AB356" s="119" t="str">
        <f>IF(T356&lt;&gt;"",(HOUR(T356)+MINUTE(T356)/60)*custohh,"")</f>
        <v/>
      </c>
      <c r="AC356" s="118"/>
      <c r="AD356" s="119" t="str">
        <f t="shared" si="6"/>
        <v/>
      </c>
      <c r="AE356" s="107"/>
      <c r="AF356" s="107"/>
      <c r="AG356" s="107"/>
      <c r="AH356" s="107"/>
      <c r="AI356" s="107"/>
      <c r="AJ356" s="120"/>
      <c r="AK356" s="107"/>
      <c r="AL356" s="113"/>
      <c r="AM356" s="121"/>
      <c r="AN356" s="121"/>
    </row>
    <row r="357">
      <c r="A357" s="104"/>
      <c r="B357" s="105"/>
      <c r="C357" s="105"/>
      <c r="D357" s="106" t="str">
        <f t="shared" si="1"/>
        <v/>
      </c>
      <c r="E357" s="107"/>
      <c r="F357" s="108" t="str">
        <f t="shared" si="7"/>
        <v/>
      </c>
      <c r="G357" s="109" t="str">
        <f>IFERROR(VLOOKUP($E357,contratos,2,FALSE),"")</f>
        <v/>
      </c>
      <c r="H357" s="110" t="str">
        <f>IFERROR(VLOOKUP($E357,contratos,3,FALSE),"")</f>
        <v/>
      </c>
      <c r="I357" s="111" t="str">
        <f>IFERROR(VLOOKUP($E357,contratos,4,FALSE),"")</f>
        <v/>
      </c>
      <c r="J357" s="112" t="str">
        <f>IFERROR(VLOOKUP($E357,contratos,5,FALSE),"")</f>
        <v/>
      </c>
      <c r="K357" s="112" t="str">
        <f>IFERROR(VLOOKUP($E357,contratos,6,FALSE),"")</f>
        <v/>
      </c>
      <c r="L357" s="112" t="str">
        <f>IFERROR(VLOOKUP($E357,contratos,7,FALSE),"")</f>
        <v/>
      </c>
      <c r="M357" s="113"/>
      <c r="N357" s="114"/>
      <c r="O357" s="113"/>
      <c r="P357" s="107"/>
      <c r="Q357" s="115"/>
      <c r="R357" s="116"/>
      <c r="S357" s="117" t="str">
        <f t="shared" si="3"/>
        <v/>
      </c>
      <c r="T357" s="116"/>
      <c r="U357" s="106" t="str">
        <f t="shared" si="8"/>
        <v/>
      </c>
      <c r="V357" s="107"/>
      <c r="W357" s="107"/>
      <c r="X357" s="118"/>
      <c r="Y357" s="119" t="str">
        <f t="shared" si="5"/>
        <v/>
      </c>
      <c r="Z357" s="113"/>
      <c r="AA357" s="113"/>
      <c r="AB357" s="119" t="str">
        <f>IF(T357&lt;&gt;"",(HOUR(T357)+MINUTE(T357)/60)*custohh,"")</f>
        <v/>
      </c>
      <c r="AC357" s="118"/>
      <c r="AD357" s="119" t="str">
        <f t="shared" si="6"/>
        <v/>
      </c>
      <c r="AE357" s="107"/>
      <c r="AF357" s="107"/>
      <c r="AG357" s="107"/>
      <c r="AH357" s="107"/>
      <c r="AI357" s="107"/>
      <c r="AJ357" s="120"/>
      <c r="AK357" s="107"/>
      <c r="AL357" s="113"/>
      <c r="AM357" s="121"/>
      <c r="AN357" s="121"/>
    </row>
    <row r="358">
      <c r="A358" s="104"/>
      <c r="B358" s="105"/>
      <c r="C358" s="105"/>
      <c r="D358" s="106" t="str">
        <f t="shared" si="1"/>
        <v/>
      </c>
      <c r="E358" s="107"/>
      <c r="F358" s="108" t="str">
        <f t="shared" si="7"/>
        <v/>
      </c>
      <c r="G358" s="109" t="str">
        <f>IFERROR(VLOOKUP($E358,contratos,2,FALSE),"")</f>
        <v/>
      </c>
      <c r="H358" s="110" t="str">
        <f>IFERROR(VLOOKUP($E358,contratos,3,FALSE),"")</f>
        <v/>
      </c>
      <c r="I358" s="111" t="str">
        <f>IFERROR(VLOOKUP($E358,contratos,4,FALSE),"")</f>
        <v/>
      </c>
      <c r="J358" s="112" t="str">
        <f>IFERROR(VLOOKUP($E358,contratos,5,FALSE),"")</f>
        <v/>
      </c>
      <c r="K358" s="112" t="str">
        <f>IFERROR(VLOOKUP($E358,contratos,6,FALSE),"")</f>
        <v/>
      </c>
      <c r="L358" s="112" t="str">
        <f>IFERROR(VLOOKUP($E358,contratos,7,FALSE),"")</f>
        <v/>
      </c>
      <c r="M358" s="113"/>
      <c r="N358" s="114"/>
      <c r="O358" s="113"/>
      <c r="P358" s="107"/>
      <c r="Q358" s="115"/>
      <c r="R358" s="116"/>
      <c r="S358" s="117" t="str">
        <f t="shared" si="3"/>
        <v/>
      </c>
      <c r="T358" s="116"/>
      <c r="U358" s="106" t="str">
        <f t="shared" si="8"/>
        <v/>
      </c>
      <c r="V358" s="107"/>
      <c r="W358" s="107"/>
      <c r="X358" s="118"/>
      <c r="Y358" s="119" t="str">
        <f t="shared" si="5"/>
        <v/>
      </c>
      <c r="Z358" s="113"/>
      <c r="AA358" s="113"/>
      <c r="AB358" s="119" t="str">
        <f>IF(T358&lt;&gt;"",(HOUR(T358)+MINUTE(T358)/60)*custohh,"")</f>
        <v/>
      </c>
      <c r="AC358" s="118"/>
      <c r="AD358" s="119" t="str">
        <f t="shared" si="6"/>
        <v/>
      </c>
      <c r="AE358" s="107"/>
      <c r="AF358" s="107"/>
      <c r="AG358" s="107"/>
      <c r="AH358" s="107"/>
      <c r="AI358" s="107"/>
      <c r="AJ358" s="120"/>
      <c r="AK358" s="107"/>
      <c r="AL358" s="113"/>
      <c r="AM358" s="121"/>
      <c r="AN358" s="121"/>
    </row>
    <row r="359">
      <c r="A359" s="104"/>
      <c r="B359" s="105"/>
      <c r="C359" s="105"/>
      <c r="D359" s="106" t="str">
        <f t="shared" si="1"/>
        <v/>
      </c>
      <c r="E359" s="107"/>
      <c r="F359" s="108" t="str">
        <f t="shared" si="7"/>
        <v/>
      </c>
      <c r="G359" s="109" t="str">
        <f>IFERROR(VLOOKUP($E359,contratos,2,FALSE),"")</f>
        <v/>
      </c>
      <c r="H359" s="110" t="str">
        <f>IFERROR(VLOOKUP($E359,contratos,3,FALSE),"")</f>
        <v/>
      </c>
      <c r="I359" s="111" t="str">
        <f>IFERROR(VLOOKUP($E359,contratos,4,FALSE),"")</f>
        <v/>
      </c>
      <c r="J359" s="112" t="str">
        <f>IFERROR(VLOOKUP($E359,contratos,5,FALSE),"")</f>
        <v/>
      </c>
      <c r="K359" s="112" t="str">
        <f>IFERROR(VLOOKUP($E359,contratos,6,FALSE),"")</f>
        <v/>
      </c>
      <c r="L359" s="112" t="str">
        <f>IFERROR(VLOOKUP($E359,contratos,7,FALSE),"")</f>
        <v/>
      </c>
      <c r="M359" s="113"/>
      <c r="N359" s="114"/>
      <c r="O359" s="113"/>
      <c r="P359" s="107"/>
      <c r="Q359" s="115"/>
      <c r="R359" s="116"/>
      <c r="S359" s="117" t="str">
        <f t="shared" si="3"/>
        <v/>
      </c>
      <c r="T359" s="116"/>
      <c r="U359" s="106" t="str">
        <f t="shared" si="8"/>
        <v/>
      </c>
      <c r="V359" s="107"/>
      <c r="W359" s="107"/>
      <c r="X359" s="118"/>
      <c r="Y359" s="119" t="str">
        <f t="shared" si="5"/>
        <v/>
      </c>
      <c r="Z359" s="113"/>
      <c r="AA359" s="113"/>
      <c r="AB359" s="119" t="str">
        <f>IF(T359&lt;&gt;"",(HOUR(T359)+MINUTE(T359)/60)*custohh,"")</f>
        <v/>
      </c>
      <c r="AC359" s="118"/>
      <c r="AD359" s="119" t="str">
        <f t="shared" si="6"/>
        <v/>
      </c>
      <c r="AE359" s="107"/>
      <c r="AF359" s="107"/>
      <c r="AG359" s="107"/>
      <c r="AH359" s="107"/>
      <c r="AI359" s="107"/>
      <c r="AJ359" s="120"/>
      <c r="AK359" s="107"/>
      <c r="AL359" s="113"/>
      <c r="AM359" s="121"/>
      <c r="AN359" s="121"/>
    </row>
    <row r="360">
      <c r="A360" s="104"/>
      <c r="B360" s="105"/>
      <c r="C360" s="105"/>
      <c r="D360" s="106" t="str">
        <f t="shared" si="1"/>
        <v/>
      </c>
      <c r="E360" s="107"/>
      <c r="F360" s="108" t="str">
        <f t="shared" si="7"/>
        <v/>
      </c>
      <c r="G360" s="109" t="str">
        <f>IFERROR(VLOOKUP($E360,contratos,2,FALSE),"")</f>
        <v/>
      </c>
      <c r="H360" s="110" t="str">
        <f>IFERROR(VLOOKUP($E360,contratos,3,FALSE),"")</f>
        <v/>
      </c>
      <c r="I360" s="111" t="str">
        <f>IFERROR(VLOOKUP($E360,contratos,4,FALSE),"")</f>
        <v/>
      </c>
      <c r="J360" s="112" t="str">
        <f>IFERROR(VLOOKUP($E360,contratos,5,FALSE),"")</f>
        <v/>
      </c>
      <c r="K360" s="112" t="str">
        <f>IFERROR(VLOOKUP($E360,contratos,6,FALSE),"")</f>
        <v/>
      </c>
      <c r="L360" s="112" t="str">
        <f>IFERROR(VLOOKUP($E360,contratos,7,FALSE),"")</f>
        <v/>
      </c>
      <c r="M360" s="113"/>
      <c r="N360" s="114"/>
      <c r="O360" s="113"/>
      <c r="P360" s="107"/>
      <c r="Q360" s="115"/>
      <c r="R360" s="116"/>
      <c r="S360" s="117" t="str">
        <f t="shared" si="3"/>
        <v/>
      </c>
      <c r="T360" s="116"/>
      <c r="U360" s="106" t="str">
        <f t="shared" si="8"/>
        <v/>
      </c>
      <c r="V360" s="107"/>
      <c r="W360" s="107"/>
      <c r="X360" s="118"/>
      <c r="Y360" s="119" t="str">
        <f t="shared" si="5"/>
        <v/>
      </c>
      <c r="Z360" s="113"/>
      <c r="AA360" s="113"/>
      <c r="AB360" s="119" t="str">
        <f>IF(T360&lt;&gt;"",(HOUR(T360)+MINUTE(T360)/60)*custohh,"")</f>
        <v/>
      </c>
      <c r="AC360" s="118"/>
      <c r="AD360" s="119" t="str">
        <f t="shared" si="6"/>
        <v/>
      </c>
      <c r="AE360" s="107"/>
      <c r="AF360" s="107"/>
      <c r="AG360" s="107"/>
      <c r="AH360" s="107"/>
      <c r="AI360" s="107"/>
      <c r="AJ360" s="120"/>
      <c r="AK360" s="107"/>
      <c r="AL360" s="113"/>
      <c r="AM360" s="121"/>
      <c r="AN360" s="121"/>
    </row>
    <row r="361">
      <c r="A361" s="104"/>
      <c r="B361" s="105"/>
      <c r="C361" s="105"/>
      <c r="D361" s="106" t="str">
        <f t="shared" si="1"/>
        <v/>
      </c>
      <c r="E361" s="107"/>
      <c r="F361" s="108" t="str">
        <f t="shared" si="7"/>
        <v/>
      </c>
      <c r="G361" s="109" t="str">
        <f>IFERROR(VLOOKUP($E361,contratos,2,FALSE),"")</f>
        <v/>
      </c>
      <c r="H361" s="110" t="str">
        <f>IFERROR(VLOOKUP($E361,contratos,3,FALSE),"")</f>
        <v/>
      </c>
      <c r="I361" s="111" t="str">
        <f>IFERROR(VLOOKUP($E361,contratos,4,FALSE),"")</f>
        <v/>
      </c>
      <c r="J361" s="112" t="str">
        <f>IFERROR(VLOOKUP($E361,contratos,5,FALSE),"")</f>
        <v/>
      </c>
      <c r="K361" s="112" t="str">
        <f>IFERROR(VLOOKUP($E361,contratos,6,FALSE),"")</f>
        <v/>
      </c>
      <c r="L361" s="112" t="str">
        <f>IFERROR(VLOOKUP($E361,contratos,7,FALSE),"")</f>
        <v/>
      </c>
      <c r="M361" s="113"/>
      <c r="N361" s="114"/>
      <c r="O361" s="113"/>
      <c r="P361" s="107"/>
      <c r="Q361" s="115"/>
      <c r="R361" s="116"/>
      <c r="S361" s="117" t="str">
        <f t="shared" si="3"/>
        <v/>
      </c>
      <c r="T361" s="116"/>
      <c r="U361" s="106" t="str">
        <f t="shared" si="8"/>
        <v/>
      </c>
      <c r="V361" s="107"/>
      <c r="W361" s="107"/>
      <c r="X361" s="118"/>
      <c r="Y361" s="119" t="str">
        <f t="shared" si="5"/>
        <v/>
      </c>
      <c r="Z361" s="113"/>
      <c r="AA361" s="113"/>
      <c r="AB361" s="119" t="str">
        <f>IF(T361&lt;&gt;"",(HOUR(T361)+MINUTE(T361)/60)*custohh,"")</f>
        <v/>
      </c>
      <c r="AC361" s="118"/>
      <c r="AD361" s="119" t="str">
        <f t="shared" si="6"/>
        <v/>
      </c>
      <c r="AE361" s="107"/>
      <c r="AF361" s="107"/>
      <c r="AG361" s="107"/>
      <c r="AH361" s="107"/>
      <c r="AI361" s="107"/>
      <c r="AJ361" s="120"/>
      <c r="AK361" s="107"/>
      <c r="AL361" s="113"/>
      <c r="AM361" s="121"/>
      <c r="AN361" s="121"/>
    </row>
    <row r="362">
      <c r="A362" s="104"/>
      <c r="B362" s="105"/>
      <c r="C362" s="105"/>
      <c r="D362" s="106" t="str">
        <f t="shared" si="1"/>
        <v/>
      </c>
      <c r="E362" s="107"/>
      <c r="F362" s="108" t="str">
        <f t="shared" si="7"/>
        <v/>
      </c>
      <c r="G362" s="109" t="str">
        <f>IFERROR(VLOOKUP($E362,contratos,2,FALSE),"")</f>
        <v/>
      </c>
      <c r="H362" s="110" t="str">
        <f>IFERROR(VLOOKUP($E362,contratos,3,FALSE),"")</f>
        <v/>
      </c>
      <c r="I362" s="111" t="str">
        <f>IFERROR(VLOOKUP($E362,contratos,4,FALSE),"")</f>
        <v/>
      </c>
      <c r="J362" s="112" t="str">
        <f>IFERROR(VLOOKUP($E362,contratos,5,FALSE),"")</f>
        <v/>
      </c>
      <c r="K362" s="112" t="str">
        <f>IFERROR(VLOOKUP($E362,contratos,6,FALSE),"")</f>
        <v/>
      </c>
      <c r="L362" s="112" t="str">
        <f>IFERROR(VLOOKUP($E362,contratos,7,FALSE),"")</f>
        <v/>
      </c>
      <c r="M362" s="113"/>
      <c r="N362" s="114"/>
      <c r="O362" s="113"/>
      <c r="P362" s="107"/>
      <c r="Q362" s="115"/>
      <c r="R362" s="116"/>
      <c r="S362" s="117" t="str">
        <f t="shared" si="3"/>
        <v/>
      </c>
      <c r="T362" s="116"/>
      <c r="U362" s="106" t="str">
        <f t="shared" si="8"/>
        <v/>
      </c>
      <c r="V362" s="107"/>
      <c r="W362" s="107"/>
      <c r="X362" s="118"/>
      <c r="Y362" s="119" t="str">
        <f t="shared" si="5"/>
        <v/>
      </c>
      <c r="Z362" s="113"/>
      <c r="AA362" s="113"/>
      <c r="AB362" s="119" t="str">
        <f>IF(T362&lt;&gt;"",(HOUR(T362)+MINUTE(T362)/60)*custohh,"")</f>
        <v/>
      </c>
      <c r="AC362" s="118"/>
      <c r="AD362" s="119" t="str">
        <f t="shared" si="6"/>
        <v/>
      </c>
      <c r="AE362" s="107"/>
      <c r="AF362" s="107"/>
      <c r="AG362" s="107"/>
      <c r="AH362" s="107"/>
      <c r="AI362" s="107"/>
      <c r="AJ362" s="120"/>
      <c r="AK362" s="107"/>
      <c r="AL362" s="113"/>
      <c r="AM362" s="121"/>
      <c r="AN362" s="121"/>
    </row>
    <row r="363">
      <c r="A363" s="104"/>
      <c r="B363" s="105"/>
      <c r="C363" s="105"/>
      <c r="D363" s="106" t="str">
        <f t="shared" si="1"/>
        <v/>
      </c>
      <c r="E363" s="107"/>
      <c r="F363" s="108" t="str">
        <f t="shared" si="7"/>
        <v/>
      </c>
      <c r="G363" s="109" t="str">
        <f>IFERROR(VLOOKUP($E363,contratos,2,FALSE),"")</f>
        <v/>
      </c>
      <c r="H363" s="110" t="str">
        <f>IFERROR(VLOOKUP($E363,contratos,3,FALSE),"")</f>
        <v/>
      </c>
      <c r="I363" s="111" t="str">
        <f>IFERROR(VLOOKUP($E363,contratos,4,FALSE),"")</f>
        <v/>
      </c>
      <c r="J363" s="112" t="str">
        <f>IFERROR(VLOOKUP($E363,contratos,5,FALSE),"")</f>
        <v/>
      </c>
      <c r="K363" s="112" t="str">
        <f>IFERROR(VLOOKUP($E363,contratos,6,FALSE),"")</f>
        <v/>
      </c>
      <c r="L363" s="112" t="str">
        <f>IFERROR(VLOOKUP($E363,contratos,7,FALSE),"")</f>
        <v/>
      </c>
      <c r="M363" s="113"/>
      <c r="N363" s="114"/>
      <c r="O363" s="113"/>
      <c r="P363" s="107"/>
      <c r="Q363" s="115"/>
      <c r="R363" s="116"/>
      <c r="S363" s="117" t="str">
        <f t="shared" si="3"/>
        <v/>
      </c>
      <c r="T363" s="116"/>
      <c r="U363" s="106" t="str">
        <f t="shared" si="8"/>
        <v/>
      </c>
      <c r="V363" s="107"/>
      <c r="W363" s="107"/>
      <c r="X363" s="118"/>
      <c r="Y363" s="119" t="str">
        <f t="shared" si="5"/>
        <v/>
      </c>
      <c r="Z363" s="113"/>
      <c r="AA363" s="113"/>
      <c r="AB363" s="119" t="str">
        <f>IF(T363&lt;&gt;"",(HOUR(T363)+MINUTE(T363)/60)*custohh,"")</f>
        <v/>
      </c>
      <c r="AC363" s="118"/>
      <c r="AD363" s="119" t="str">
        <f t="shared" si="6"/>
        <v/>
      </c>
      <c r="AE363" s="107"/>
      <c r="AF363" s="107"/>
      <c r="AG363" s="107"/>
      <c r="AH363" s="107"/>
      <c r="AI363" s="107"/>
      <c r="AJ363" s="120"/>
      <c r="AK363" s="107"/>
      <c r="AL363" s="113"/>
      <c r="AM363" s="121"/>
      <c r="AN363" s="121"/>
    </row>
    <row r="364">
      <c r="A364" s="104"/>
      <c r="B364" s="105"/>
      <c r="C364" s="105"/>
      <c r="D364" s="106" t="str">
        <f t="shared" si="1"/>
        <v/>
      </c>
      <c r="E364" s="107"/>
      <c r="F364" s="108" t="str">
        <f t="shared" si="7"/>
        <v/>
      </c>
      <c r="G364" s="109" t="str">
        <f>IFERROR(VLOOKUP($E364,contratos,2,FALSE),"")</f>
        <v/>
      </c>
      <c r="H364" s="110" t="str">
        <f>IFERROR(VLOOKUP($E364,contratos,3,FALSE),"")</f>
        <v/>
      </c>
      <c r="I364" s="111" t="str">
        <f>IFERROR(VLOOKUP($E364,contratos,4,FALSE),"")</f>
        <v/>
      </c>
      <c r="J364" s="112" t="str">
        <f>IFERROR(VLOOKUP($E364,contratos,5,FALSE),"")</f>
        <v/>
      </c>
      <c r="K364" s="112" t="str">
        <f>IFERROR(VLOOKUP($E364,contratos,6,FALSE),"")</f>
        <v/>
      </c>
      <c r="L364" s="112" t="str">
        <f>IFERROR(VLOOKUP($E364,contratos,7,FALSE),"")</f>
        <v/>
      </c>
      <c r="M364" s="113"/>
      <c r="N364" s="114"/>
      <c r="O364" s="113"/>
      <c r="P364" s="107"/>
      <c r="Q364" s="115"/>
      <c r="R364" s="116"/>
      <c r="S364" s="117" t="str">
        <f t="shared" si="3"/>
        <v/>
      </c>
      <c r="T364" s="116"/>
      <c r="U364" s="106" t="str">
        <f t="shared" si="8"/>
        <v/>
      </c>
      <c r="V364" s="107"/>
      <c r="W364" s="107"/>
      <c r="X364" s="118"/>
      <c r="Y364" s="119" t="str">
        <f t="shared" si="5"/>
        <v/>
      </c>
      <c r="Z364" s="113"/>
      <c r="AA364" s="113"/>
      <c r="AB364" s="119" t="str">
        <f>IF(T364&lt;&gt;"",(HOUR(T364)+MINUTE(T364)/60)*custohh,"")</f>
        <v/>
      </c>
      <c r="AC364" s="118"/>
      <c r="AD364" s="119" t="str">
        <f t="shared" si="6"/>
        <v/>
      </c>
      <c r="AE364" s="107"/>
      <c r="AF364" s="107"/>
      <c r="AG364" s="107"/>
      <c r="AH364" s="107"/>
      <c r="AI364" s="107"/>
      <c r="AJ364" s="120"/>
      <c r="AK364" s="107"/>
      <c r="AL364" s="113"/>
      <c r="AM364" s="121"/>
      <c r="AN364" s="121"/>
    </row>
    <row r="365">
      <c r="A365" s="104"/>
      <c r="B365" s="105"/>
      <c r="C365" s="105"/>
      <c r="D365" s="106" t="str">
        <f t="shared" si="1"/>
        <v/>
      </c>
      <c r="E365" s="107"/>
      <c r="F365" s="108" t="str">
        <f t="shared" si="7"/>
        <v/>
      </c>
      <c r="G365" s="109" t="str">
        <f>IFERROR(VLOOKUP($E365,contratos,2,FALSE),"")</f>
        <v/>
      </c>
      <c r="H365" s="110" t="str">
        <f>IFERROR(VLOOKUP($E365,contratos,3,FALSE),"")</f>
        <v/>
      </c>
      <c r="I365" s="111" t="str">
        <f>IFERROR(VLOOKUP($E365,contratos,4,FALSE),"")</f>
        <v/>
      </c>
      <c r="J365" s="112" t="str">
        <f>IFERROR(VLOOKUP($E365,contratos,5,FALSE),"")</f>
        <v/>
      </c>
      <c r="K365" s="112" t="str">
        <f>IFERROR(VLOOKUP($E365,contratos,6,FALSE),"")</f>
        <v/>
      </c>
      <c r="L365" s="112" t="str">
        <f>IFERROR(VLOOKUP($E365,contratos,7,FALSE),"")</f>
        <v/>
      </c>
      <c r="M365" s="113"/>
      <c r="N365" s="114"/>
      <c r="O365" s="113"/>
      <c r="P365" s="107"/>
      <c r="Q365" s="115"/>
      <c r="R365" s="116"/>
      <c r="S365" s="117" t="str">
        <f t="shared" si="3"/>
        <v/>
      </c>
      <c r="T365" s="116"/>
      <c r="U365" s="106" t="str">
        <f t="shared" si="8"/>
        <v/>
      </c>
      <c r="V365" s="107"/>
      <c r="W365" s="107"/>
      <c r="X365" s="118"/>
      <c r="Y365" s="119" t="str">
        <f t="shared" si="5"/>
        <v/>
      </c>
      <c r="Z365" s="113"/>
      <c r="AA365" s="113"/>
      <c r="AB365" s="119" t="str">
        <f>IF(T365&lt;&gt;"",(HOUR(T365)+MINUTE(T365)/60)*custohh,"")</f>
        <v/>
      </c>
      <c r="AC365" s="118"/>
      <c r="AD365" s="119" t="str">
        <f t="shared" si="6"/>
        <v/>
      </c>
      <c r="AE365" s="107"/>
      <c r="AF365" s="107"/>
      <c r="AG365" s="107"/>
      <c r="AH365" s="107"/>
      <c r="AI365" s="107"/>
      <c r="AJ365" s="120"/>
      <c r="AK365" s="107"/>
      <c r="AL365" s="113"/>
      <c r="AM365" s="121"/>
      <c r="AN365" s="121"/>
    </row>
    <row r="366">
      <c r="A366" s="104"/>
      <c r="B366" s="105"/>
      <c r="C366" s="105"/>
      <c r="D366" s="106" t="str">
        <f t="shared" si="1"/>
        <v/>
      </c>
      <c r="E366" s="107"/>
      <c r="F366" s="108" t="str">
        <f t="shared" si="7"/>
        <v/>
      </c>
      <c r="G366" s="109" t="str">
        <f>IFERROR(VLOOKUP($E366,contratos,2,FALSE),"")</f>
        <v/>
      </c>
      <c r="H366" s="110" t="str">
        <f>IFERROR(VLOOKUP($E366,contratos,3,FALSE),"")</f>
        <v/>
      </c>
      <c r="I366" s="111" t="str">
        <f>IFERROR(VLOOKUP($E366,contratos,4,FALSE),"")</f>
        <v/>
      </c>
      <c r="J366" s="112" t="str">
        <f>IFERROR(VLOOKUP($E366,contratos,5,FALSE),"")</f>
        <v/>
      </c>
      <c r="K366" s="112" t="str">
        <f>IFERROR(VLOOKUP($E366,contratos,6,FALSE),"")</f>
        <v/>
      </c>
      <c r="L366" s="112" t="str">
        <f>IFERROR(VLOOKUP($E366,contratos,7,FALSE),"")</f>
        <v/>
      </c>
      <c r="M366" s="113"/>
      <c r="N366" s="114"/>
      <c r="O366" s="113"/>
      <c r="P366" s="107"/>
      <c r="Q366" s="115"/>
      <c r="R366" s="116"/>
      <c r="S366" s="117" t="str">
        <f t="shared" si="3"/>
        <v/>
      </c>
      <c r="T366" s="116"/>
      <c r="U366" s="106" t="str">
        <f t="shared" si="8"/>
        <v/>
      </c>
      <c r="V366" s="107"/>
      <c r="W366" s="107"/>
      <c r="X366" s="118"/>
      <c r="Y366" s="119" t="str">
        <f t="shared" si="5"/>
        <v/>
      </c>
      <c r="Z366" s="113"/>
      <c r="AA366" s="113"/>
      <c r="AB366" s="119" t="str">
        <f>IF(T366&lt;&gt;"",(HOUR(T366)+MINUTE(T366)/60)*custohh,"")</f>
        <v/>
      </c>
      <c r="AC366" s="118"/>
      <c r="AD366" s="119" t="str">
        <f t="shared" si="6"/>
        <v/>
      </c>
      <c r="AE366" s="107"/>
      <c r="AF366" s="107"/>
      <c r="AG366" s="107"/>
      <c r="AH366" s="107"/>
      <c r="AI366" s="107"/>
      <c r="AJ366" s="120"/>
      <c r="AK366" s="107"/>
      <c r="AL366" s="113"/>
      <c r="AM366" s="121"/>
      <c r="AN366" s="121"/>
    </row>
    <row r="367">
      <c r="A367" s="104"/>
      <c r="B367" s="105"/>
      <c r="C367" s="105"/>
      <c r="D367" s="106" t="str">
        <f t="shared" si="1"/>
        <v/>
      </c>
      <c r="E367" s="107"/>
      <c r="F367" s="108" t="str">
        <f t="shared" si="7"/>
        <v/>
      </c>
      <c r="G367" s="109" t="str">
        <f>IFERROR(VLOOKUP($E367,contratos,2,FALSE),"")</f>
        <v/>
      </c>
      <c r="H367" s="110" t="str">
        <f>IFERROR(VLOOKUP($E367,contratos,3,FALSE),"")</f>
        <v/>
      </c>
      <c r="I367" s="111" t="str">
        <f>IFERROR(VLOOKUP($E367,contratos,4,FALSE),"")</f>
        <v/>
      </c>
      <c r="J367" s="112" t="str">
        <f>IFERROR(VLOOKUP($E367,contratos,5,FALSE),"")</f>
        <v/>
      </c>
      <c r="K367" s="112" t="str">
        <f>IFERROR(VLOOKUP($E367,contratos,6,FALSE),"")</f>
        <v/>
      </c>
      <c r="L367" s="112" t="str">
        <f>IFERROR(VLOOKUP($E367,contratos,7,FALSE),"")</f>
        <v/>
      </c>
      <c r="M367" s="113"/>
      <c r="N367" s="114"/>
      <c r="O367" s="113"/>
      <c r="P367" s="107"/>
      <c r="Q367" s="115"/>
      <c r="R367" s="116"/>
      <c r="S367" s="117" t="str">
        <f t="shared" si="3"/>
        <v/>
      </c>
      <c r="T367" s="116"/>
      <c r="U367" s="106" t="str">
        <f t="shared" si="8"/>
        <v/>
      </c>
      <c r="V367" s="107"/>
      <c r="W367" s="107"/>
      <c r="X367" s="118"/>
      <c r="Y367" s="119" t="str">
        <f t="shared" si="5"/>
        <v/>
      </c>
      <c r="Z367" s="113"/>
      <c r="AA367" s="113"/>
      <c r="AB367" s="119" t="str">
        <f>IF(T367&lt;&gt;"",(HOUR(T367)+MINUTE(T367)/60)*custohh,"")</f>
        <v/>
      </c>
      <c r="AC367" s="118"/>
      <c r="AD367" s="119" t="str">
        <f t="shared" si="6"/>
        <v/>
      </c>
      <c r="AE367" s="107"/>
      <c r="AF367" s="107"/>
      <c r="AG367" s="107"/>
      <c r="AH367" s="107"/>
      <c r="AI367" s="107"/>
      <c r="AJ367" s="120"/>
      <c r="AK367" s="107"/>
      <c r="AL367" s="113"/>
      <c r="AM367" s="121"/>
      <c r="AN367" s="121"/>
    </row>
    <row r="368">
      <c r="A368" s="104"/>
      <c r="B368" s="105"/>
      <c r="C368" s="105"/>
      <c r="D368" s="106" t="str">
        <f t="shared" si="1"/>
        <v/>
      </c>
      <c r="E368" s="107"/>
      <c r="F368" s="108" t="str">
        <f t="shared" si="7"/>
        <v/>
      </c>
      <c r="G368" s="109" t="str">
        <f>IFERROR(VLOOKUP($E368,contratos,2,FALSE),"")</f>
        <v/>
      </c>
      <c r="H368" s="110" t="str">
        <f>IFERROR(VLOOKUP($E368,contratos,3,FALSE),"")</f>
        <v/>
      </c>
      <c r="I368" s="111" t="str">
        <f>IFERROR(VLOOKUP($E368,contratos,4,FALSE),"")</f>
        <v/>
      </c>
      <c r="J368" s="112" t="str">
        <f>IFERROR(VLOOKUP($E368,contratos,5,FALSE),"")</f>
        <v/>
      </c>
      <c r="K368" s="112" t="str">
        <f>IFERROR(VLOOKUP($E368,contratos,6,FALSE),"")</f>
        <v/>
      </c>
      <c r="L368" s="112" t="str">
        <f>IFERROR(VLOOKUP($E368,contratos,7,FALSE),"")</f>
        <v/>
      </c>
      <c r="M368" s="113"/>
      <c r="N368" s="114"/>
      <c r="O368" s="113"/>
      <c r="P368" s="107"/>
      <c r="Q368" s="115"/>
      <c r="R368" s="116"/>
      <c r="S368" s="117" t="str">
        <f t="shared" si="3"/>
        <v/>
      </c>
      <c r="T368" s="116"/>
      <c r="U368" s="106" t="str">
        <f t="shared" si="8"/>
        <v/>
      </c>
      <c r="V368" s="107"/>
      <c r="W368" s="107"/>
      <c r="X368" s="118"/>
      <c r="Y368" s="119" t="str">
        <f t="shared" si="5"/>
        <v/>
      </c>
      <c r="Z368" s="113"/>
      <c r="AA368" s="113"/>
      <c r="AB368" s="119" t="str">
        <f>IF(T368&lt;&gt;"",(HOUR(T368)+MINUTE(T368)/60)*custohh,"")</f>
        <v/>
      </c>
      <c r="AC368" s="118"/>
      <c r="AD368" s="119" t="str">
        <f t="shared" si="6"/>
        <v/>
      </c>
      <c r="AE368" s="107"/>
      <c r="AF368" s="107"/>
      <c r="AG368" s="107"/>
      <c r="AH368" s="107"/>
      <c r="AI368" s="107"/>
      <c r="AJ368" s="120"/>
      <c r="AK368" s="107"/>
      <c r="AL368" s="113"/>
      <c r="AM368" s="121"/>
      <c r="AN368" s="121"/>
    </row>
    <row r="369">
      <c r="A369" s="104"/>
      <c r="B369" s="105"/>
      <c r="C369" s="105"/>
      <c r="D369" s="106" t="str">
        <f t="shared" si="1"/>
        <v/>
      </c>
      <c r="E369" s="107"/>
      <c r="F369" s="108" t="str">
        <f t="shared" si="7"/>
        <v/>
      </c>
      <c r="G369" s="109" t="str">
        <f>IFERROR(VLOOKUP($E369,contratos,2,FALSE),"")</f>
        <v/>
      </c>
      <c r="H369" s="110" t="str">
        <f>IFERROR(VLOOKUP($E369,contratos,3,FALSE),"")</f>
        <v/>
      </c>
      <c r="I369" s="111" t="str">
        <f>IFERROR(VLOOKUP($E369,contratos,4,FALSE),"")</f>
        <v/>
      </c>
      <c r="J369" s="112" t="str">
        <f>IFERROR(VLOOKUP($E369,contratos,5,FALSE),"")</f>
        <v/>
      </c>
      <c r="K369" s="112" t="str">
        <f>IFERROR(VLOOKUP($E369,contratos,6,FALSE),"")</f>
        <v/>
      </c>
      <c r="L369" s="112" t="str">
        <f>IFERROR(VLOOKUP($E369,contratos,7,FALSE),"")</f>
        <v/>
      </c>
      <c r="M369" s="113"/>
      <c r="N369" s="114"/>
      <c r="O369" s="113"/>
      <c r="P369" s="107"/>
      <c r="Q369" s="115"/>
      <c r="R369" s="116"/>
      <c r="S369" s="117" t="str">
        <f t="shared" si="3"/>
        <v/>
      </c>
      <c r="T369" s="116"/>
      <c r="U369" s="106" t="str">
        <f t="shared" si="8"/>
        <v/>
      </c>
      <c r="V369" s="107"/>
      <c r="W369" s="107"/>
      <c r="X369" s="118"/>
      <c r="Y369" s="119" t="str">
        <f t="shared" si="5"/>
        <v/>
      </c>
      <c r="Z369" s="113"/>
      <c r="AA369" s="113"/>
      <c r="AB369" s="119" t="str">
        <f>IF(T369&lt;&gt;"",(HOUR(T369)+MINUTE(T369)/60)*custohh,"")</f>
        <v/>
      </c>
      <c r="AC369" s="118"/>
      <c r="AD369" s="119" t="str">
        <f t="shared" si="6"/>
        <v/>
      </c>
      <c r="AE369" s="107"/>
      <c r="AF369" s="107"/>
      <c r="AG369" s="107"/>
      <c r="AH369" s="107"/>
      <c r="AI369" s="107"/>
      <c r="AJ369" s="120"/>
      <c r="AK369" s="107"/>
      <c r="AL369" s="113"/>
      <c r="AM369" s="121"/>
      <c r="AN369" s="121"/>
    </row>
    <row r="370">
      <c r="A370" s="104"/>
      <c r="B370" s="105"/>
      <c r="C370" s="105"/>
      <c r="D370" s="106" t="str">
        <f t="shared" si="1"/>
        <v/>
      </c>
      <c r="E370" s="107"/>
      <c r="F370" s="108" t="str">
        <f t="shared" si="7"/>
        <v/>
      </c>
      <c r="G370" s="109" t="str">
        <f>IFERROR(VLOOKUP($E370,contratos,2,FALSE),"")</f>
        <v/>
      </c>
      <c r="H370" s="110" t="str">
        <f>IFERROR(VLOOKUP($E370,contratos,3,FALSE),"")</f>
        <v/>
      </c>
      <c r="I370" s="111" t="str">
        <f>IFERROR(VLOOKUP($E370,contratos,4,FALSE),"")</f>
        <v/>
      </c>
      <c r="J370" s="112" t="str">
        <f>IFERROR(VLOOKUP($E370,contratos,5,FALSE),"")</f>
        <v/>
      </c>
      <c r="K370" s="112" t="str">
        <f>IFERROR(VLOOKUP($E370,contratos,6,FALSE),"")</f>
        <v/>
      </c>
      <c r="L370" s="112" t="str">
        <f>IFERROR(VLOOKUP($E370,contratos,7,FALSE),"")</f>
        <v/>
      </c>
      <c r="M370" s="113"/>
      <c r="N370" s="114"/>
      <c r="O370" s="113"/>
      <c r="P370" s="107"/>
      <c r="Q370" s="115"/>
      <c r="R370" s="116"/>
      <c r="S370" s="117" t="str">
        <f t="shared" si="3"/>
        <v/>
      </c>
      <c r="T370" s="116"/>
      <c r="U370" s="106" t="str">
        <f t="shared" si="8"/>
        <v/>
      </c>
      <c r="V370" s="107"/>
      <c r="W370" s="107"/>
      <c r="X370" s="118"/>
      <c r="Y370" s="119" t="str">
        <f t="shared" si="5"/>
        <v/>
      </c>
      <c r="Z370" s="113"/>
      <c r="AA370" s="113"/>
      <c r="AB370" s="119" t="str">
        <f>IF(T370&lt;&gt;"",(HOUR(T370)+MINUTE(T370)/60)*custohh,"")</f>
        <v/>
      </c>
      <c r="AC370" s="118"/>
      <c r="AD370" s="119" t="str">
        <f t="shared" si="6"/>
        <v/>
      </c>
      <c r="AE370" s="107"/>
      <c r="AF370" s="107"/>
      <c r="AG370" s="107"/>
      <c r="AH370" s="107"/>
      <c r="AI370" s="107"/>
      <c r="AJ370" s="120"/>
      <c r="AK370" s="107"/>
      <c r="AL370" s="113"/>
      <c r="AM370" s="121"/>
      <c r="AN370" s="121"/>
    </row>
    <row r="371">
      <c r="A371" s="104"/>
      <c r="B371" s="105"/>
      <c r="C371" s="105"/>
      <c r="D371" s="106" t="str">
        <f t="shared" si="1"/>
        <v/>
      </c>
      <c r="E371" s="107"/>
      <c r="F371" s="108" t="str">
        <f t="shared" si="7"/>
        <v/>
      </c>
      <c r="G371" s="109" t="str">
        <f>IFERROR(VLOOKUP($E371,contratos,2,FALSE),"")</f>
        <v/>
      </c>
      <c r="H371" s="110" t="str">
        <f>IFERROR(VLOOKUP($E371,contratos,3,FALSE),"")</f>
        <v/>
      </c>
      <c r="I371" s="111" t="str">
        <f>IFERROR(VLOOKUP($E371,contratos,4,FALSE),"")</f>
        <v/>
      </c>
      <c r="J371" s="112" t="str">
        <f>IFERROR(VLOOKUP($E371,contratos,5,FALSE),"")</f>
        <v/>
      </c>
      <c r="K371" s="112" t="str">
        <f>IFERROR(VLOOKUP($E371,contratos,6,FALSE),"")</f>
        <v/>
      </c>
      <c r="L371" s="112" t="str">
        <f>IFERROR(VLOOKUP($E371,contratos,7,FALSE),"")</f>
        <v/>
      </c>
      <c r="M371" s="113"/>
      <c r="N371" s="114"/>
      <c r="O371" s="113"/>
      <c r="P371" s="107"/>
      <c r="Q371" s="115"/>
      <c r="R371" s="116"/>
      <c r="S371" s="117" t="str">
        <f t="shared" si="3"/>
        <v/>
      </c>
      <c r="T371" s="116"/>
      <c r="U371" s="106" t="str">
        <f t="shared" si="8"/>
        <v/>
      </c>
      <c r="V371" s="107"/>
      <c r="W371" s="107"/>
      <c r="X371" s="118"/>
      <c r="Y371" s="119" t="str">
        <f t="shared" si="5"/>
        <v/>
      </c>
      <c r="Z371" s="113"/>
      <c r="AA371" s="113"/>
      <c r="AB371" s="119" t="str">
        <f>IF(T371&lt;&gt;"",(HOUR(T371)+MINUTE(T371)/60)*custohh,"")</f>
        <v/>
      </c>
      <c r="AC371" s="118"/>
      <c r="AD371" s="119" t="str">
        <f t="shared" si="6"/>
        <v/>
      </c>
      <c r="AE371" s="107"/>
      <c r="AF371" s="107"/>
      <c r="AG371" s="107"/>
      <c r="AH371" s="107"/>
      <c r="AI371" s="107"/>
      <c r="AJ371" s="120"/>
      <c r="AK371" s="107"/>
      <c r="AL371" s="113"/>
      <c r="AM371" s="121"/>
      <c r="AN371" s="121"/>
    </row>
    <row r="372">
      <c r="A372" s="104"/>
      <c r="B372" s="105"/>
      <c r="C372" s="105"/>
      <c r="D372" s="106" t="str">
        <f t="shared" si="1"/>
        <v/>
      </c>
      <c r="E372" s="107"/>
      <c r="F372" s="108" t="str">
        <f t="shared" si="7"/>
        <v/>
      </c>
      <c r="G372" s="109" t="str">
        <f>IFERROR(VLOOKUP($E372,contratos,2,FALSE),"")</f>
        <v/>
      </c>
      <c r="H372" s="110" t="str">
        <f>IFERROR(VLOOKUP($E372,contratos,3,FALSE),"")</f>
        <v/>
      </c>
      <c r="I372" s="111" t="str">
        <f>IFERROR(VLOOKUP($E372,contratos,4,FALSE),"")</f>
        <v/>
      </c>
      <c r="J372" s="112" t="str">
        <f>IFERROR(VLOOKUP($E372,contratos,5,FALSE),"")</f>
        <v/>
      </c>
      <c r="K372" s="112" t="str">
        <f>IFERROR(VLOOKUP($E372,contratos,6,FALSE),"")</f>
        <v/>
      </c>
      <c r="L372" s="112" t="str">
        <f>IFERROR(VLOOKUP($E372,contratos,7,FALSE),"")</f>
        <v/>
      </c>
      <c r="M372" s="113"/>
      <c r="N372" s="114"/>
      <c r="O372" s="113"/>
      <c r="P372" s="107"/>
      <c r="Q372" s="115"/>
      <c r="R372" s="116"/>
      <c r="S372" s="117" t="str">
        <f t="shared" si="3"/>
        <v/>
      </c>
      <c r="T372" s="116"/>
      <c r="U372" s="106" t="str">
        <f t="shared" si="8"/>
        <v/>
      </c>
      <c r="V372" s="107"/>
      <c r="W372" s="107"/>
      <c r="X372" s="118"/>
      <c r="Y372" s="119" t="str">
        <f t="shared" si="5"/>
        <v/>
      </c>
      <c r="Z372" s="113"/>
      <c r="AA372" s="113"/>
      <c r="AB372" s="119" t="str">
        <f>IF(T372&lt;&gt;"",(HOUR(T372)+MINUTE(T372)/60)*custohh,"")</f>
        <v/>
      </c>
      <c r="AC372" s="118"/>
      <c r="AD372" s="119" t="str">
        <f t="shared" si="6"/>
        <v/>
      </c>
      <c r="AE372" s="107"/>
      <c r="AF372" s="107"/>
      <c r="AG372" s="107"/>
      <c r="AH372" s="107"/>
      <c r="AI372" s="107"/>
      <c r="AJ372" s="120"/>
      <c r="AK372" s="107"/>
      <c r="AL372" s="113"/>
      <c r="AM372" s="121"/>
      <c r="AN372" s="121"/>
    </row>
    <row r="373">
      <c r="A373" s="104"/>
      <c r="B373" s="105"/>
      <c r="C373" s="105"/>
      <c r="D373" s="106" t="str">
        <f t="shared" si="1"/>
        <v/>
      </c>
      <c r="E373" s="107"/>
      <c r="F373" s="108" t="str">
        <f t="shared" si="7"/>
        <v/>
      </c>
      <c r="G373" s="109" t="str">
        <f>IFERROR(VLOOKUP($E373,contratos,2,FALSE),"")</f>
        <v/>
      </c>
      <c r="H373" s="110" t="str">
        <f>IFERROR(VLOOKUP($E373,contratos,3,FALSE),"")</f>
        <v/>
      </c>
      <c r="I373" s="111" t="str">
        <f>IFERROR(VLOOKUP($E373,contratos,4,FALSE),"")</f>
        <v/>
      </c>
      <c r="J373" s="112" t="str">
        <f>IFERROR(VLOOKUP($E373,contratos,5,FALSE),"")</f>
        <v/>
      </c>
      <c r="K373" s="112" t="str">
        <f>IFERROR(VLOOKUP($E373,contratos,6,FALSE),"")</f>
        <v/>
      </c>
      <c r="L373" s="112" t="str">
        <f>IFERROR(VLOOKUP($E373,contratos,7,FALSE),"")</f>
        <v/>
      </c>
      <c r="M373" s="113"/>
      <c r="N373" s="114"/>
      <c r="O373" s="113"/>
      <c r="P373" s="107"/>
      <c r="Q373" s="115"/>
      <c r="R373" s="116"/>
      <c r="S373" s="117" t="str">
        <f t="shared" si="3"/>
        <v/>
      </c>
      <c r="T373" s="116"/>
      <c r="U373" s="106" t="str">
        <f t="shared" si="8"/>
        <v/>
      </c>
      <c r="V373" s="107"/>
      <c r="W373" s="107"/>
      <c r="X373" s="118"/>
      <c r="Y373" s="119" t="str">
        <f t="shared" si="5"/>
        <v/>
      </c>
      <c r="Z373" s="113"/>
      <c r="AA373" s="113"/>
      <c r="AB373" s="119" t="str">
        <f>IF(T373&lt;&gt;"",(HOUR(T373)+MINUTE(T373)/60)*custohh,"")</f>
        <v/>
      </c>
      <c r="AC373" s="118"/>
      <c r="AD373" s="119" t="str">
        <f t="shared" si="6"/>
        <v/>
      </c>
      <c r="AE373" s="107"/>
      <c r="AF373" s="107"/>
      <c r="AG373" s="107"/>
      <c r="AH373" s="107"/>
      <c r="AI373" s="107"/>
      <c r="AJ373" s="120"/>
      <c r="AK373" s="107"/>
      <c r="AL373" s="113"/>
      <c r="AM373" s="121"/>
      <c r="AN373" s="121"/>
    </row>
    <row r="374">
      <c r="A374" s="104"/>
      <c r="B374" s="105"/>
      <c r="C374" s="105"/>
      <c r="D374" s="106" t="str">
        <f t="shared" si="1"/>
        <v/>
      </c>
      <c r="E374" s="107"/>
      <c r="F374" s="108" t="str">
        <f t="shared" si="7"/>
        <v/>
      </c>
      <c r="G374" s="109" t="str">
        <f>IFERROR(VLOOKUP($E374,contratos,2,FALSE),"")</f>
        <v/>
      </c>
      <c r="H374" s="110" t="str">
        <f>IFERROR(VLOOKUP($E374,contratos,3,FALSE),"")</f>
        <v/>
      </c>
      <c r="I374" s="111" t="str">
        <f>IFERROR(VLOOKUP($E374,contratos,4,FALSE),"")</f>
        <v/>
      </c>
      <c r="J374" s="112" t="str">
        <f>IFERROR(VLOOKUP($E374,contratos,5,FALSE),"")</f>
        <v/>
      </c>
      <c r="K374" s="112" t="str">
        <f>IFERROR(VLOOKUP($E374,contratos,6,FALSE),"")</f>
        <v/>
      </c>
      <c r="L374" s="112" t="str">
        <f>IFERROR(VLOOKUP($E374,contratos,7,FALSE),"")</f>
        <v/>
      </c>
      <c r="M374" s="113"/>
      <c r="N374" s="114"/>
      <c r="O374" s="113"/>
      <c r="P374" s="107"/>
      <c r="Q374" s="115"/>
      <c r="R374" s="116"/>
      <c r="S374" s="117" t="str">
        <f t="shared" si="3"/>
        <v/>
      </c>
      <c r="T374" s="116"/>
      <c r="U374" s="106" t="str">
        <f t="shared" si="8"/>
        <v/>
      </c>
      <c r="V374" s="107"/>
      <c r="W374" s="107"/>
      <c r="X374" s="118"/>
      <c r="Y374" s="119" t="str">
        <f t="shared" si="5"/>
        <v/>
      </c>
      <c r="Z374" s="113"/>
      <c r="AA374" s="113"/>
      <c r="AB374" s="119" t="str">
        <f>IF(T374&lt;&gt;"",(HOUR(T374)+MINUTE(T374)/60)*custohh,"")</f>
        <v/>
      </c>
      <c r="AC374" s="118"/>
      <c r="AD374" s="119" t="str">
        <f t="shared" si="6"/>
        <v/>
      </c>
      <c r="AE374" s="107"/>
      <c r="AF374" s="107"/>
      <c r="AG374" s="107"/>
      <c r="AH374" s="107"/>
      <c r="AI374" s="107"/>
      <c r="AJ374" s="120"/>
      <c r="AK374" s="107"/>
      <c r="AL374" s="113"/>
      <c r="AM374" s="121"/>
      <c r="AN374" s="121"/>
    </row>
    <row r="375">
      <c r="A375" s="104"/>
      <c r="B375" s="105"/>
      <c r="C375" s="105"/>
      <c r="D375" s="106" t="str">
        <f t="shared" si="1"/>
        <v/>
      </c>
      <c r="E375" s="107"/>
      <c r="F375" s="108" t="str">
        <f t="shared" si="7"/>
        <v/>
      </c>
      <c r="G375" s="109" t="str">
        <f>IFERROR(VLOOKUP($E375,contratos,2,FALSE),"")</f>
        <v/>
      </c>
      <c r="H375" s="110" t="str">
        <f>IFERROR(VLOOKUP($E375,contratos,3,FALSE),"")</f>
        <v/>
      </c>
      <c r="I375" s="111" t="str">
        <f>IFERROR(VLOOKUP($E375,contratos,4,FALSE),"")</f>
        <v/>
      </c>
      <c r="J375" s="112" t="str">
        <f>IFERROR(VLOOKUP($E375,contratos,5,FALSE),"")</f>
        <v/>
      </c>
      <c r="K375" s="112" t="str">
        <f>IFERROR(VLOOKUP($E375,contratos,6,FALSE),"")</f>
        <v/>
      </c>
      <c r="L375" s="112" t="str">
        <f>IFERROR(VLOOKUP($E375,contratos,7,FALSE),"")</f>
        <v/>
      </c>
      <c r="M375" s="113"/>
      <c r="N375" s="114"/>
      <c r="O375" s="113"/>
      <c r="P375" s="107"/>
      <c r="Q375" s="115"/>
      <c r="R375" s="116"/>
      <c r="S375" s="117" t="str">
        <f t="shared" si="3"/>
        <v/>
      </c>
      <c r="T375" s="116"/>
      <c r="U375" s="106" t="str">
        <f t="shared" si="8"/>
        <v/>
      </c>
      <c r="V375" s="107"/>
      <c r="W375" s="107"/>
      <c r="X375" s="118"/>
      <c r="Y375" s="119" t="str">
        <f t="shared" si="5"/>
        <v/>
      </c>
      <c r="Z375" s="113"/>
      <c r="AA375" s="113"/>
      <c r="AB375" s="119" t="str">
        <f>IF(T375&lt;&gt;"",(HOUR(T375)+MINUTE(T375)/60)*custohh,"")</f>
        <v/>
      </c>
      <c r="AC375" s="118"/>
      <c r="AD375" s="119" t="str">
        <f t="shared" si="6"/>
        <v/>
      </c>
      <c r="AE375" s="107"/>
      <c r="AF375" s="107"/>
      <c r="AG375" s="107"/>
      <c r="AH375" s="107"/>
      <c r="AI375" s="107"/>
      <c r="AJ375" s="120"/>
      <c r="AK375" s="107"/>
      <c r="AL375" s="113"/>
      <c r="AM375" s="121"/>
      <c r="AN375" s="121"/>
    </row>
    <row r="376">
      <c r="A376" s="104"/>
      <c r="B376" s="105"/>
      <c r="C376" s="105"/>
      <c r="D376" s="106" t="str">
        <f t="shared" si="1"/>
        <v/>
      </c>
      <c r="E376" s="107"/>
      <c r="F376" s="108" t="str">
        <f t="shared" si="7"/>
        <v/>
      </c>
      <c r="G376" s="109" t="str">
        <f>IFERROR(VLOOKUP($E376,contratos,2,FALSE),"")</f>
        <v/>
      </c>
      <c r="H376" s="110" t="str">
        <f>IFERROR(VLOOKUP($E376,contratos,3,FALSE),"")</f>
        <v/>
      </c>
      <c r="I376" s="111" t="str">
        <f>IFERROR(VLOOKUP($E376,contratos,4,FALSE),"")</f>
        <v/>
      </c>
      <c r="J376" s="112" t="str">
        <f>IFERROR(VLOOKUP($E376,contratos,5,FALSE),"")</f>
        <v/>
      </c>
      <c r="K376" s="112" t="str">
        <f>IFERROR(VLOOKUP($E376,contratos,6,FALSE),"")</f>
        <v/>
      </c>
      <c r="L376" s="112" t="str">
        <f>IFERROR(VLOOKUP($E376,contratos,7,FALSE),"")</f>
        <v/>
      </c>
      <c r="M376" s="113"/>
      <c r="N376" s="114"/>
      <c r="O376" s="113"/>
      <c r="P376" s="107"/>
      <c r="Q376" s="115"/>
      <c r="R376" s="116"/>
      <c r="S376" s="117" t="str">
        <f t="shared" si="3"/>
        <v/>
      </c>
      <c r="T376" s="116"/>
      <c r="U376" s="106" t="str">
        <f t="shared" si="8"/>
        <v/>
      </c>
      <c r="V376" s="107"/>
      <c r="W376" s="107"/>
      <c r="X376" s="118"/>
      <c r="Y376" s="119" t="str">
        <f t="shared" si="5"/>
        <v/>
      </c>
      <c r="Z376" s="113"/>
      <c r="AA376" s="113"/>
      <c r="AB376" s="119" t="str">
        <f>IF(T376&lt;&gt;"",(HOUR(T376)+MINUTE(T376)/60)*custohh,"")</f>
        <v/>
      </c>
      <c r="AC376" s="118"/>
      <c r="AD376" s="119" t="str">
        <f t="shared" si="6"/>
        <v/>
      </c>
      <c r="AE376" s="107"/>
      <c r="AF376" s="107"/>
      <c r="AG376" s="107"/>
      <c r="AH376" s="107"/>
      <c r="AI376" s="107"/>
      <c r="AJ376" s="120"/>
      <c r="AK376" s="107"/>
      <c r="AL376" s="113"/>
      <c r="AM376" s="121"/>
      <c r="AN376" s="121"/>
    </row>
    <row r="377">
      <c r="A377" s="104"/>
      <c r="B377" s="105"/>
      <c r="C377" s="105"/>
      <c r="D377" s="106" t="str">
        <f t="shared" si="1"/>
        <v/>
      </c>
      <c r="E377" s="107"/>
      <c r="F377" s="108" t="str">
        <f t="shared" si="7"/>
        <v/>
      </c>
      <c r="G377" s="109" t="str">
        <f>IFERROR(VLOOKUP($E377,contratos,2,FALSE),"")</f>
        <v/>
      </c>
      <c r="H377" s="110" t="str">
        <f>IFERROR(VLOOKUP($E377,contratos,3,FALSE),"")</f>
        <v/>
      </c>
      <c r="I377" s="111" t="str">
        <f>IFERROR(VLOOKUP($E377,contratos,4,FALSE),"")</f>
        <v/>
      </c>
      <c r="J377" s="112" t="str">
        <f>IFERROR(VLOOKUP($E377,contratos,5,FALSE),"")</f>
        <v/>
      </c>
      <c r="K377" s="112" t="str">
        <f>IFERROR(VLOOKUP($E377,contratos,6,FALSE),"")</f>
        <v/>
      </c>
      <c r="L377" s="112" t="str">
        <f>IFERROR(VLOOKUP($E377,contratos,7,FALSE),"")</f>
        <v/>
      </c>
      <c r="M377" s="113"/>
      <c r="N377" s="114"/>
      <c r="O377" s="113"/>
      <c r="P377" s="107"/>
      <c r="Q377" s="115"/>
      <c r="R377" s="116"/>
      <c r="S377" s="117" t="str">
        <f t="shared" si="3"/>
        <v/>
      </c>
      <c r="T377" s="116"/>
      <c r="U377" s="106" t="str">
        <f t="shared" si="8"/>
        <v/>
      </c>
      <c r="V377" s="107"/>
      <c r="W377" s="107"/>
      <c r="X377" s="118"/>
      <c r="Y377" s="119" t="str">
        <f t="shared" si="5"/>
        <v/>
      </c>
      <c r="Z377" s="113"/>
      <c r="AA377" s="113"/>
      <c r="AB377" s="119" t="str">
        <f>IF(T377&lt;&gt;"",(HOUR(T377)+MINUTE(T377)/60)*custohh,"")</f>
        <v/>
      </c>
      <c r="AC377" s="118"/>
      <c r="AD377" s="119" t="str">
        <f t="shared" si="6"/>
        <v/>
      </c>
      <c r="AE377" s="107"/>
      <c r="AF377" s="107"/>
      <c r="AG377" s="107"/>
      <c r="AH377" s="107"/>
      <c r="AI377" s="107"/>
      <c r="AJ377" s="120"/>
      <c r="AK377" s="107"/>
      <c r="AL377" s="113"/>
      <c r="AM377" s="121"/>
      <c r="AN377" s="121"/>
    </row>
    <row r="378">
      <c r="A378" s="104"/>
      <c r="B378" s="105"/>
      <c r="C378" s="105"/>
      <c r="D378" s="106" t="str">
        <f t="shared" si="1"/>
        <v/>
      </c>
      <c r="E378" s="107"/>
      <c r="F378" s="108" t="str">
        <f t="shared" si="7"/>
        <v/>
      </c>
      <c r="G378" s="109" t="str">
        <f>IFERROR(VLOOKUP($E378,contratos,2,FALSE),"")</f>
        <v/>
      </c>
      <c r="H378" s="110" t="str">
        <f>IFERROR(VLOOKUP($E378,contratos,3,FALSE),"")</f>
        <v/>
      </c>
      <c r="I378" s="111" t="str">
        <f>IFERROR(VLOOKUP($E378,contratos,4,FALSE),"")</f>
        <v/>
      </c>
      <c r="J378" s="112" t="str">
        <f>IFERROR(VLOOKUP($E378,contratos,5,FALSE),"")</f>
        <v/>
      </c>
      <c r="K378" s="112" t="str">
        <f>IFERROR(VLOOKUP($E378,contratos,6,FALSE),"")</f>
        <v/>
      </c>
      <c r="L378" s="112" t="str">
        <f>IFERROR(VLOOKUP($E378,contratos,7,FALSE),"")</f>
        <v/>
      </c>
      <c r="M378" s="113"/>
      <c r="N378" s="114"/>
      <c r="O378" s="113"/>
      <c r="P378" s="107"/>
      <c r="Q378" s="115"/>
      <c r="R378" s="116"/>
      <c r="S378" s="117" t="str">
        <f t="shared" si="3"/>
        <v/>
      </c>
      <c r="T378" s="116"/>
      <c r="U378" s="106" t="str">
        <f t="shared" si="8"/>
        <v/>
      </c>
      <c r="V378" s="107"/>
      <c r="W378" s="107"/>
      <c r="X378" s="118"/>
      <c r="Y378" s="119" t="str">
        <f t="shared" si="5"/>
        <v/>
      </c>
      <c r="Z378" s="113"/>
      <c r="AA378" s="113"/>
      <c r="AB378" s="119" t="str">
        <f>IF(T378&lt;&gt;"",(HOUR(T378)+MINUTE(T378)/60)*custohh,"")</f>
        <v/>
      </c>
      <c r="AC378" s="118"/>
      <c r="AD378" s="119" t="str">
        <f t="shared" si="6"/>
        <v/>
      </c>
      <c r="AE378" s="107"/>
      <c r="AF378" s="107"/>
      <c r="AG378" s="107"/>
      <c r="AH378" s="107"/>
      <c r="AI378" s="107"/>
      <c r="AJ378" s="120"/>
      <c r="AK378" s="107"/>
      <c r="AL378" s="113"/>
      <c r="AM378" s="121"/>
      <c r="AN378" s="121"/>
    </row>
    <row r="379">
      <c r="A379" s="104"/>
      <c r="B379" s="105"/>
      <c r="C379" s="105"/>
      <c r="D379" s="106" t="str">
        <f t="shared" si="1"/>
        <v/>
      </c>
      <c r="E379" s="107"/>
      <c r="F379" s="108" t="str">
        <f t="shared" si="7"/>
        <v/>
      </c>
      <c r="G379" s="109" t="str">
        <f>IFERROR(VLOOKUP($E379,contratos,2,FALSE),"")</f>
        <v/>
      </c>
      <c r="H379" s="110" t="str">
        <f>IFERROR(VLOOKUP($E379,contratos,3,FALSE),"")</f>
        <v/>
      </c>
      <c r="I379" s="111" t="str">
        <f>IFERROR(VLOOKUP($E379,contratos,4,FALSE),"")</f>
        <v/>
      </c>
      <c r="J379" s="112" t="str">
        <f>IFERROR(VLOOKUP($E379,contratos,5,FALSE),"")</f>
        <v/>
      </c>
      <c r="K379" s="112" t="str">
        <f>IFERROR(VLOOKUP($E379,contratos,6,FALSE),"")</f>
        <v/>
      </c>
      <c r="L379" s="112" t="str">
        <f>IFERROR(VLOOKUP($E379,contratos,7,FALSE),"")</f>
        <v/>
      </c>
      <c r="M379" s="113"/>
      <c r="N379" s="114"/>
      <c r="O379" s="113"/>
      <c r="P379" s="107"/>
      <c r="Q379" s="115"/>
      <c r="R379" s="116"/>
      <c r="S379" s="117" t="str">
        <f t="shared" si="3"/>
        <v/>
      </c>
      <c r="T379" s="116"/>
      <c r="U379" s="106" t="str">
        <f t="shared" si="8"/>
        <v/>
      </c>
      <c r="V379" s="107"/>
      <c r="W379" s="107"/>
      <c r="X379" s="118"/>
      <c r="Y379" s="119" t="str">
        <f t="shared" si="5"/>
        <v/>
      </c>
      <c r="Z379" s="113"/>
      <c r="AA379" s="113"/>
      <c r="AB379" s="119" t="str">
        <f>IF(T379&lt;&gt;"",(HOUR(T379)+MINUTE(T379)/60)*custohh,"")</f>
        <v/>
      </c>
      <c r="AC379" s="118"/>
      <c r="AD379" s="119" t="str">
        <f t="shared" si="6"/>
        <v/>
      </c>
      <c r="AE379" s="107"/>
      <c r="AF379" s="107"/>
      <c r="AG379" s="107"/>
      <c r="AH379" s="107"/>
      <c r="AI379" s="107"/>
      <c r="AJ379" s="120"/>
      <c r="AK379" s="107"/>
      <c r="AL379" s="113"/>
      <c r="AM379" s="121"/>
      <c r="AN379" s="121"/>
    </row>
    <row r="380">
      <c r="A380" s="104"/>
      <c r="B380" s="105"/>
      <c r="C380" s="105"/>
      <c r="D380" s="106" t="str">
        <f t="shared" si="1"/>
        <v/>
      </c>
      <c r="E380" s="107"/>
      <c r="F380" s="108" t="str">
        <f t="shared" si="7"/>
        <v/>
      </c>
      <c r="G380" s="109" t="str">
        <f>IFERROR(VLOOKUP($E380,contratos,2,FALSE),"")</f>
        <v/>
      </c>
      <c r="H380" s="110" t="str">
        <f>IFERROR(VLOOKUP($E380,contratos,3,FALSE),"")</f>
        <v/>
      </c>
      <c r="I380" s="111" t="str">
        <f>IFERROR(VLOOKUP($E380,contratos,4,FALSE),"")</f>
        <v/>
      </c>
      <c r="J380" s="112" t="str">
        <f>IFERROR(VLOOKUP($E380,contratos,5,FALSE),"")</f>
        <v/>
      </c>
      <c r="K380" s="112" t="str">
        <f>IFERROR(VLOOKUP($E380,contratos,6,FALSE),"")</f>
        <v/>
      </c>
      <c r="L380" s="112" t="str">
        <f>IFERROR(VLOOKUP($E380,contratos,7,FALSE),"")</f>
        <v/>
      </c>
      <c r="M380" s="113"/>
      <c r="N380" s="114"/>
      <c r="O380" s="113"/>
      <c r="P380" s="107"/>
      <c r="Q380" s="115"/>
      <c r="R380" s="116"/>
      <c r="S380" s="117" t="str">
        <f t="shared" si="3"/>
        <v/>
      </c>
      <c r="T380" s="116"/>
      <c r="U380" s="106" t="str">
        <f t="shared" si="8"/>
        <v/>
      </c>
      <c r="V380" s="107"/>
      <c r="W380" s="107"/>
      <c r="X380" s="118"/>
      <c r="Y380" s="119" t="str">
        <f t="shared" si="5"/>
        <v/>
      </c>
      <c r="Z380" s="113"/>
      <c r="AA380" s="113"/>
      <c r="AB380" s="119" t="str">
        <f>IF(T380&lt;&gt;"",(HOUR(T380)+MINUTE(T380)/60)*custohh,"")</f>
        <v/>
      </c>
      <c r="AC380" s="118"/>
      <c r="AD380" s="119" t="str">
        <f t="shared" si="6"/>
        <v/>
      </c>
      <c r="AE380" s="107"/>
      <c r="AF380" s="107"/>
      <c r="AG380" s="107"/>
      <c r="AH380" s="107"/>
      <c r="AI380" s="107"/>
      <c r="AJ380" s="120"/>
      <c r="AK380" s="107"/>
      <c r="AL380" s="113"/>
      <c r="AM380" s="121"/>
      <c r="AN380" s="121"/>
    </row>
    <row r="381">
      <c r="A381" s="104"/>
      <c r="B381" s="105"/>
      <c r="C381" s="105"/>
      <c r="D381" s="106" t="str">
        <f t="shared" si="1"/>
        <v/>
      </c>
      <c r="E381" s="107"/>
      <c r="F381" s="108" t="str">
        <f t="shared" si="7"/>
        <v/>
      </c>
      <c r="G381" s="109" t="str">
        <f>IFERROR(VLOOKUP($E381,contratos,2,FALSE),"")</f>
        <v/>
      </c>
      <c r="H381" s="110" t="str">
        <f>IFERROR(VLOOKUP($E381,contratos,3,FALSE),"")</f>
        <v/>
      </c>
      <c r="I381" s="111" t="str">
        <f>IFERROR(VLOOKUP($E381,contratos,4,FALSE),"")</f>
        <v/>
      </c>
      <c r="J381" s="112" t="str">
        <f>IFERROR(VLOOKUP($E381,contratos,5,FALSE),"")</f>
        <v/>
      </c>
      <c r="K381" s="112" t="str">
        <f>IFERROR(VLOOKUP($E381,contratos,6,FALSE),"")</f>
        <v/>
      </c>
      <c r="L381" s="112" t="str">
        <f>IFERROR(VLOOKUP($E381,contratos,7,FALSE),"")</f>
        <v/>
      </c>
      <c r="M381" s="113"/>
      <c r="N381" s="114"/>
      <c r="O381" s="113"/>
      <c r="P381" s="107"/>
      <c r="Q381" s="115"/>
      <c r="R381" s="116"/>
      <c r="S381" s="117" t="str">
        <f t="shared" si="3"/>
        <v/>
      </c>
      <c r="T381" s="116"/>
      <c r="U381" s="106" t="str">
        <f t="shared" si="8"/>
        <v/>
      </c>
      <c r="V381" s="107"/>
      <c r="W381" s="107"/>
      <c r="X381" s="118"/>
      <c r="Y381" s="119" t="str">
        <f t="shared" si="5"/>
        <v/>
      </c>
      <c r="Z381" s="113"/>
      <c r="AA381" s="113"/>
      <c r="AB381" s="119" t="str">
        <f>IF(T381&lt;&gt;"",(HOUR(T381)+MINUTE(T381)/60)*custohh,"")</f>
        <v/>
      </c>
      <c r="AC381" s="118"/>
      <c r="AD381" s="119" t="str">
        <f t="shared" si="6"/>
        <v/>
      </c>
      <c r="AE381" s="107"/>
      <c r="AF381" s="107"/>
      <c r="AG381" s="107"/>
      <c r="AH381" s="107"/>
      <c r="AI381" s="107"/>
      <c r="AJ381" s="120"/>
      <c r="AK381" s="107"/>
      <c r="AL381" s="113"/>
      <c r="AM381" s="121"/>
      <c r="AN381" s="121"/>
    </row>
    <row r="382">
      <c r="A382" s="104"/>
      <c r="B382" s="105"/>
      <c r="C382" s="105"/>
      <c r="D382" s="106" t="str">
        <f t="shared" si="1"/>
        <v/>
      </c>
      <c r="E382" s="107"/>
      <c r="F382" s="108" t="str">
        <f t="shared" si="7"/>
        <v/>
      </c>
      <c r="G382" s="109" t="str">
        <f>IFERROR(VLOOKUP($E382,contratos,2,FALSE),"")</f>
        <v/>
      </c>
      <c r="H382" s="110" t="str">
        <f>IFERROR(VLOOKUP($E382,contratos,3,FALSE),"")</f>
        <v/>
      </c>
      <c r="I382" s="111" t="str">
        <f>IFERROR(VLOOKUP($E382,contratos,4,FALSE),"")</f>
        <v/>
      </c>
      <c r="J382" s="112" t="str">
        <f>IFERROR(VLOOKUP($E382,contratos,5,FALSE),"")</f>
        <v/>
      </c>
      <c r="K382" s="112" t="str">
        <f>IFERROR(VLOOKUP($E382,contratos,6,FALSE),"")</f>
        <v/>
      </c>
      <c r="L382" s="112" t="str">
        <f>IFERROR(VLOOKUP($E382,contratos,7,FALSE),"")</f>
        <v/>
      </c>
      <c r="M382" s="113"/>
      <c r="N382" s="114"/>
      <c r="O382" s="113"/>
      <c r="P382" s="107"/>
      <c r="Q382" s="115"/>
      <c r="R382" s="116"/>
      <c r="S382" s="117" t="str">
        <f t="shared" si="3"/>
        <v/>
      </c>
      <c r="T382" s="116"/>
      <c r="U382" s="106" t="str">
        <f t="shared" si="8"/>
        <v/>
      </c>
      <c r="V382" s="107"/>
      <c r="W382" s="107"/>
      <c r="X382" s="118"/>
      <c r="Y382" s="119" t="str">
        <f t="shared" si="5"/>
        <v/>
      </c>
      <c r="Z382" s="113"/>
      <c r="AA382" s="113"/>
      <c r="AB382" s="119" t="str">
        <f>IF(T382&lt;&gt;"",(HOUR(T382)+MINUTE(T382)/60)*custohh,"")</f>
        <v/>
      </c>
      <c r="AC382" s="118"/>
      <c r="AD382" s="119" t="str">
        <f t="shared" si="6"/>
        <v/>
      </c>
      <c r="AE382" s="107"/>
      <c r="AF382" s="107"/>
      <c r="AG382" s="107"/>
      <c r="AH382" s="107"/>
      <c r="AI382" s="107"/>
      <c r="AJ382" s="120"/>
      <c r="AK382" s="107"/>
      <c r="AL382" s="113"/>
      <c r="AM382" s="121"/>
      <c r="AN382" s="121"/>
    </row>
    <row r="383">
      <c r="A383" s="104"/>
      <c r="B383" s="105"/>
      <c r="C383" s="105"/>
      <c r="D383" s="106" t="str">
        <f t="shared" si="1"/>
        <v/>
      </c>
      <c r="E383" s="107"/>
      <c r="F383" s="108" t="str">
        <f t="shared" si="7"/>
        <v/>
      </c>
      <c r="G383" s="109" t="str">
        <f>IFERROR(VLOOKUP($E383,contratos,2,FALSE),"")</f>
        <v/>
      </c>
      <c r="H383" s="110" t="str">
        <f>IFERROR(VLOOKUP($E383,contratos,3,FALSE),"")</f>
        <v/>
      </c>
      <c r="I383" s="111" t="str">
        <f>IFERROR(VLOOKUP($E383,contratos,4,FALSE),"")</f>
        <v/>
      </c>
      <c r="J383" s="112" t="str">
        <f>IFERROR(VLOOKUP($E383,contratos,5,FALSE),"")</f>
        <v/>
      </c>
      <c r="K383" s="112" t="str">
        <f>IFERROR(VLOOKUP($E383,contratos,6,FALSE),"")</f>
        <v/>
      </c>
      <c r="L383" s="112" t="str">
        <f>IFERROR(VLOOKUP($E383,contratos,7,FALSE),"")</f>
        <v/>
      </c>
      <c r="M383" s="113"/>
      <c r="N383" s="114"/>
      <c r="O383" s="113"/>
      <c r="P383" s="107"/>
      <c r="Q383" s="115"/>
      <c r="R383" s="116"/>
      <c r="S383" s="117" t="str">
        <f t="shared" si="3"/>
        <v/>
      </c>
      <c r="T383" s="116"/>
      <c r="U383" s="106" t="str">
        <f t="shared" si="8"/>
        <v/>
      </c>
      <c r="V383" s="107"/>
      <c r="W383" s="107"/>
      <c r="X383" s="118"/>
      <c r="Y383" s="119" t="str">
        <f t="shared" si="5"/>
        <v/>
      </c>
      <c r="Z383" s="113"/>
      <c r="AA383" s="113"/>
      <c r="AB383" s="119" t="str">
        <f>IF(T383&lt;&gt;"",(HOUR(T383)+MINUTE(T383)/60)*custohh,"")</f>
        <v/>
      </c>
      <c r="AC383" s="118"/>
      <c r="AD383" s="119" t="str">
        <f t="shared" si="6"/>
        <v/>
      </c>
      <c r="AE383" s="107"/>
      <c r="AF383" s="107"/>
      <c r="AG383" s="107"/>
      <c r="AH383" s="107"/>
      <c r="AI383" s="107"/>
      <c r="AJ383" s="120"/>
      <c r="AK383" s="107"/>
      <c r="AL383" s="113"/>
      <c r="AM383" s="121"/>
      <c r="AN383" s="121"/>
    </row>
    <row r="384">
      <c r="A384" s="104"/>
      <c r="B384" s="105"/>
      <c r="C384" s="105"/>
      <c r="D384" s="106" t="str">
        <f t="shared" si="1"/>
        <v/>
      </c>
      <c r="E384" s="107"/>
      <c r="F384" s="108" t="str">
        <f t="shared" si="7"/>
        <v/>
      </c>
      <c r="G384" s="109" t="str">
        <f>IFERROR(VLOOKUP($E384,contratos,2,FALSE),"")</f>
        <v/>
      </c>
      <c r="H384" s="110" t="str">
        <f>IFERROR(VLOOKUP($E384,contratos,3,FALSE),"")</f>
        <v/>
      </c>
      <c r="I384" s="111" t="str">
        <f>IFERROR(VLOOKUP($E384,contratos,4,FALSE),"")</f>
        <v/>
      </c>
      <c r="J384" s="112" t="str">
        <f>IFERROR(VLOOKUP($E384,contratos,5,FALSE),"")</f>
        <v/>
      </c>
      <c r="K384" s="112" t="str">
        <f>IFERROR(VLOOKUP($E384,contratos,6,FALSE),"")</f>
        <v/>
      </c>
      <c r="L384" s="112" t="str">
        <f>IFERROR(VLOOKUP($E384,contratos,7,FALSE),"")</f>
        <v/>
      </c>
      <c r="M384" s="113"/>
      <c r="N384" s="114"/>
      <c r="O384" s="113"/>
      <c r="P384" s="107"/>
      <c r="Q384" s="115"/>
      <c r="R384" s="116"/>
      <c r="S384" s="117" t="str">
        <f t="shared" si="3"/>
        <v/>
      </c>
      <c r="T384" s="116"/>
      <c r="U384" s="106" t="str">
        <f t="shared" si="8"/>
        <v/>
      </c>
      <c r="V384" s="107"/>
      <c r="W384" s="107"/>
      <c r="X384" s="118"/>
      <c r="Y384" s="119" t="str">
        <f t="shared" si="5"/>
        <v/>
      </c>
      <c r="Z384" s="113"/>
      <c r="AA384" s="113"/>
      <c r="AB384" s="119" t="str">
        <f>IF(T384&lt;&gt;"",(HOUR(T384)+MINUTE(T384)/60)*custohh,"")</f>
        <v/>
      </c>
      <c r="AC384" s="118"/>
      <c r="AD384" s="119" t="str">
        <f t="shared" si="6"/>
        <v/>
      </c>
      <c r="AE384" s="107"/>
      <c r="AF384" s="107"/>
      <c r="AG384" s="107"/>
      <c r="AH384" s="107"/>
      <c r="AI384" s="107"/>
      <c r="AJ384" s="120"/>
      <c r="AK384" s="107"/>
      <c r="AL384" s="113"/>
      <c r="AM384" s="121"/>
      <c r="AN384" s="121"/>
    </row>
    <row r="385">
      <c r="A385" s="104"/>
      <c r="B385" s="105"/>
      <c r="C385" s="105"/>
      <c r="D385" s="106" t="str">
        <f t="shared" si="1"/>
        <v/>
      </c>
      <c r="E385" s="107"/>
      <c r="F385" s="108" t="str">
        <f t="shared" si="7"/>
        <v/>
      </c>
      <c r="G385" s="109" t="str">
        <f>IFERROR(VLOOKUP($E385,contratos,2,FALSE),"")</f>
        <v/>
      </c>
      <c r="H385" s="110" t="str">
        <f>IFERROR(VLOOKUP($E385,contratos,3,FALSE),"")</f>
        <v/>
      </c>
      <c r="I385" s="111" t="str">
        <f>IFERROR(VLOOKUP($E385,contratos,4,FALSE),"")</f>
        <v/>
      </c>
      <c r="J385" s="112" t="str">
        <f>IFERROR(VLOOKUP($E385,contratos,5,FALSE),"")</f>
        <v/>
      </c>
      <c r="K385" s="112" t="str">
        <f>IFERROR(VLOOKUP($E385,contratos,6,FALSE),"")</f>
        <v/>
      </c>
      <c r="L385" s="112" t="str">
        <f>IFERROR(VLOOKUP($E385,contratos,7,FALSE),"")</f>
        <v/>
      </c>
      <c r="M385" s="113"/>
      <c r="N385" s="114"/>
      <c r="O385" s="113"/>
      <c r="P385" s="107"/>
      <c r="Q385" s="115"/>
      <c r="R385" s="116"/>
      <c r="S385" s="117" t="str">
        <f t="shared" si="3"/>
        <v/>
      </c>
      <c r="T385" s="116"/>
      <c r="U385" s="106" t="str">
        <f t="shared" si="8"/>
        <v/>
      </c>
      <c r="V385" s="107"/>
      <c r="W385" s="107"/>
      <c r="X385" s="118"/>
      <c r="Y385" s="119" t="str">
        <f t="shared" si="5"/>
        <v/>
      </c>
      <c r="Z385" s="113"/>
      <c r="AA385" s="113"/>
      <c r="AB385" s="119" t="str">
        <f>IF(T385&lt;&gt;"",(HOUR(T385)+MINUTE(T385)/60)*custohh,"")</f>
        <v/>
      </c>
      <c r="AC385" s="118"/>
      <c r="AD385" s="119" t="str">
        <f t="shared" si="6"/>
        <v/>
      </c>
      <c r="AE385" s="107"/>
      <c r="AF385" s="107"/>
      <c r="AG385" s="107"/>
      <c r="AH385" s="107"/>
      <c r="AI385" s="107"/>
      <c r="AJ385" s="120"/>
      <c r="AK385" s="107"/>
      <c r="AL385" s="113"/>
      <c r="AM385" s="121"/>
      <c r="AN385" s="121"/>
    </row>
    <row r="386">
      <c r="A386" s="104"/>
      <c r="B386" s="105"/>
      <c r="C386" s="105"/>
      <c r="D386" s="106" t="str">
        <f t="shared" si="1"/>
        <v/>
      </c>
      <c r="E386" s="107"/>
      <c r="F386" s="108" t="str">
        <f t="shared" si="7"/>
        <v/>
      </c>
      <c r="G386" s="109" t="str">
        <f>IFERROR(VLOOKUP($E386,contratos,2,FALSE),"")</f>
        <v/>
      </c>
      <c r="H386" s="110" t="str">
        <f>IFERROR(VLOOKUP($E386,contratos,3,FALSE),"")</f>
        <v/>
      </c>
      <c r="I386" s="111" t="str">
        <f>IFERROR(VLOOKUP($E386,contratos,4,FALSE),"")</f>
        <v/>
      </c>
      <c r="J386" s="112" t="str">
        <f>IFERROR(VLOOKUP($E386,contratos,5,FALSE),"")</f>
        <v/>
      </c>
      <c r="K386" s="112" t="str">
        <f>IFERROR(VLOOKUP($E386,contratos,6,FALSE),"")</f>
        <v/>
      </c>
      <c r="L386" s="112" t="str">
        <f>IFERROR(VLOOKUP($E386,contratos,7,FALSE),"")</f>
        <v/>
      </c>
      <c r="M386" s="113"/>
      <c r="N386" s="114"/>
      <c r="O386" s="113"/>
      <c r="P386" s="107"/>
      <c r="Q386" s="115"/>
      <c r="R386" s="116"/>
      <c r="S386" s="117" t="str">
        <f t="shared" si="3"/>
        <v/>
      </c>
      <c r="T386" s="116"/>
      <c r="U386" s="106" t="str">
        <f t="shared" si="8"/>
        <v/>
      </c>
      <c r="V386" s="107"/>
      <c r="W386" s="107"/>
      <c r="X386" s="118"/>
      <c r="Y386" s="119" t="str">
        <f t="shared" si="5"/>
        <v/>
      </c>
      <c r="Z386" s="113"/>
      <c r="AA386" s="113"/>
      <c r="AB386" s="119" t="str">
        <f>IF(T386&lt;&gt;"",(HOUR(T386)+MINUTE(T386)/60)*custohh,"")</f>
        <v/>
      </c>
      <c r="AC386" s="118"/>
      <c r="AD386" s="119" t="str">
        <f t="shared" si="6"/>
        <v/>
      </c>
      <c r="AE386" s="107"/>
      <c r="AF386" s="107"/>
      <c r="AG386" s="107"/>
      <c r="AH386" s="107"/>
      <c r="AI386" s="107"/>
      <c r="AJ386" s="120"/>
      <c r="AK386" s="107"/>
      <c r="AL386" s="113"/>
      <c r="AM386" s="121"/>
      <c r="AN386" s="121"/>
    </row>
    <row r="387">
      <c r="A387" s="104"/>
      <c r="B387" s="105"/>
      <c r="C387" s="105"/>
      <c r="D387" s="106" t="str">
        <f t="shared" si="1"/>
        <v/>
      </c>
      <c r="E387" s="107"/>
      <c r="F387" s="108" t="str">
        <f t="shared" si="7"/>
        <v/>
      </c>
      <c r="G387" s="109" t="str">
        <f>IFERROR(VLOOKUP($E387,contratos,2,FALSE),"")</f>
        <v/>
      </c>
      <c r="H387" s="110" t="str">
        <f>IFERROR(VLOOKUP($E387,contratos,3,FALSE),"")</f>
        <v/>
      </c>
      <c r="I387" s="111" t="str">
        <f>IFERROR(VLOOKUP($E387,contratos,4,FALSE),"")</f>
        <v/>
      </c>
      <c r="J387" s="112" t="str">
        <f>IFERROR(VLOOKUP($E387,contratos,5,FALSE),"")</f>
        <v/>
      </c>
      <c r="K387" s="112" t="str">
        <f>IFERROR(VLOOKUP($E387,contratos,6,FALSE),"")</f>
        <v/>
      </c>
      <c r="L387" s="112" t="str">
        <f>IFERROR(VLOOKUP($E387,contratos,7,FALSE),"")</f>
        <v/>
      </c>
      <c r="M387" s="113"/>
      <c r="N387" s="114"/>
      <c r="O387" s="113"/>
      <c r="P387" s="107"/>
      <c r="Q387" s="115"/>
      <c r="R387" s="116"/>
      <c r="S387" s="117" t="str">
        <f t="shared" si="3"/>
        <v/>
      </c>
      <c r="T387" s="116"/>
      <c r="U387" s="106" t="str">
        <f t="shared" si="8"/>
        <v/>
      </c>
      <c r="V387" s="107"/>
      <c r="W387" s="107"/>
      <c r="X387" s="118"/>
      <c r="Y387" s="119" t="str">
        <f t="shared" si="5"/>
        <v/>
      </c>
      <c r="Z387" s="113"/>
      <c r="AA387" s="113"/>
      <c r="AB387" s="119" t="str">
        <f>IF(T387&lt;&gt;"",(HOUR(T387)+MINUTE(T387)/60)*custohh,"")</f>
        <v/>
      </c>
      <c r="AC387" s="118"/>
      <c r="AD387" s="119" t="str">
        <f t="shared" si="6"/>
        <v/>
      </c>
      <c r="AE387" s="107"/>
      <c r="AF387" s="107"/>
      <c r="AG387" s="107"/>
      <c r="AH387" s="107"/>
      <c r="AI387" s="107"/>
      <c r="AJ387" s="120"/>
      <c r="AK387" s="107"/>
      <c r="AL387" s="113"/>
      <c r="AM387" s="121"/>
      <c r="AN387" s="121"/>
    </row>
    <row r="388">
      <c r="A388" s="104"/>
      <c r="B388" s="105"/>
      <c r="C388" s="105"/>
      <c r="D388" s="106" t="str">
        <f t="shared" si="1"/>
        <v/>
      </c>
      <c r="E388" s="107"/>
      <c r="F388" s="108" t="str">
        <f t="shared" si="7"/>
        <v/>
      </c>
      <c r="G388" s="109" t="str">
        <f>IFERROR(VLOOKUP($E388,contratos,2,FALSE),"")</f>
        <v/>
      </c>
      <c r="H388" s="110" t="str">
        <f>IFERROR(VLOOKUP($E388,contratos,3,FALSE),"")</f>
        <v/>
      </c>
      <c r="I388" s="111" t="str">
        <f>IFERROR(VLOOKUP($E388,contratos,4,FALSE),"")</f>
        <v/>
      </c>
      <c r="J388" s="112" t="str">
        <f>IFERROR(VLOOKUP($E388,contratos,5,FALSE),"")</f>
        <v/>
      </c>
      <c r="K388" s="112" t="str">
        <f>IFERROR(VLOOKUP($E388,contratos,6,FALSE),"")</f>
        <v/>
      </c>
      <c r="L388" s="112" t="str">
        <f>IFERROR(VLOOKUP($E388,contratos,7,FALSE),"")</f>
        <v/>
      </c>
      <c r="M388" s="113"/>
      <c r="N388" s="114"/>
      <c r="O388" s="113"/>
      <c r="P388" s="107"/>
      <c r="Q388" s="115"/>
      <c r="R388" s="116"/>
      <c r="S388" s="117" t="str">
        <f t="shared" si="3"/>
        <v/>
      </c>
      <c r="T388" s="116"/>
      <c r="U388" s="106" t="str">
        <f t="shared" si="8"/>
        <v/>
      </c>
      <c r="V388" s="107"/>
      <c r="W388" s="107"/>
      <c r="X388" s="118"/>
      <c r="Y388" s="119" t="str">
        <f t="shared" si="5"/>
        <v/>
      </c>
      <c r="Z388" s="113"/>
      <c r="AA388" s="113"/>
      <c r="AB388" s="119" t="str">
        <f>IF(T388&lt;&gt;"",(HOUR(T388)+MINUTE(T388)/60)*custohh,"")</f>
        <v/>
      </c>
      <c r="AC388" s="118"/>
      <c r="AD388" s="119" t="str">
        <f t="shared" si="6"/>
        <v/>
      </c>
      <c r="AE388" s="107"/>
      <c r="AF388" s="107"/>
      <c r="AG388" s="107"/>
      <c r="AH388" s="107"/>
      <c r="AI388" s="107"/>
      <c r="AJ388" s="120"/>
      <c r="AK388" s="107"/>
      <c r="AL388" s="113"/>
      <c r="AM388" s="121"/>
      <c r="AN388" s="121"/>
    </row>
    <row r="389">
      <c r="A389" s="104"/>
      <c r="B389" s="105"/>
      <c r="C389" s="105"/>
      <c r="D389" s="106" t="str">
        <f t="shared" si="1"/>
        <v/>
      </c>
      <c r="E389" s="107"/>
      <c r="F389" s="108" t="str">
        <f t="shared" si="7"/>
        <v/>
      </c>
      <c r="G389" s="109" t="str">
        <f>IFERROR(VLOOKUP($E389,contratos,2,FALSE),"")</f>
        <v/>
      </c>
      <c r="H389" s="110" t="str">
        <f>IFERROR(VLOOKUP($E389,contratos,3,FALSE),"")</f>
        <v/>
      </c>
      <c r="I389" s="111" t="str">
        <f>IFERROR(VLOOKUP($E389,contratos,4,FALSE),"")</f>
        <v/>
      </c>
      <c r="J389" s="112" t="str">
        <f>IFERROR(VLOOKUP($E389,contratos,5,FALSE),"")</f>
        <v/>
      </c>
      <c r="K389" s="112" t="str">
        <f>IFERROR(VLOOKUP($E389,contratos,6,FALSE),"")</f>
        <v/>
      </c>
      <c r="L389" s="112" t="str">
        <f>IFERROR(VLOOKUP($E389,contratos,7,FALSE),"")</f>
        <v/>
      </c>
      <c r="M389" s="113"/>
      <c r="N389" s="114"/>
      <c r="O389" s="113"/>
      <c r="P389" s="107"/>
      <c r="Q389" s="115"/>
      <c r="R389" s="116"/>
      <c r="S389" s="117" t="str">
        <f t="shared" si="3"/>
        <v/>
      </c>
      <c r="T389" s="116"/>
      <c r="U389" s="106" t="str">
        <f t="shared" si="8"/>
        <v/>
      </c>
      <c r="V389" s="107"/>
      <c r="W389" s="107"/>
      <c r="X389" s="118"/>
      <c r="Y389" s="119" t="str">
        <f t="shared" si="5"/>
        <v/>
      </c>
      <c r="Z389" s="113"/>
      <c r="AA389" s="113"/>
      <c r="AB389" s="119" t="str">
        <f>IF(T389&lt;&gt;"",(HOUR(T389)+MINUTE(T389)/60)*custohh,"")</f>
        <v/>
      </c>
      <c r="AC389" s="118"/>
      <c r="AD389" s="119" t="str">
        <f t="shared" si="6"/>
        <v/>
      </c>
      <c r="AE389" s="107"/>
      <c r="AF389" s="107"/>
      <c r="AG389" s="107"/>
      <c r="AH389" s="107"/>
      <c r="AI389" s="107"/>
      <c r="AJ389" s="120"/>
      <c r="AK389" s="107"/>
      <c r="AL389" s="113"/>
      <c r="AM389" s="121"/>
      <c r="AN389" s="121"/>
    </row>
    <row r="390">
      <c r="A390" s="104"/>
      <c r="B390" s="105"/>
      <c r="C390" s="105"/>
      <c r="D390" s="106" t="str">
        <f t="shared" si="1"/>
        <v/>
      </c>
      <c r="E390" s="107"/>
      <c r="F390" s="108" t="str">
        <f t="shared" si="7"/>
        <v/>
      </c>
      <c r="G390" s="109" t="str">
        <f>IFERROR(VLOOKUP($E390,contratos,2,FALSE),"")</f>
        <v/>
      </c>
      <c r="H390" s="110" t="str">
        <f>IFERROR(VLOOKUP($E390,contratos,3,FALSE),"")</f>
        <v/>
      </c>
      <c r="I390" s="111" t="str">
        <f>IFERROR(VLOOKUP($E390,contratos,4,FALSE),"")</f>
        <v/>
      </c>
      <c r="J390" s="112" t="str">
        <f>IFERROR(VLOOKUP($E390,contratos,5,FALSE),"")</f>
        <v/>
      </c>
      <c r="K390" s="112" t="str">
        <f>IFERROR(VLOOKUP($E390,contratos,6,FALSE),"")</f>
        <v/>
      </c>
      <c r="L390" s="112" t="str">
        <f>IFERROR(VLOOKUP($E390,contratos,7,FALSE),"")</f>
        <v/>
      </c>
      <c r="M390" s="113"/>
      <c r="N390" s="114"/>
      <c r="O390" s="113"/>
      <c r="P390" s="107"/>
      <c r="Q390" s="115"/>
      <c r="R390" s="116"/>
      <c r="S390" s="117" t="str">
        <f t="shared" si="3"/>
        <v/>
      </c>
      <c r="T390" s="116"/>
      <c r="U390" s="106" t="str">
        <f t="shared" si="8"/>
        <v/>
      </c>
      <c r="V390" s="107"/>
      <c r="W390" s="107"/>
      <c r="X390" s="118"/>
      <c r="Y390" s="119" t="str">
        <f t="shared" si="5"/>
        <v/>
      </c>
      <c r="Z390" s="113"/>
      <c r="AA390" s="113"/>
      <c r="AB390" s="119" t="str">
        <f>IF(T390&lt;&gt;"",(HOUR(T390)+MINUTE(T390)/60)*custohh,"")</f>
        <v/>
      </c>
      <c r="AC390" s="118"/>
      <c r="AD390" s="119" t="str">
        <f t="shared" si="6"/>
        <v/>
      </c>
      <c r="AE390" s="107"/>
      <c r="AF390" s="107"/>
      <c r="AG390" s="107"/>
      <c r="AH390" s="107"/>
      <c r="AI390" s="107"/>
      <c r="AJ390" s="120"/>
      <c r="AK390" s="107"/>
      <c r="AL390" s="113"/>
      <c r="AM390" s="121"/>
      <c r="AN390" s="121"/>
    </row>
    <row r="391">
      <c r="A391" s="104"/>
      <c r="B391" s="105"/>
      <c r="C391" s="105"/>
      <c r="D391" s="106" t="str">
        <f t="shared" si="1"/>
        <v/>
      </c>
      <c r="E391" s="107"/>
      <c r="F391" s="108" t="str">
        <f t="shared" si="7"/>
        <v/>
      </c>
      <c r="G391" s="109" t="str">
        <f>IFERROR(VLOOKUP($E391,contratos,2,FALSE),"")</f>
        <v/>
      </c>
      <c r="H391" s="110" t="str">
        <f>IFERROR(VLOOKUP($E391,contratos,3,FALSE),"")</f>
        <v/>
      </c>
      <c r="I391" s="111" t="str">
        <f>IFERROR(VLOOKUP($E391,contratos,4,FALSE),"")</f>
        <v/>
      </c>
      <c r="J391" s="112" t="str">
        <f>IFERROR(VLOOKUP($E391,contratos,5,FALSE),"")</f>
        <v/>
      </c>
      <c r="K391" s="112" t="str">
        <f>IFERROR(VLOOKUP($E391,contratos,6,FALSE),"")</f>
        <v/>
      </c>
      <c r="L391" s="112" t="str">
        <f>IFERROR(VLOOKUP($E391,contratos,7,FALSE),"")</f>
        <v/>
      </c>
      <c r="M391" s="113"/>
      <c r="N391" s="114"/>
      <c r="O391" s="113"/>
      <c r="P391" s="107"/>
      <c r="Q391" s="115"/>
      <c r="R391" s="116"/>
      <c r="S391" s="117" t="str">
        <f t="shared" si="3"/>
        <v/>
      </c>
      <c r="T391" s="116"/>
      <c r="U391" s="106" t="str">
        <f t="shared" si="8"/>
        <v/>
      </c>
      <c r="V391" s="107"/>
      <c r="W391" s="107"/>
      <c r="X391" s="118"/>
      <c r="Y391" s="119" t="str">
        <f t="shared" si="5"/>
        <v/>
      </c>
      <c r="Z391" s="113"/>
      <c r="AA391" s="113"/>
      <c r="AB391" s="119" t="str">
        <f>IF(T391&lt;&gt;"",(HOUR(T391)+MINUTE(T391)/60)*custohh,"")</f>
        <v/>
      </c>
      <c r="AC391" s="118"/>
      <c r="AD391" s="119" t="str">
        <f t="shared" si="6"/>
        <v/>
      </c>
      <c r="AE391" s="107"/>
      <c r="AF391" s="107"/>
      <c r="AG391" s="107"/>
      <c r="AH391" s="107"/>
      <c r="AI391" s="107"/>
      <c r="AJ391" s="120"/>
      <c r="AK391" s="107"/>
      <c r="AL391" s="113"/>
      <c r="AM391" s="121"/>
      <c r="AN391" s="121"/>
    </row>
    <row r="392">
      <c r="A392" s="104"/>
      <c r="B392" s="105"/>
      <c r="C392" s="105"/>
      <c r="D392" s="106" t="str">
        <f t="shared" si="1"/>
        <v/>
      </c>
      <c r="E392" s="107"/>
      <c r="F392" s="108" t="str">
        <f t="shared" si="7"/>
        <v/>
      </c>
      <c r="G392" s="109" t="str">
        <f>IFERROR(VLOOKUP($E392,contratos,2,FALSE),"")</f>
        <v/>
      </c>
      <c r="H392" s="110" t="str">
        <f>IFERROR(VLOOKUP($E392,contratos,3,FALSE),"")</f>
        <v/>
      </c>
      <c r="I392" s="111" t="str">
        <f>IFERROR(VLOOKUP($E392,contratos,4,FALSE),"")</f>
        <v/>
      </c>
      <c r="J392" s="112" t="str">
        <f>IFERROR(VLOOKUP($E392,contratos,5,FALSE),"")</f>
        <v/>
      </c>
      <c r="K392" s="112" t="str">
        <f>IFERROR(VLOOKUP($E392,contratos,6,FALSE),"")</f>
        <v/>
      </c>
      <c r="L392" s="112" t="str">
        <f>IFERROR(VLOOKUP($E392,contratos,7,FALSE),"")</f>
        <v/>
      </c>
      <c r="M392" s="113"/>
      <c r="N392" s="114"/>
      <c r="O392" s="113"/>
      <c r="P392" s="107"/>
      <c r="Q392" s="115"/>
      <c r="R392" s="116"/>
      <c r="S392" s="117" t="str">
        <f t="shared" si="3"/>
        <v/>
      </c>
      <c r="T392" s="116"/>
      <c r="U392" s="106" t="str">
        <f t="shared" si="8"/>
        <v/>
      </c>
      <c r="V392" s="107"/>
      <c r="W392" s="107"/>
      <c r="X392" s="118"/>
      <c r="Y392" s="119" t="str">
        <f t="shared" si="5"/>
        <v/>
      </c>
      <c r="Z392" s="113"/>
      <c r="AA392" s="113"/>
      <c r="AB392" s="119" t="str">
        <f>IF(T392&lt;&gt;"",(HOUR(T392)+MINUTE(T392)/60)*custohh,"")</f>
        <v/>
      </c>
      <c r="AC392" s="118"/>
      <c r="AD392" s="119" t="str">
        <f t="shared" si="6"/>
        <v/>
      </c>
      <c r="AE392" s="107"/>
      <c r="AF392" s="107"/>
      <c r="AG392" s="107"/>
      <c r="AH392" s="107"/>
      <c r="AI392" s="107"/>
      <c r="AJ392" s="120"/>
      <c r="AK392" s="107"/>
      <c r="AL392" s="113"/>
      <c r="AM392" s="121"/>
      <c r="AN392" s="121"/>
    </row>
    <row r="393">
      <c r="A393" s="104"/>
      <c r="B393" s="105"/>
      <c r="C393" s="105"/>
      <c r="D393" s="106" t="str">
        <f t="shared" si="1"/>
        <v/>
      </c>
      <c r="E393" s="107"/>
      <c r="F393" s="108" t="str">
        <f t="shared" si="7"/>
        <v/>
      </c>
      <c r="G393" s="109" t="str">
        <f>IFERROR(VLOOKUP($E393,contratos,2,FALSE),"")</f>
        <v/>
      </c>
      <c r="H393" s="110" t="str">
        <f>IFERROR(VLOOKUP($E393,contratos,3,FALSE),"")</f>
        <v/>
      </c>
      <c r="I393" s="111" t="str">
        <f>IFERROR(VLOOKUP($E393,contratos,4,FALSE),"")</f>
        <v/>
      </c>
      <c r="J393" s="112" t="str">
        <f>IFERROR(VLOOKUP($E393,contratos,5,FALSE),"")</f>
        <v/>
      </c>
      <c r="K393" s="112" t="str">
        <f>IFERROR(VLOOKUP($E393,contratos,6,FALSE),"")</f>
        <v/>
      </c>
      <c r="L393" s="112" t="str">
        <f>IFERROR(VLOOKUP($E393,contratos,7,FALSE),"")</f>
        <v/>
      </c>
      <c r="M393" s="113"/>
      <c r="N393" s="114"/>
      <c r="O393" s="113"/>
      <c r="P393" s="107"/>
      <c r="Q393" s="115"/>
      <c r="R393" s="116"/>
      <c r="S393" s="117" t="str">
        <f t="shared" si="3"/>
        <v/>
      </c>
      <c r="T393" s="116"/>
      <c r="U393" s="106" t="str">
        <f t="shared" si="8"/>
        <v/>
      </c>
      <c r="V393" s="107"/>
      <c r="W393" s="107"/>
      <c r="X393" s="118"/>
      <c r="Y393" s="119" t="str">
        <f t="shared" si="5"/>
        <v/>
      </c>
      <c r="Z393" s="113"/>
      <c r="AA393" s="113"/>
      <c r="AB393" s="119" t="str">
        <f>IF(T393&lt;&gt;"",(HOUR(T393)+MINUTE(T393)/60)*custohh,"")</f>
        <v/>
      </c>
      <c r="AC393" s="118"/>
      <c r="AD393" s="119" t="str">
        <f t="shared" si="6"/>
        <v/>
      </c>
      <c r="AE393" s="107"/>
      <c r="AF393" s="107"/>
      <c r="AG393" s="107"/>
      <c r="AH393" s="107"/>
      <c r="AI393" s="107"/>
      <c r="AJ393" s="120"/>
      <c r="AK393" s="107"/>
      <c r="AL393" s="113"/>
      <c r="AM393" s="121"/>
      <c r="AN393" s="121"/>
    </row>
    <row r="394">
      <c r="A394" s="104"/>
      <c r="B394" s="105"/>
      <c r="C394" s="105"/>
      <c r="D394" s="106" t="str">
        <f t="shared" si="1"/>
        <v/>
      </c>
      <c r="E394" s="107"/>
      <c r="F394" s="108" t="str">
        <f t="shared" si="7"/>
        <v/>
      </c>
      <c r="G394" s="109" t="str">
        <f>IFERROR(VLOOKUP($E394,contratos,2,FALSE),"")</f>
        <v/>
      </c>
      <c r="H394" s="110" t="str">
        <f>IFERROR(VLOOKUP($E394,contratos,3,FALSE),"")</f>
        <v/>
      </c>
      <c r="I394" s="111" t="str">
        <f>IFERROR(VLOOKUP($E394,contratos,4,FALSE),"")</f>
        <v/>
      </c>
      <c r="J394" s="112" t="str">
        <f>IFERROR(VLOOKUP($E394,contratos,5,FALSE),"")</f>
        <v/>
      </c>
      <c r="K394" s="112" t="str">
        <f>IFERROR(VLOOKUP($E394,contratos,6,FALSE),"")</f>
        <v/>
      </c>
      <c r="L394" s="112" t="str">
        <f>IFERROR(VLOOKUP($E394,contratos,7,FALSE),"")</f>
        <v/>
      </c>
      <c r="M394" s="113"/>
      <c r="N394" s="114"/>
      <c r="O394" s="113"/>
      <c r="P394" s="107"/>
      <c r="Q394" s="115"/>
      <c r="R394" s="116"/>
      <c r="S394" s="117" t="str">
        <f t="shared" si="3"/>
        <v/>
      </c>
      <c r="T394" s="116"/>
      <c r="U394" s="106" t="str">
        <f t="shared" si="8"/>
        <v/>
      </c>
      <c r="V394" s="107"/>
      <c r="W394" s="107"/>
      <c r="X394" s="118"/>
      <c r="Y394" s="119" t="str">
        <f t="shared" si="5"/>
        <v/>
      </c>
      <c r="Z394" s="113"/>
      <c r="AA394" s="113"/>
      <c r="AB394" s="119" t="str">
        <f>IF(T394&lt;&gt;"",(HOUR(T394)+MINUTE(T394)/60)*custohh,"")</f>
        <v/>
      </c>
      <c r="AC394" s="118"/>
      <c r="AD394" s="119" t="str">
        <f t="shared" si="6"/>
        <v/>
      </c>
      <c r="AE394" s="107"/>
      <c r="AF394" s="107"/>
      <c r="AG394" s="107"/>
      <c r="AH394" s="107"/>
      <c r="AI394" s="107"/>
      <c r="AJ394" s="120"/>
      <c r="AK394" s="107"/>
      <c r="AL394" s="113"/>
      <c r="AM394" s="121"/>
      <c r="AN394" s="121"/>
    </row>
    <row r="395">
      <c r="A395" s="104"/>
      <c r="B395" s="105"/>
      <c r="C395" s="105"/>
      <c r="D395" s="106" t="str">
        <f t="shared" si="1"/>
        <v/>
      </c>
      <c r="E395" s="107"/>
      <c r="F395" s="108" t="str">
        <f t="shared" si="7"/>
        <v/>
      </c>
      <c r="G395" s="109" t="str">
        <f>IFERROR(VLOOKUP($E395,contratos,2,FALSE),"")</f>
        <v/>
      </c>
      <c r="H395" s="110" t="str">
        <f>IFERROR(VLOOKUP($E395,contratos,3,FALSE),"")</f>
        <v/>
      </c>
      <c r="I395" s="111" t="str">
        <f>IFERROR(VLOOKUP($E395,contratos,4,FALSE),"")</f>
        <v/>
      </c>
      <c r="J395" s="112" t="str">
        <f>IFERROR(VLOOKUP($E395,contratos,5,FALSE),"")</f>
        <v/>
      </c>
      <c r="K395" s="112" t="str">
        <f>IFERROR(VLOOKUP($E395,contratos,6,FALSE),"")</f>
        <v/>
      </c>
      <c r="L395" s="112" t="str">
        <f>IFERROR(VLOOKUP($E395,contratos,7,FALSE),"")</f>
        <v/>
      </c>
      <c r="M395" s="113"/>
      <c r="N395" s="114"/>
      <c r="O395" s="113"/>
      <c r="P395" s="107"/>
      <c r="Q395" s="115"/>
      <c r="R395" s="116"/>
      <c r="S395" s="117" t="str">
        <f t="shared" si="3"/>
        <v/>
      </c>
      <c r="T395" s="116"/>
      <c r="U395" s="106" t="str">
        <f t="shared" si="8"/>
        <v/>
      </c>
      <c r="V395" s="107"/>
      <c r="W395" s="107"/>
      <c r="X395" s="118"/>
      <c r="Y395" s="119" t="str">
        <f t="shared" si="5"/>
        <v/>
      </c>
      <c r="Z395" s="113"/>
      <c r="AA395" s="113"/>
      <c r="AB395" s="119" t="str">
        <f>IF(T395&lt;&gt;"",(HOUR(T395)+MINUTE(T395)/60)*custohh,"")</f>
        <v/>
      </c>
      <c r="AC395" s="118"/>
      <c r="AD395" s="119" t="str">
        <f t="shared" si="6"/>
        <v/>
      </c>
      <c r="AE395" s="107"/>
      <c r="AF395" s="107"/>
      <c r="AG395" s="107"/>
      <c r="AH395" s="107"/>
      <c r="AI395" s="107"/>
      <c r="AJ395" s="120"/>
      <c r="AK395" s="107"/>
      <c r="AL395" s="113"/>
      <c r="AM395" s="121"/>
      <c r="AN395" s="121"/>
    </row>
    <row r="396">
      <c r="A396" s="104"/>
      <c r="B396" s="105"/>
      <c r="C396" s="105"/>
      <c r="D396" s="106" t="str">
        <f t="shared" si="1"/>
        <v/>
      </c>
      <c r="E396" s="107"/>
      <c r="F396" s="108" t="str">
        <f t="shared" si="7"/>
        <v/>
      </c>
      <c r="G396" s="109" t="str">
        <f>IFERROR(VLOOKUP($E396,contratos,2,FALSE),"")</f>
        <v/>
      </c>
      <c r="H396" s="110" t="str">
        <f>IFERROR(VLOOKUP($E396,contratos,3,FALSE),"")</f>
        <v/>
      </c>
      <c r="I396" s="111" t="str">
        <f>IFERROR(VLOOKUP($E396,contratos,4,FALSE),"")</f>
        <v/>
      </c>
      <c r="J396" s="112" t="str">
        <f>IFERROR(VLOOKUP($E396,contratos,5,FALSE),"")</f>
        <v/>
      </c>
      <c r="K396" s="112" t="str">
        <f>IFERROR(VLOOKUP($E396,contratos,6,FALSE),"")</f>
        <v/>
      </c>
      <c r="L396" s="112" t="str">
        <f>IFERROR(VLOOKUP($E396,contratos,7,FALSE),"")</f>
        <v/>
      </c>
      <c r="M396" s="113"/>
      <c r="N396" s="114"/>
      <c r="O396" s="113"/>
      <c r="P396" s="107"/>
      <c r="Q396" s="115"/>
      <c r="R396" s="116"/>
      <c r="S396" s="117" t="str">
        <f t="shared" si="3"/>
        <v/>
      </c>
      <c r="T396" s="116"/>
      <c r="U396" s="106" t="str">
        <f t="shared" si="8"/>
        <v/>
      </c>
      <c r="V396" s="107"/>
      <c r="W396" s="107"/>
      <c r="X396" s="118"/>
      <c r="Y396" s="119" t="str">
        <f t="shared" si="5"/>
        <v/>
      </c>
      <c r="Z396" s="113"/>
      <c r="AA396" s="113"/>
      <c r="AB396" s="119" t="str">
        <f>IF(T396&lt;&gt;"",(HOUR(T396)+MINUTE(T396)/60)*custohh,"")</f>
        <v/>
      </c>
      <c r="AC396" s="118"/>
      <c r="AD396" s="119" t="str">
        <f t="shared" si="6"/>
        <v/>
      </c>
      <c r="AE396" s="107"/>
      <c r="AF396" s="107"/>
      <c r="AG396" s="107"/>
      <c r="AH396" s="107"/>
      <c r="AI396" s="107"/>
      <c r="AJ396" s="120"/>
      <c r="AK396" s="107"/>
      <c r="AL396" s="113"/>
      <c r="AM396" s="121"/>
      <c r="AN396" s="121"/>
    </row>
    <row r="397">
      <c r="A397" s="104"/>
      <c r="B397" s="105"/>
      <c r="C397" s="105"/>
      <c r="D397" s="106" t="str">
        <f t="shared" si="1"/>
        <v/>
      </c>
      <c r="E397" s="107"/>
      <c r="F397" s="108" t="str">
        <f t="shared" si="7"/>
        <v/>
      </c>
      <c r="G397" s="109" t="str">
        <f>IFERROR(VLOOKUP($E397,contratos,2,FALSE),"")</f>
        <v/>
      </c>
      <c r="H397" s="110" t="str">
        <f>IFERROR(VLOOKUP($E397,contratos,3,FALSE),"")</f>
        <v/>
      </c>
      <c r="I397" s="111" t="str">
        <f>IFERROR(VLOOKUP($E397,contratos,4,FALSE),"")</f>
        <v/>
      </c>
      <c r="J397" s="112" t="str">
        <f>IFERROR(VLOOKUP($E397,contratos,5,FALSE),"")</f>
        <v/>
      </c>
      <c r="K397" s="112" t="str">
        <f>IFERROR(VLOOKUP($E397,contratos,6,FALSE),"")</f>
        <v/>
      </c>
      <c r="L397" s="112" t="str">
        <f>IFERROR(VLOOKUP($E397,contratos,7,FALSE),"")</f>
        <v/>
      </c>
      <c r="M397" s="113"/>
      <c r="N397" s="114"/>
      <c r="O397" s="113"/>
      <c r="P397" s="107"/>
      <c r="Q397" s="115"/>
      <c r="R397" s="116"/>
      <c r="S397" s="117" t="str">
        <f t="shared" si="3"/>
        <v/>
      </c>
      <c r="T397" s="116"/>
      <c r="U397" s="106" t="str">
        <f t="shared" si="8"/>
        <v/>
      </c>
      <c r="V397" s="107"/>
      <c r="W397" s="107"/>
      <c r="X397" s="118"/>
      <c r="Y397" s="119" t="str">
        <f t="shared" si="5"/>
        <v/>
      </c>
      <c r="Z397" s="113"/>
      <c r="AA397" s="113"/>
      <c r="AB397" s="119" t="str">
        <f>IF(T397&lt;&gt;"",(HOUR(T397)+MINUTE(T397)/60)*custohh,"")</f>
        <v/>
      </c>
      <c r="AC397" s="118"/>
      <c r="AD397" s="119" t="str">
        <f t="shared" si="6"/>
        <v/>
      </c>
      <c r="AE397" s="107"/>
      <c r="AF397" s="107"/>
      <c r="AG397" s="107"/>
      <c r="AH397" s="107"/>
      <c r="AI397" s="107"/>
      <c r="AJ397" s="120"/>
      <c r="AK397" s="107"/>
      <c r="AL397" s="113"/>
      <c r="AM397" s="121"/>
      <c r="AN397" s="121"/>
    </row>
    <row r="398">
      <c r="A398" s="104"/>
      <c r="B398" s="105"/>
      <c r="C398" s="105"/>
      <c r="D398" s="106" t="str">
        <f t="shared" si="1"/>
        <v/>
      </c>
      <c r="E398" s="107"/>
      <c r="F398" s="108" t="str">
        <f t="shared" si="7"/>
        <v/>
      </c>
      <c r="G398" s="109" t="str">
        <f>IFERROR(VLOOKUP($E398,contratos,2,FALSE),"")</f>
        <v/>
      </c>
      <c r="H398" s="110" t="str">
        <f>IFERROR(VLOOKUP($E398,contratos,3,FALSE),"")</f>
        <v/>
      </c>
      <c r="I398" s="111" t="str">
        <f>IFERROR(VLOOKUP($E398,contratos,4,FALSE),"")</f>
        <v/>
      </c>
      <c r="J398" s="112" t="str">
        <f>IFERROR(VLOOKUP($E398,contratos,5,FALSE),"")</f>
        <v/>
      </c>
      <c r="K398" s="112" t="str">
        <f>IFERROR(VLOOKUP($E398,contratos,6,FALSE),"")</f>
        <v/>
      </c>
      <c r="L398" s="112" t="str">
        <f>IFERROR(VLOOKUP($E398,contratos,7,FALSE),"")</f>
        <v/>
      </c>
      <c r="M398" s="113"/>
      <c r="N398" s="114"/>
      <c r="O398" s="113"/>
      <c r="P398" s="107"/>
      <c r="Q398" s="115"/>
      <c r="R398" s="116"/>
      <c r="S398" s="117" t="str">
        <f t="shared" si="3"/>
        <v/>
      </c>
      <c r="T398" s="116"/>
      <c r="U398" s="106" t="str">
        <f t="shared" si="8"/>
        <v/>
      </c>
      <c r="V398" s="107"/>
      <c r="W398" s="107"/>
      <c r="X398" s="118"/>
      <c r="Y398" s="119" t="str">
        <f t="shared" si="5"/>
        <v/>
      </c>
      <c r="Z398" s="113"/>
      <c r="AA398" s="113"/>
      <c r="AB398" s="119" t="str">
        <f>IF(T398&lt;&gt;"",(HOUR(T398)+MINUTE(T398)/60)*custohh,"")</f>
        <v/>
      </c>
      <c r="AC398" s="118"/>
      <c r="AD398" s="119" t="str">
        <f t="shared" si="6"/>
        <v/>
      </c>
      <c r="AE398" s="107"/>
      <c r="AF398" s="107"/>
      <c r="AG398" s="107"/>
      <c r="AH398" s="107"/>
      <c r="AI398" s="107"/>
      <c r="AJ398" s="120"/>
      <c r="AK398" s="107"/>
      <c r="AL398" s="113"/>
      <c r="AM398" s="121"/>
      <c r="AN398" s="121"/>
    </row>
    <row r="399">
      <c r="A399" s="104"/>
      <c r="B399" s="105"/>
      <c r="C399" s="105"/>
      <c r="D399" s="106" t="str">
        <f t="shared" si="1"/>
        <v/>
      </c>
      <c r="E399" s="107"/>
      <c r="F399" s="108" t="str">
        <f t="shared" si="7"/>
        <v/>
      </c>
      <c r="G399" s="109" t="str">
        <f>IFERROR(VLOOKUP($E399,contratos,2,FALSE),"")</f>
        <v/>
      </c>
      <c r="H399" s="110" t="str">
        <f>IFERROR(VLOOKUP($E399,contratos,3,FALSE),"")</f>
        <v/>
      </c>
      <c r="I399" s="111" t="str">
        <f>IFERROR(VLOOKUP($E399,contratos,4,FALSE),"")</f>
        <v/>
      </c>
      <c r="J399" s="112" t="str">
        <f>IFERROR(VLOOKUP($E399,contratos,5,FALSE),"")</f>
        <v/>
      </c>
      <c r="K399" s="112" t="str">
        <f>IFERROR(VLOOKUP($E399,contratos,6,FALSE),"")</f>
        <v/>
      </c>
      <c r="L399" s="112" t="str">
        <f>IFERROR(VLOOKUP($E399,contratos,7,FALSE),"")</f>
        <v/>
      </c>
      <c r="M399" s="113"/>
      <c r="N399" s="114"/>
      <c r="O399" s="113"/>
      <c r="P399" s="107"/>
      <c r="Q399" s="115"/>
      <c r="R399" s="116"/>
      <c r="S399" s="117" t="str">
        <f t="shared" si="3"/>
        <v/>
      </c>
      <c r="T399" s="116"/>
      <c r="U399" s="106" t="str">
        <f t="shared" si="8"/>
        <v/>
      </c>
      <c r="V399" s="107"/>
      <c r="W399" s="107"/>
      <c r="X399" s="118"/>
      <c r="Y399" s="119" t="str">
        <f t="shared" si="5"/>
        <v/>
      </c>
      <c r="Z399" s="113"/>
      <c r="AA399" s="113"/>
      <c r="AB399" s="119" t="str">
        <f>IF(T399&lt;&gt;"",(HOUR(T399)+MINUTE(T399)/60)*custohh,"")</f>
        <v/>
      </c>
      <c r="AC399" s="118"/>
      <c r="AD399" s="119" t="str">
        <f t="shared" si="6"/>
        <v/>
      </c>
      <c r="AE399" s="107"/>
      <c r="AF399" s="107"/>
      <c r="AG399" s="107"/>
      <c r="AH399" s="107"/>
      <c r="AI399" s="107"/>
      <c r="AJ399" s="120"/>
      <c r="AK399" s="107"/>
      <c r="AL399" s="113"/>
      <c r="AM399" s="121"/>
      <c r="AN399" s="121"/>
    </row>
    <row r="400">
      <c r="A400" s="104"/>
      <c r="B400" s="105"/>
      <c r="C400" s="105"/>
      <c r="D400" s="106" t="str">
        <f t="shared" si="1"/>
        <v/>
      </c>
      <c r="E400" s="107"/>
      <c r="F400" s="108" t="str">
        <f t="shared" si="7"/>
        <v/>
      </c>
      <c r="G400" s="109" t="str">
        <f>IFERROR(VLOOKUP($E400,contratos,2,FALSE),"")</f>
        <v/>
      </c>
      <c r="H400" s="110" t="str">
        <f>IFERROR(VLOOKUP($E400,contratos,3,FALSE),"")</f>
        <v/>
      </c>
      <c r="I400" s="111" t="str">
        <f>IFERROR(VLOOKUP($E400,contratos,4,FALSE),"")</f>
        <v/>
      </c>
      <c r="J400" s="112" t="str">
        <f>IFERROR(VLOOKUP($E400,contratos,5,FALSE),"")</f>
        <v/>
      </c>
      <c r="K400" s="112" t="str">
        <f>IFERROR(VLOOKUP($E400,contratos,6,FALSE),"")</f>
        <v/>
      </c>
      <c r="L400" s="112" t="str">
        <f>IFERROR(VLOOKUP($E400,contratos,7,FALSE),"")</f>
        <v/>
      </c>
      <c r="M400" s="113"/>
      <c r="N400" s="114"/>
      <c r="O400" s="113"/>
      <c r="P400" s="107"/>
      <c r="Q400" s="115"/>
      <c r="R400" s="116"/>
      <c r="S400" s="117" t="str">
        <f t="shared" si="3"/>
        <v/>
      </c>
      <c r="T400" s="116"/>
      <c r="U400" s="106" t="str">
        <f t="shared" si="8"/>
        <v/>
      </c>
      <c r="V400" s="107"/>
      <c r="W400" s="107"/>
      <c r="X400" s="118"/>
      <c r="Y400" s="119" t="str">
        <f t="shared" si="5"/>
        <v/>
      </c>
      <c r="Z400" s="113"/>
      <c r="AA400" s="113"/>
      <c r="AB400" s="119" t="str">
        <f>IF(T400&lt;&gt;"",(HOUR(T400)+MINUTE(T400)/60)*custohh,"")</f>
        <v/>
      </c>
      <c r="AC400" s="118"/>
      <c r="AD400" s="119" t="str">
        <f t="shared" si="6"/>
        <v/>
      </c>
      <c r="AE400" s="107"/>
      <c r="AF400" s="107"/>
      <c r="AG400" s="107"/>
      <c r="AH400" s="107"/>
      <c r="AI400" s="107"/>
      <c r="AJ400" s="120"/>
      <c r="AK400" s="107"/>
      <c r="AL400" s="113"/>
      <c r="AM400" s="121"/>
      <c r="AN400" s="121"/>
    </row>
    <row r="401">
      <c r="A401" s="104"/>
      <c r="B401" s="105"/>
      <c r="C401" s="105"/>
      <c r="D401" s="106" t="str">
        <f t="shared" si="1"/>
        <v/>
      </c>
      <c r="E401" s="107"/>
      <c r="F401" s="108" t="str">
        <f t="shared" si="7"/>
        <v/>
      </c>
      <c r="G401" s="109" t="str">
        <f>IFERROR(VLOOKUP($E401,contratos,2,FALSE),"")</f>
        <v/>
      </c>
      <c r="H401" s="110" t="str">
        <f>IFERROR(VLOOKUP($E401,contratos,3,FALSE),"")</f>
        <v/>
      </c>
      <c r="I401" s="111" t="str">
        <f>IFERROR(VLOOKUP($E401,contratos,4,FALSE),"")</f>
        <v/>
      </c>
      <c r="J401" s="112" t="str">
        <f>IFERROR(VLOOKUP($E401,contratos,5,FALSE),"")</f>
        <v/>
      </c>
      <c r="K401" s="112" t="str">
        <f>IFERROR(VLOOKUP($E401,contratos,6,FALSE),"")</f>
        <v/>
      </c>
      <c r="L401" s="112" t="str">
        <f>IFERROR(VLOOKUP($E401,contratos,7,FALSE),"")</f>
        <v/>
      </c>
      <c r="M401" s="113"/>
      <c r="N401" s="114"/>
      <c r="O401" s="113"/>
      <c r="P401" s="107"/>
      <c r="Q401" s="115"/>
      <c r="R401" s="116"/>
      <c r="S401" s="117" t="str">
        <f t="shared" si="3"/>
        <v/>
      </c>
      <c r="T401" s="116"/>
      <c r="U401" s="106" t="str">
        <f t="shared" si="8"/>
        <v/>
      </c>
      <c r="V401" s="107"/>
      <c r="W401" s="107"/>
      <c r="X401" s="118"/>
      <c r="Y401" s="119" t="str">
        <f t="shared" si="5"/>
        <v/>
      </c>
      <c r="Z401" s="113"/>
      <c r="AA401" s="113"/>
      <c r="AB401" s="119" t="str">
        <f>IF(T401&lt;&gt;"",(HOUR(T401)+MINUTE(T401)/60)*custohh,"")</f>
        <v/>
      </c>
      <c r="AC401" s="118"/>
      <c r="AD401" s="119" t="str">
        <f t="shared" si="6"/>
        <v/>
      </c>
      <c r="AE401" s="107"/>
      <c r="AF401" s="107"/>
      <c r="AG401" s="107"/>
      <c r="AH401" s="107"/>
      <c r="AI401" s="107"/>
      <c r="AJ401" s="120"/>
      <c r="AK401" s="107"/>
      <c r="AL401" s="113"/>
      <c r="AM401" s="121"/>
      <c r="AN401" s="121"/>
    </row>
    <row r="402">
      <c r="A402" s="104"/>
      <c r="B402" s="105"/>
      <c r="C402" s="105"/>
      <c r="D402" s="106" t="str">
        <f t="shared" si="1"/>
        <v/>
      </c>
      <c r="E402" s="107"/>
      <c r="F402" s="108" t="str">
        <f t="shared" si="7"/>
        <v/>
      </c>
      <c r="G402" s="109" t="str">
        <f>IFERROR(VLOOKUP($E402,contratos,2,FALSE),"")</f>
        <v/>
      </c>
      <c r="H402" s="110" t="str">
        <f>IFERROR(VLOOKUP($E402,contratos,3,FALSE),"")</f>
        <v/>
      </c>
      <c r="I402" s="111" t="str">
        <f>IFERROR(VLOOKUP($E402,contratos,4,FALSE),"")</f>
        <v/>
      </c>
      <c r="J402" s="112" t="str">
        <f>IFERROR(VLOOKUP($E402,contratos,5,FALSE),"")</f>
        <v/>
      </c>
      <c r="K402" s="112" t="str">
        <f>IFERROR(VLOOKUP($E402,contratos,6,FALSE),"")</f>
        <v/>
      </c>
      <c r="L402" s="112" t="str">
        <f>IFERROR(VLOOKUP($E402,contratos,7,FALSE),"")</f>
        <v/>
      </c>
      <c r="M402" s="113"/>
      <c r="N402" s="114"/>
      <c r="O402" s="113"/>
      <c r="P402" s="107"/>
      <c r="Q402" s="115"/>
      <c r="R402" s="116"/>
      <c r="S402" s="117" t="str">
        <f t="shared" si="3"/>
        <v/>
      </c>
      <c r="T402" s="116"/>
      <c r="U402" s="106" t="str">
        <f t="shared" si="8"/>
        <v/>
      </c>
      <c r="V402" s="107"/>
      <c r="W402" s="107"/>
      <c r="X402" s="118"/>
      <c r="Y402" s="119" t="str">
        <f t="shared" si="5"/>
        <v/>
      </c>
      <c r="Z402" s="113"/>
      <c r="AA402" s="113"/>
      <c r="AB402" s="119" t="str">
        <f>IF(T402&lt;&gt;"",(HOUR(T402)+MINUTE(T402)/60)*custohh,"")</f>
        <v/>
      </c>
      <c r="AC402" s="118"/>
      <c r="AD402" s="119" t="str">
        <f t="shared" si="6"/>
        <v/>
      </c>
      <c r="AE402" s="107"/>
      <c r="AF402" s="107"/>
      <c r="AG402" s="107"/>
      <c r="AH402" s="107"/>
      <c r="AI402" s="107"/>
      <c r="AJ402" s="120"/>
      <c r="AK402" s="107"/>
      <c r="AL402" s="113"/>
      <c r="AM402" s="121"/>
      <c r="AN402" s="121"/>
    </row>
    <row r="403">
      <c r="A403" s="104"/>
      <c r="B403" s="105"/>
      <c r="C403" s="105"/>
      <c r="D403" s="106" t="str">
        <f t="shared" si="1"/>
        <v/>
      </c>
      <c r="E403" s="107"/>
      <c r="F403" s="108" t="str">
        <f t="shared" si="7"/>
        <v/>
      </c>
      <c r="G403" s="109" t="str">
        <f>IFERROR(VLOOKUP($E403,contratos,2,FALSE),"")</f>
        <v/>
      </c>
      <c r="H403" s="110" t="str">
        <f>IFERROR(VLOOKUP($E403,contratos,3,FALSE),"")</f>
        <v/>
      </c>
      <c r="I403" s="111" t="str">
        <f>IFERROR(VLOOKUP($E403,contratos,4,FALSE),"")</f>
        <v/>
      </c>
      <c r="J403" s="112" t="str">
        <f>IFERROR(VLOOKUP($E403,contratos,5,FALSE),"")</f>
        <v/>
      </c>
      <c r="K403" s="112" t="str">
        <f>IFERROR(VLOOKUP($E403,contratos,6,FALSE),"")</f>
        <v/>
      </c>
      <c r="L403" s="112" t="str">
        <f>IFERROR(VLOOKUP($E403,contratos,7,FALSE),"")</f>
        <v/>
      </c>
      <c r="M403" s="113"/>
      <c r="N403" s="114"/>
      <c r="O403" s="113"/>
      <c r="P403" s="107"/>
      <c r="Q403" s="115"/>
      <c r="R403" s="116"/>
      <c r="S403" s="117" t="str">
        <f t="shared" si="3"/>
        <v/>
      </c>
      <c r="T403" s="116"/>
      <c r="U403" s="106" t="str">
        <f t="shared" si="8"/>
        <v/>
      </c>
      <c r="V403" s="107"/>
      <c r="W403" s="107"/>
      <c r="X403" s="118"/>
      <c r="Y403" s="119" t="str">
        <f t="shared" si="5"/>
        <v/>
      </c>
      <c r="Z403" s="113"/>
      <c r="AA403" s="113"/>
      <c r="AB403" s="119" t="str">
        <f>IF(T403&lt;&gt;"",(HOUR(T403)+MINUTE(T403)/60)*custohh,"")</f>
        <v/>
      </c>
      <c r="AC403" s="118"/>
      <c r="AD403" s="119" t="str">
        <f t="shared" si="6"/>
        <v/>
      </c>
      <c r="AE403" s="107"/>
      <c r="AF403" s="107"/>
      <c r="AG403" s="107"/>
      <c r="AH403" s="107"/>
      <c r="AI403" s="107"/>
      <c r="AJ403" s="120"/>
      <c r="AK403" s="107"/>
      <c r="AL403" s="113"/>
      <c r="AM403" s="121"/>
      <c r="AN403" s="121"/>
    </row>
    <row r="404">
      <c r="A404" s="104"/>
      <c r="B404" s="105"/>
      <c r="C404" s="105"/>
      <c r="D404" s="106" t="str">
        <f t="shared" si="1"/>
        <v/>
      </c>
      <c r="E404" s="107"/>
      <c r="F404" s="108" t="str">
        <f t="shared" si="7"/>
        <v/>
      </c>
      <c r="G404" s="109" t="str">
        <f>IFERROR(VLOOKUP($E404,contratos,2,FALSE),"")</f>
        <v/>
      </c>
      <c r="H404" s="110" t="str">
        <f>IFERROR(VLOOKUP($E404,contratos,3,FALSE),"")</f>
        <v/>
      </c>
      <c r="I404" s="111" t="str">
        <f>IFERROR(VLOOKUP($E404,contratos,4,FALSE),"")</f>
        <v/>
      </c>
      <c r="J404" s="112" t="str">
        <f>IFERROR(VLOOKUP($E404,contratos,5,FALSE),"")</f>
        <v/>
      </c>
      <c r="K404" s="112" t="str">
        <f>IFERROR(VLOOKUP($E404,contratos,6,FALSE),"")</f>
        <v/>
      </c>
      <c r="L404" s="112" t="str">
        <f>IFERROR(VLOOKUP($E404,contratos,7,FALSE),"")</f>
        <v/>
      </c>
      <c r="M404" s="113"/>
      <c r="N404" s="114"/>
      <c r="O404" s="113"/>
      <c r="P404" s="107"/>
      <c r="Q404" s="115"/>
      <c r="R404" s="116"/>
      <c r="S404" s="117" t="str">
        <f t="shared" si="3"/>
        <v/>
      </c>
      <c r="T404" s="116"/>
      <c r="U404" s="106" t="str">
        <f t="shared" si="8"/>
        <v/>
      </c>
      <c r="V404" s="107"/>
      <c r="W404" s="107"/>
      <c r="X404" s="118"/>
      <c r="Y404" s="119" t="str">
        <f t="shared" si="5"/>
        <v/>
      </c>
      <c r="Z404" s="113"/>
      <c r="AA404" s="113"/>
      <c r="AB404" s="119" t="str">
        <f>IF(T404&lt;&gt;"",(HOUR(T404)+MINUTE(T404)/60)*custohh,"")</f>
        <v/>
      </c>
      <c r="AC404" s="118"/>
      <c r="AD404" s="119" t="str">
        <f t="shared" si="6"/>
        <v/>
      </c>
      <c r="AE404" s="107"/>
      <c r="AF404" s="107"/>
      <c r="AG404" s="107"/>
      <c r="AH404" s="107"/>
      <c r="AI404" s="107"/>
      <c r="AJ404" s="120"/>
      <c r="AK404" s="107"/>
      <c r="AL404" s="113"/>
      <c r="AM404" s="121"/>
      <c r="AN404" s="121"/>
    </row>
    <row r="405">
      <c r="A405" s="104"/>
      <c r="B405" s="105"/>
      <c r="C405" s="105"/>
      <c r="D405" s="106" t="str">
        <f t="shared" si="1"/>
        <v/>
      </c>
      <c r="E405" s="107"/>
      <c r="F405" s="108" t="str">
        <f t="shared" si="7"/>
        <v/>
      </c>
      <c r="G405" s="109" t="str">
        <f>IFERROR(VLOOKUP($E405,contratos,2,FALSE),"")</f>
        <v/>
      </c>
      <c r="H405" s="110" t="str">
        <f>IFERROR(VLOOKUP($E405,contratos,3,FALSE),"")</f>
        <v/>
      </c>
      <c r="I405" s="111" t="str">
        <f>IFERROR(VLOOKUP($E405,contratos,4,FALSE),"")</f>
        <v/>
      </c>
      <c r="J405" s="112" t="str">
        <f>IFERROR(VLOOKUP($E405,contratos,5,FALSE),"")</f>
        <v/>
      </c>
      <c r="K405" s="112" t="str">
        <f>IFERROR(VLOOKUP($E405,contratos,6,FALSE),"")</f>
        <v/>
      </c>
      <c r="L405" s="112" t="str">
        <f>IFERROR(VLOOKUP($E405,contratos,7,FALSE),"")</f>
        <v/>
      </c>
      <c r="M405" s="113"/>
      <c r="N405" s="114"/>
      <c r="O405" s="113"/>
      <c r="P405" s="107"/>
      <c r="Q405" s="115"/>
      <c r="R405" s="116"/>
      <c r="S405" s="117" t="str">
        <f t="shared" si="3"/>
        <v/>
      </c>
      <c r="T405" s="116"/>
      <c r="U405" s="106" t="str">
        <f t="shared" si="8"/>
        <v/>
      </c>
      <c r="V405" s="107"/>
      <c r="W405" s="107"/>
      <c r="X405" s="118"/>
      <c r="Y405" s="119" t="str">
        <f t="shared" si="5"/>
        <v/>
      </c>
      <c r="Z405" s="113"/>
      <c r="AA405" s="113"/>
      <c r="AB405" s="119" t="str">
        <f>IF(T405&lt;&gt;"",(HOUR(T405)+MINUTE(T405)/60)*custohh,"")</f>
        <v/>
      </c>
      <c r="AC405" s="118"/>
      <c r="AD405" s="119" t="str">
        <f t="shared" si="6"/>
        <v/>
      </c>
      <c r="AE405" s="107"/>
      <c r="AF405" s="107"/>
      <c r="AG405" s="107"/>
      <c r="AH405" s="107"/>
      <c r="AI405" s="107"/>
      <c r="AJ405" s="120"/>
      <c r="AK405" s="107"/>
      <c r="AL405" s="113"/>
      <c r="AM405" s="121"/>
      <c r="AN405" s="121"/>
    </row>
    <row r="406">
      <c r="A406" s="104"/>
      <c r="B406" s="105"/>
      <c r="C406" s="105"/>
      <c r="D406" s="106" t="str">
        <f t="shared" si="1"/>
        <v/>
      </c>
      <c r="E406" s="107"/>
      <c r="F406" s="108" t="str">
        <f t="shared" si="7"/>
        <v/>
      </c>
      <c r="G406" s="109" t="str">
        <f>IFERROR(VLOOKUP($E406,contratos,2,FALSE),"")</f>
        <v/>
      </c>
      <c r="H406" s="110" t="str">
        <f>IFERROR(VLOOKUP($E406,contratos,3,FALSE),"")</f>
        <v/>
      </c>
      <c r="I406" s="111" t="str">
        <f>IFERROR(VLOOKUP($E406,contratos,4,FALSE),"")</f>
        <v/>
      </c>
      <c r="J406" s="112" t="str">
        <f>IFERROR(VLOOKUP($E406,contratos,5,FALSE),"")</f>
        <v/>
      </c>
      <c r="K406" s="112" t="str">
        <f>IFERROR(VLOOKUP($E406,contratos,6,FALSE),"")</f>
        <v/>
      </c>
      <c r="L406" s="112" t="str">
        <f>IFERROR(VLOOKUP($E406,contratos,7,FALSE),"")</f>
        <v/>
      </c>
      <c r="M406" s="113"/>
      <c r="N406" s="114"/>
      <c r="O406" s="113"/>
      <c r="P406" s="107"/>
      <c r="Q406" s="115"/>
      <c r="R406" s="116"/>
      <c r="S406" s="117" t="str">
        <f t="shared" si="3"/>
        <v/>
      </c>
      <c r="T406" s="116"/>
      <c r="U406" s="106" t="str">
        <f t="shared" si="8"/>
        <v/>
      </c>
      <c r="V406" s="107"/>
      <c r="W406" s="107"/>
      <c r="X406" s="118"/>
      <c r="Y406" s="119" t="str">
        <f t="shared" si="5"/>
        <v/>
      </c>
      <c r="Z406" s="113"/>
      <c r="AA406" s="113"/>
      <c r="AB406" s="119" t="str">
        <f>IF(T406&lt;&gt;"",(HOUR(T406)+MINUTE(T406)/60)*custohh,"")</f>
        <v/>
      </c>
      <c r="AC406" s="118"/>
      <c r="AD406" s="119" t="str">
        <f t="shared" si="6"/>
        <v/>
      </c>
      <c r="AE406" s="107"/>
      <c r="AF406" s="107"/>
      <c r="AG406" s="107"/>
      <c r="AH406" s="107"/>
      <c r="AI406" s="107"/>
      <c r="AJ406" s="120"/>
      <c r="AK406" s="107"/>
      <c r="AL406" s="113"/>
      <c r="AM406" s="121"/>
      <c r="AN406" s="121"/>
    </row>
    <row r="407">
      <c r="A407" s="104"/>
      <c r="B407" s="105"/>
      <c r="C407" s="105"/>
      <c r="D407" s="106" t="str">
        <f t="shared" si="1"/>
        <v/>
      </c>
      <c r="E407" s="107"/>
      <c r="F407" s="108" t="str">
        <f t="shared" si="7"/>
        <v/>
      </c>
      <c r="G407" s="109" t="str">
        <f>IFERROR(VLOOKUP($E407,contratos,2,FALSE),"")</f>
        <v/>
      </c>
      <c r="H407" s="110" t="str">
        <f>IFERROR(VLOOKUP($E407,contratos,3,FALSE),"")</f>
        <v/>
      </c>
      <c r="I407" s="111" t="str">
        <f>IFERROR(VLOOKUP($E407,contratos,4,FALSE),"")</f>
        <v/>
      </c>
      <c r="J407" s="112" t="str">
        <f>IFERROR(VLOOKUP($E407,contratos,5,FALSE),"")</f>
        <v/>
      </c>
      <c r="K407" s="112" t="str">
        <f>IFERROR(VLOOKUP($E407,contratos,6,FALSE),"")</f>
        <v/>
      </c>
      <c r="L407" s="112" t="str">
        <f>IFERROR(VLOOKUP($E407,contratos,7,FALSE),"")</f>
        <v/>
      </c>
      <c r="M407" s="113"/>
      <c r="N407" s="114"/>
      <c r="O407" s="113"/>
      <c r="P407" s="107"/>
      <c r="Q407" s="115"/>
      <c r="R407" s="116"/>
      <c r="S407" s="117" t="str">
        <f t="shared" si="3"/>
        <v/>
      </c>
      <c r="T407" s="116"/>
      <c r="U407" s="106" t="str">
        <f t="shared" si="8"/>
        <v/>
      </c>
      <c r="V407" s="107"/>
      <c r="W407" s="107"/>
      <c r="X407" s="118"/>
      <c r="Y407" s="119" t="str">
        <f t="shared" si="5"/>
        <v/>
      </c>
      <c r="Z407" s="113"/>
      <c r="AA407" s="113"/>
      <c r="AB407" s="119" t="str">
        <f>IF(T407&lt;&gt;"",(HOUR(T407)+MINUTE(T407)/60)*custohh,"")</f>
        <v/>
      </c>
      <c r="AC407" s="118"/>
      <c r="AD407" s="119" t="str">
        <f t="shared" si="6"/>
        <v/>
      </c>
      <c r="AE407" s="107"/>
      <c r="AF407" s="107"/>
      <c r="AG407" s="107"/>
      <c r="AH407" s="107"/>
      <c r="AI407" s="107"/>
      <c r="AJ407" s="120"/>
      <c r="AK407" s="107"/>
      <c r="AL407" s="113"/>
      <c r="AM407" s="121"/>
      <c r="AN407" s="121"/>
    </row>
    <row r="408">
      <c r="A408" s="104"/>
      <c r="B408" s="105"/>
      <c r="C408" s="105"/>
      <c r="D408" s="106" t="str">
        <f t="shared" si="1"/>
        <v/>
      </c>
      <c r="E408" s="107"/>
      <c r="F408" s="108" t="str">
        <f t="shared" si="7"/>
        <v/>
      </c>
      <c r="G408" s="109" t="str">
        <f>IFERROR(VLOOKUP($E408,contratos,2,FALSE),"")</f>
        <v/>
      </c>
      <c r="H408" s="110" t="str">
        <f>IFERROR(VLOOKUP($E408,contratos,3,FALSE),"")</f>
        <v/>
      </c>
      <c r="I408" s="111" t="str">
        <f>IFERROR(VLOOKUP($E408,contratos,4,FALSE),"")</f>
        <v/>
      </c>
      <c r="J408" s="112" t="str">
        <f>IFERROR(VLOOKUP($E408,contratos,5,FALSE),"")</f>
        <v/>
      </c>
      <c r="K408" s="112" t="str">
        <f>IFERROR(VLOOKUP($E408,contratos,6,FALSE),"")</f>
        <v/>
      </c>
      <c r="L408" s="112" t="str">
        <f>IFERROR(VLOOKUP($E408,contratos,7,FALSE),"")</f>
        <v/>
      </c>
      <c r="M408" s="113"/>
      <c r="N408" s="114"/>
      <c r="O408" s="113"/>
      <c r="P408" s="107"/>
      <c r="Q408" s="115"/>
      <c r="R408" s="116"/>
      <c r="S408" s="117" t="str">
        <f t="shared" si="3"/>
        <v/>
      </c>
      <c r="T408" s="116"/>
      <c r="U408" s="106" t="str">
        <f t="shared" si="8"/>
        <v/>
      </c>
      <c r="V408" s="107"/>
      <c r="W408" s="107"/>
      <c r="X408" s="118"/>
      <c r="Y408" s="119" t="str">
        <f t="shared" si="5"/>
        <v/>
      </c>
      <c r="Z408" s="113"/>
      <c r="AA408" s="113"/>
      <c r="AB408" s="119" t="str">
        <f>IF(T408&lt;&gt;"",(HOUR(T408)+MINUTE(T408)/60)*custohh,"")</f>
        <v/>
      </c>
      <c r="AC408" s="118"/>
      <c r="AD408" s="119" t="str">
        <f t="shared" si="6"/>
        <v/>
      </c>
      <c r="AE408" s="107"/>
      <c r="AF408" s="107"/>
      <c r="AG408" s="107"/>
      <c r="AH408" s="107"/>
      <c r="AI408" s="107"/>
      <c r="AJ408" s="120"/>
      <c r="AK408" s="107"/>
      <c r="AL408" s="113"/>
      <c r="AM408" s="121"/>
      <c r="AN408" s="121"/>
    </row>
    <row r="409">
      <c r="A409" s="104"/>
      <c r="B409" s="105"/>
      <c r="C409" s="105"/>
      <c r="D409" s="106" t="str">
        <f t="shared" si="1"/>
        <v/>
      </c>
      <c r="E409" s="107"/>
      <c r="F409" s="108" t="str">
        <f t="shared" si="7"/>
        <v/>
      </c>
      <c r="G409" s="109" t="str">
        <f>IFERROR(VLOOKUP($E409,contratos,2,FALSE),"")</f>
        <v/>
      </c>
      <c r="H409" s="110" t="str">
        <f>IFERROR(VLOOKUP($E409,contratos,3,FALSE),"")</f>
        <v/>
      </c>
      <c r="I409" s="111" t="str">
        <f>IFERROR(VLOOKUP($E409,contratos,4,FALSE),"")</f>
        <v/>
      </c>
      <c r="J409" s="112" t="str">
        <f>IFERROR(VLOOKUP($E409,contratos,5,FALSE),"")</f>
        <v/>
      </c>
      <c r="K409" s="112" t="str">
        <f>IFERROR(VLOOKUP($E409,contratos,6,FALSE),"")</f>
        <v/>
      </c>
      <c r="L409" s="112" t="str">
        <f>IFERROR(VLOOKUP($E409,contratos,7,FALSE),"")</f>
        <v/>
      </c>
      <c r="M409" s="113"/>
      <c r="N409" s="114"/>
      <c r="O409" s="113"/>
      <c r="P409" s="107"/>
      <c r="Q409" s="115"/>
      <c r="R409" s="116"/>
      <c r="S409" s="117" t="str">
        <f t="shared" si="3"/>
        <v/>
      </c>
      <c r="T409" s="116"/>
      <c r="U409" s="106" t="str">
        <f t="shared" si="8"/>
        <v/>
      </c>
      <c r="V409" s="107"/>
      <c r="W409" s="107"/>
      <c r="X409" s="118"/>
      <c r="Y409" s="119" t="str">
        <f t="shared" si="5"/>
        <v/>
      </c>
      <c r="Z409" s="113"/>
      <c r="AA409" s="113"/>
      <c r="AB409" s="119" t="str">
        <f>IF(T409&lt;&gt;"",(HOUR(T409)+MINUTE(T409)/60)*custohh,"")</f>
        <v/>
      </c>
      <c r="AC409" s="118"/>
      <c r="AD409" s="119" t="str">
        <f t="shared" si="6"/>
        <v/>
      </c>
      <c r="AE409" s="107"/>
      <c r="AF409" s="107"/>
      <c r="AG409" s="107"/>
      <c r="AH409" s="107"/>
      <c r="AI409" s="107"/>
      <c r="AJ409" s="120"/>
      <c r="AK409" s="107"/>
      <c r="AL409" s="113"/>
      <c r="AM409" s="121"/>
      <c r="AN409" s="121"/>
    </row>
    <row r="410">
      <c r="A410" s="104"/>
      <c r="B410" s="105"/>
      <c r="C410" s="105"/>
      <c r="D410" s="106" t="str">
        <f t="shared" si="1"/>
        <v/>
      </c>
      <c r="E410" s="107"/>
      <c r="F410" s="108" t="str">
        <f t="shared" si="7"/>
        <v/>
      </c>
      <c r="G410" s="109" t="str">
        <f>IFERROR(VLOOKUP($E410,contratos,2,FALSE),"")</f>
        <v/>
      </c>
      <c r="H410" s="110" t="str">
        <f>IFERROR(VLOOKUP($E410,contratos,3,FALSE),"")</f>
        <v/>
      </c>
      <c r="I410" s="111" t="str">
        <f>IFERROR(VLOOKUP($E410,contratos,4,FALSE),"")</f>
        <v/>
      </c>
      <c r="J410" s="112" t="str">
        <f>IFERROR(VLOOKUP($E410,contratos,5,FALSE),"")</f>
        <v/>
      </c>
      <c r="K410" s="112" t="str">
        <f>IFERROR(VLOOKUP($E410,contratos,6,FALSE),"")</f>
        <v/>
      </c>
      <c r="L410" s="112" t="str">
        <f>IFERROR(VLOOKUP($E410,contratos,7,FALSE),"")</f>
        <v/>
      </c>
      <c r="M410" s="113"/>
      <c r="N410" s="114"/>
      <c r="O410" s="113"/>
      <c r="P410" s="107"/>
      <c r="Q410" s="115"/>
      <c r="R410" s="116"/>
      <c r="S410" s="117" t="str">
        <f t="shared" si="3"/>
        <v/>
      </c>
      <c r="T410" s="116"/>
      <c r="U410" s="106" t="str">
        <f t="shared" si="8"/>
        <v/>
      </c>
      <c r="V410" s="107"/>
      <c r="W410" s="107"/>
      <c r="X410" s="118"/>
      <c r="Y410" s="119" t="str">
        <f t="shared" si="5"/>
        <v/>
      </c>
      <c r="Z410" s="113"/>
      <c r="AA410" s="113"/>
      <c r="AB410" s="119" t="str">
        <f>IF(T410&lt;&gt;"",(HOUR(T410)+MINUTE(T410)/60)*custohh,"")</f>
        <v/>
      </c>
      <c r="AC410" s="118"/>
      <c r="AD410" s="119" t="str">
        <f t="shared" si="6"/>
        <v/>
      </c>
      <c r="AE410" s="107"/>
      <c r="AF410" s="107"/>
      <c r="AG410" s="107"/>
      <c r="AH410" s="107"/>
      <c r="AI410" s="107"/>
      <c r="AJ410" s="120"/>
      <c r="AK410" s="107"/>
      <c r="AL410" s="113"/>
      <c r="AM410" s="121"/>
      <c r="AN410" s="121"/>
    </row>
    <row r="411">
      <c r="A411" s="104"/>
      <c r="B411" s="105"/>
      <c r="C411" s="105"/>
      <c r="D411" s="106" t="str">
        <f t="shared" si="1"/>
        <v/>
      </c>
      <c r="E411" s="107"/>
      <c r="F411" s="108" t="str">
        <f t="shared" si="7"/>
        <v/>
      </c>
      <c r="G411" s="109" t="str">
        <f>IFERROR(VLOOKUP($E411,contratos,2,FALSE),"")</f>
        <v/>
      </c>
      <c r="H411" s="110" t="str">
        <f>IFERROR(VLOOKUP($E411,contratos,3,FALSE),"")</f>
        <v/>
      </c>
      <c r="I411" s="111" t="str">
        <f>IFERROR(VLOOKUP($E411,contratos,4,FALSE),"")</f>
        <v/>
      </c>
      <c r="J411" s="112" t="str">
        <f>IFERROR(VLOOKUP($E411,contratos,5,FALSE),"")</f>
        <v/>
      </c>
      <c r="K411" s="112" t="str">
        <f>IFERROR(VLOOKUP($E411,contratos,6,FALSE),"")</f>
        <v/>
      </c>
      <c r="L411" s="112" t="str">
        <f>IFERROR(VLOOKUP($E411,contratos,7,FALSE),"")</f>
        <v/>
      </c>
      <c r="M411" s="113"/>
      <c r="N411" s="114"/>
      <c r="O411" s="113"/>
      <c r="P411" s="107"/>
      <c r="Q411" s="115"/>
      <c r="R411" s="116"/>
      <c r="S411" s="117" t="str">
        <f t="shared" si="3"/>
        <v/>
      </c>
      <c r="T411" s="116"/>
      <c r="U411" s="106" t="str">
        <f t="shared" si="8"/>
        <v/>
      </c>
      <c r="V411" s="107"/>
      <c r="W411" s="107"/>
      <c r="X411" s="118"/>
      <c r="Y411" s="119" t="str">
        <f t="shared" si="5"/>
        <v/>
      </c>
      <c r="Z411" s="113"/>
      <c r="AA411" s="113"/>
      <c r="AB411" s="119" t="str">
        <f>IF(T411&lt;&gt;"",(HOUR(T411)+MINUTE(T411)/60)*custohh,"")</f>
        <v/>
      </c>
      <c r="AC411" s="118"/>
      <c r="AD411" s="119" t="str">
        <f t="shared" si="6"/>
        <v/>
      </c>
      <c r="AE411" s="107"/>
      <c r="AF411" s="107"/>
      <c r="AG411" s="107"/>
      <c r="AH411" s="107"/>
      <c r="AI411" s="107"/>
      <c r="AJ411" s="120"/>
      <c r="AK411" s="107"/>
      <c r="AL411" s="113"/>
      <c r="AM411" s="121"/>
      <c r="AN411" s="121"/>
    </row>
    <row r="412">
      <c r="A412" s="104"/>
      <c r="B412" s="105"/>
      <c r="C412" s="105"/>
      <c r="D412" s="106" t="str">
        <f t="shared" si="1"/>
        <v/>
      </c>
      <c r="E412" s="107"/>
      <c r="F412" s="108" t="str">
        <f t="shared" si="7"/>
        <v/>
      </c>
      <c r="G412" s="109" t="str">
        <f>IFERROR(VLOOKUP($E412,contratos,2,FALSE),"")</f>
        <v/>
      </c>
      <c r="H412" s="110" t="str">
        <f>IFERROR(VLOOKUP($E412,contratos,3,FALSE),"")</f>
        <v/>
      </c>
      <c r="I412" s="111" t="str">
        <f>IFERROR(VLOOKUP($E412,contratos,4,FALSE),"")</f>
        <v/>
      </c>
      <c r="J412" s="112" t="str">
        <f>IFERROR(VLOOKUP($E412,contratos,5,FALSE),"")</f>
        <v/>
      </c>
      <c r="K412" s="112" t="str">
        <f>IFERROR(VLOOKUP($E412,contratos,6,FALSE),"")</f>
        <v/>
      </c>
      <c r="L412" s="112" t="str">
        <f>IFERROR(VLOOKUP($E412,contratos,7,FALSE),"")</f>
        <v/>
      </c>
      <c r="M412" s="113"/>
      <c r="N412" s="114"/>
      <c r="O412" s="113"/>
      <c r="P412" s="107"/>
      <c r="Q412" s="115"/>
      <c r="R412" s="116"/>
      <c r="S412" s="117" t="str">
        <f t="shared" si="3"/>
        <v/>
      </c>
      <c r="T412" s="116"/>
      <c r="U412" s="106" t="str">
        <f t="shared" si="8"/>
        <v/>
      </c>
      <c r="V412" s="107"/>
      <c r="W412" s="107"/>
      <c r="X412" s="118"/>
      <c r="Y412" s="119" t="str">
        <f t="shared" si="5"/>
        <v/>
      </c>
      <c r="Z412" s="113"/>
      <c r="AA412" s="113"/>
      <c r="AB412" s="119" t="str">
        <f>IF(T412&lt;&gt;"",(HOUR(T412)+MINUTE(T412)/60)*custohh,"")</f>
        <v/>
      </c>
      <c r="AC412" s="118"/>
      <c r="AD412" s="119" t="str">
        <f t="shared" si="6"/>
        <v/>
      </c>
      <c r="AE412" s="107"/>
      <c r="AF412" s="107"/>
      <c r="AG412" s="107"/>
      <c r="AH412" s="107"/>
      <c r="AI412" s="107"/>
      <c r="AJ412" s="120"/>
      <c r="AK412" s="107"/>
      <c r="AL412" s="113"/>
      <c r="AM412" s="121"/>
      <c r="AN412" s="121"/>
    </row>
    <row r="413">
      <c r="A413" s="104"/>
      <c r="B413" s="105"/>
      <c r="C413" s="105"/>
      <c r="D413" s="106" t="str">
        <f t="shared" si="1"/>
        <v/>
      </c>
      <c r="E413" s="107"/>
      <c r="F413" s="108" t="str">
        <f t="shared" si="7"/>
        <v/>
      </c>
      <c r="G413" s="109" t="str">
        <f>IFERROR(VLOOKUP($E413,contratos,2,FALSE),"")</f>
        <v/>
      </c>
      <c r="H413" s="110" t="str">
        <f>IFERROR(VLOOKUP($E413,contratos,3,FALSE),"")</f>
        <v/>
      </c>
      <c r="I413" s="111" t="str">
        <f>IFERROR(VLOOKUP($E413,contratos,4,FALSE),"")</f>
        <v/>
      </c>
      <c r="J413" s="112" t="str">
        <f>IFERROR(VLOOKUP($E413,contratos,5,FALSE),"")</f>
        <v/>
      </c>
      <c r="K413" s="112" t="str">
        <f>IFERROR(VLOOKUP($E413,contratos,6,FALSE),"")</f>
        <v/>
      </c>
      <c r="L413" s="112" t="str">
        <f>IFERROR(VLOOKUP($E413,contratos,7,FALSE),"")</f>
        <v/>
      </c>
      <c r="M413" s="113"/>
      <c r="N413" s="114"/>
      <c r="O413" s="113"/>
      <c r="P413" s="107"/>
      <c r="Q413" s="115"/>
      <c r="R413" s="116"/>
      <c r="S413" s="117" t="str">
        <f t="shared" si="3"/>
        <v/>
      </c>
      <c r="T413" s="116"/>
      <c r="U413" s="106" t="str">
        <f t="shared" si="8"/>
        <v/>
      </c>
      <c r="V413" s="107"/>
      <c r="W413" s="107"/>
      <c r="X413" s="118"/>
      <c r="Y413" s="119" t="str">
        <f t="shared" si="5"/>
        <v/>
      </c>
      <c r="Z413" s="113"/>
      <c r="AA413" s="113"/>
      <c r="AB413" s="119" t="str">
        <f>IF(T413&lt;&gt;"",(HOUR(T413)+MINUTE(T413)/60)*custohh,"")</f>
        <v/>
      </c>
      <c r="AC413" s="118"/>
      <c r="AD413" s="119" t="str">
        <f t="shared" si="6"/>
        <v/>
      </c>
      <c r="AE413" s="107"/>
      <c r="AF413" s="107"/>
      <c r="AG413" s="107"/>
      <c r="AH413" s="107"/>
      <c r="AI413" s="107"/>
      <c r="AJ413" s="120"/>
      <c r="AK413" s="107"/>
      <c r="AL413" s="113"/>
      <c r="AM413" s="121"/>
      <c r="AN413" s="121"/>
    </row>
    <row r="414">
      <c r="A414" s="104"/>
      <c r="B414" s="105"/>
      <c r="C414" s="105"/>
      <c r="D414" s="106" t="str">
        <f t="shared" si="1"/>
        <v/>
      </c>
      <c r="E414" s="107"/>
      <c r="F414" s="108" t="str">
        <f t="shared" si="7"/>
        <v/>
      </c>
      <c r="G414" s="109" t="str">
        <f>IFERROR(VLOOKUP($E414,contratos,2,FALSE),"")</f>
        <v/>
      </c>
      <c r="H414" s="110" t="str">
        <f>IFERROR(VLOOKUP($E414,contratos,3,FALSE),"")</f>
        <v/>
      </c>
      <c r="I414" s="111" t="str">
        <f>IFERROR(VLOOKUP($E414,contratos,4,FALSE),"")</f>
        <v/>
      </c>
      <c r="J414" s="112" t="str">
        <f>IFERROR(VLOOKUP($E414,contratos,5,FALSE),"")</f>
        <v/>
      </c>
      <c r="K414" s="112" t="str">
        <f>IFERROR(VLOOKUP($E414,contratos,6,FALSE),"")</f>
        <v/>
      </c>
      <c r="L414" s="112" t="str">
        <f>IFERROR(VLOOKUP($E414,contratos,7,FALSE),"")</f>
        <v/>
      </c>
      <c r="M414" s="113"/>
      <c r="N414" s="114"/>
      <c r="O414" s="113"/>
      <c r="P414" s="107"/>
      <c r="Q414" s="115"/>
      <c r="R414" s="116"/>
      <c r="S414" s="117" t="str">
        <f t="shared" si="3"/>
        <v/>
      </c>
      <c r="T414" s="116"/>
      <c r="U414" s="106" t="str">
        <f t="shared" si="8"/>
        <v/>
      </c>
      <c r="V414" s="107"/>
      <c r="W414" s="107"/>
      <c r="X414" s="118"/>
      <c r="Y414" s="119" t="str">
        <f t="shared" si="5"/>
        <v/>
      </c>
      <c r="Z414" s="113"/>
      <c r="AA414" s="113"/>
      <c r="AB414" s="119" t="str">
        <f>IF(T414&lt;&gt;"",(HOUR(T414)+MINUTE(T414)/60)*custohh,"")</f>
        <v/>
      </c>
      <c r="AC414" s="118"/>
      <c r="AD414" s="119" t="str">
        <f t="shared" si="6"/>
        <v/>
      </c>
      <c r="AE414" s="107"/>
      <c r="AF414" s="107"/>
      <c r="AG414" s="107"/>
      <c r="AH414" s="107"/>
      <c r="AI414" s="107"/>
      <c r="AJ414" s="120"/>
      <c r="AK414" s="107"/>
      <c r="AL414" s="113"/>
      <c r="AM414" s="121"/>
      <c r="AN414" s="121"/>
    </row>
    <row r="415">
      <c r="A415" s="104"/>
      <c r="B415" s="105"/>
      <c r="C415" s="105"/>
      <c r="D415" s="106" t="str">
        <f t="shared" si="1"/>
        <v/>
      </c>
      <c r="E415" s="107"/>
      <c r="F415" s="108" t="str">
        <f t="shared" si="7"/>
        <v/>
      </c>
      <c r="G415" s="109" t="str">
        <f>IFERROR(VLOOKUP($E415,contratos,2,FALSE),"")</f>
        <v/>
      </c>
      <c r="H415" s="110" t="str">
        <f>IFERROR(VLOOKUP($E415,contratos,3,FALSE),"")</f>
        <v/>
      </c>
      <c r="I415" s="111" t="str">
        <f>IFERROR(VLOOKUP($E415,contratos,4,FALSE),"")</f>
        <v/>
      </c>
      <c r="J415" s="112" t="str">
        <f>IFERROR(VLOOKUP($E415,contratos,5,FALSE),"")</f>
        <v/>
      </c>
      <c r="K415" s="112" t="str">
        <f>IFERROR(VLOOKUP($E415,contratos,6,FALSE),"")</f>
        <v/>
      </c>
      <c r="L415" s="112" t="str">
        <f>IFERROR(VLOOKUP($E415,contratos,7,FALSE),"")</f>
        <v/>
      </c>
      <c r="M415" s="113"/>
      <c r="N415" s="114"/>
      <c r="O415" s="113"/>
      <c r="P415" s="107"/>
      <c r="Q415" s="115"/>
      <c r="R415" s="116"/>
      <c r="S415" s="117" t="str">
        <f t="shared" si="3"/>
        <v/>
      </c>
      <c r="T415" s="116"/>
      <c r="U415" s="106" t="str">
        <f t="shared" si="8"/>
        <v/>
      </c>
      <c r="V415" s="107"/>
      <c r="W415" s="107"/>
      <c r="X415" s="118"/>
      <c r="Y415" s="119" t="str">
        <f t="shared" si="5"/>
        <v/>
      </c>
      <c r="Z415" s="113"/>
      <c r="AA415" s="113"/>
      <c r="AB415" s="119" t="str">
        <f>IF(T415&lt;&gt;"",(HOUR(T415)+MINUTE(T415)/60)*custohh,"")</f>
        <v/>
      </c>
      <c r="AC415" s="118"/>
      <c r="AD415" s="119" t="str">
        <f t="shared" si="6"/>
        <v/>
      </c>
      <c r="AE415" s="107"/>
      <c r="AF415" s="107"/>
      <c r="AG415" s="107"/>
      <c r="AH415" s="107"/>
      <c r="AI415" s="107"/>
      <c r="AJ415" s="120"/>
      <c r="AK415" s="107"/>
      <c r="AL415" s="113"/>
      <c r="AM415" s="121"/>
      <c r="AN415" s="121"/>
    </row>
    <row r="416">
      <c r="A416" s="104"/>
      <c r="B416" s="105"/>
      <c r="C416" s="105"/>
      <c r="D416" s="106" t="str">
        <f t="shared" si="1"/>
        <v/>
      </c>
      <c r="E416" s="107"/>
      <c r="F416" s="108" t="str">
        <f t="shared" si="7"/>
        <v/>
      </c>
      <c r="G416" s="109" t="str">
        <f>IFERROR(VLOOKUP($E416,contratos,2,FALSE),"")</f>
        <v/>
      </c>
      <c r="H416" s="110" t="str">
        <f>IFERROR(VLOOKUP($E416,contratos,3,FALSE),"")</f>
        <v/>
      </c>
      <c r="I416" s="111" t="str">
        <f>IFERROR(VLOOKUP($E416,contratos,4,FALSE),"")</f>
        <v/>
      </c>
      <c r="J416" s="112" t="str">
        <f>IFERROR(VLOOKUP($E416,contratos,5,FALSE),"")</f>
        <v/>
      </c>
      <c r="K416" s="112" t="str">
        <f>IFERROR(VLOOKUP($E416,contratos,6,FALSE),"")</f>
        <v/>
      </c>
      <c r="L416" s="112" t="str">
        <f>IFERROR(VLOOKUP($E416,contratos,7,FALSE),"")</f>
        <v/>
      </c>
      <c r="M416" s="113"/>
      <c r="N416" s="114"/>
      <c r="O416" s="113"/>
      <c r="P416" s="107"/>
      <c r="Q416" s="115"/>
      <c r="R416" s="116"/>
      <c r="S416" s="117" t="str">
        <f t="shared" si="3"/>
        <v/>
      </c>
      <c r="T416" s="116"/>
      <c r="U416" s="106" t="str">
        <f t="shared" si="8"/>
        <v/>
      </c>
      <c r="V416" s="107"/>
      <c r="W416" s="107"/>
      <c r="X416" s="118"/>
      <c r="Y416" s="119" t="str">
        <f t="shared" si="5"/>
        <v/>
      </c>
      <c r="Z416" s="113"/>
      <c r="AA416" s="113"/>
      <c r="AB416" s="119" t="str">
        <f>IF(T416&lt;&gt;"",(HOUR(T416)+MINUTE(T416)/60)*custohh,"")</f>
        <v/>
      </c>
      <c r="AC416" s="118"/>
      <c r="AD416" s="119" t="str">
        <f t="shared" si="6"/>
        <v/>
      </c>
      <c r="AE416" s="107"/>
      <c r="AF416" s="107"/>
      <c r="AG416" s="107"/>
      <c r="AH416" s="107"/>
      <c r="AI416" s="107"/>
      <c r="AJ416" s="120"/>
      <c r="AK416" s="107"/>
      <c r="AL416" s="113"/>
      <c r="AM416" s="121"/>
      <c r="AN416" s="121"/>
    </row>
    <row r="417">
      <c r="A417" s="104"/>
      <c r="B417" s="105"/>
      <c r="C417" s="105"/>
      <c r="D417" s="106" t="str">
        <f t="shared" si="1"/>
        <v/>
      </c>
      <c r="E417" s="107"/>
      <c r="F417" s="108" t="str">
        <f t="shared" si="7"/>
        <v/>
      </c>
      <c r="G417" s="109" t="str">
        <f>IFERROR(VLOOKUP($E417,contratos,2,FALSE),"")</f>
        <v/>
      </c>
      <c r="H417" s="110" t="str">
        <f>IFERROR(VLOOKUP($E417,contratos,3,FALSE),"")</f>
        <v/>
      </c>
      <c r="I417" s="111" t="str">
        <f>IFERROR(VLOOKUP($E417,contratos,4,FALSE),"")</f>
        <v/>
      </c>
      <c r="J417" s="112" t="str">
        <f>IFERROR(VLOOKUP($E417,contratos,5,FALSE),"")</f>
        <v/>
      </c>
      <c r="K417" s="112" t="str">
        <f>IFERROR(VLOOKUP($E417,contratos,6,FALSE),"")</f>
        <v/>
      </c>
      <c r="L417" s="112" t="str">
        <f>IFERROR(VLOOKUP($E417,contratos,7,FALSE),"")</f>
        <v/>
      </c>
      <c r="M417" s="113"/>
      <c r="N417" s="114"/>
      <c r="O417" s="113"/>
      <c r="P417" s="107"/>
      <c r="Q417" s="115"/>
      <c r="R417" s="116"/>
      <c r="S417" s="117" t="str">
        <f t="shared" si="3"/>
        <v/>
      </c>
      <c r="T417" s="116"/>
      <c r="U417" s="106" t="str">
        <f t="shared" si="8"/>
        <v/>
      </c>
      <c r="V417" s="107"/>
      <c r="W417" s="107"/>
      <c r="X417" s="118"/>
      <c r="Y417" s="119" t="str">
        <f t="shared" si="5"/>
        <v/>
      </c>
      <c r="Z417" s="113"/>
      <c r="AA417" s="113"/>
      <c r="AB417" s="119" t="str">
        <f>IF(T417&lt;&gt;"",(HOUR(T417)+MINUTE(T417)/60)*custohh,"")</f>
        <v/>
      </c>
      <c r="AC417" s="118"/>
      <c r="AD417" s="119" t="str">
        <f t="shared" si="6"/>
        <v/>
      </c>
      <c r="AE417" s="107"/>
      <c r="AF417" s="107"/>
      <c r="AG417" s="107"/>
      <c r="AH417" s="107"/>
      <c r="AI417" s="107"/>
      <c r="AJ417" s="120"/>
      <c r="AK417" s="107"/>
      <c r="AL417" s="113"/>
      <c r="AM417" s="121"/>
      <c r="AN417" s="121"/>
    </row>
    <row r="418">
      <c r="A418" s="104"/>
      <c r="B418" s="105"/>
      <c r="C418" s="105"/>
      <c r="D418" s="106" t="str">
        <f t="shared" si="1"/>
        <v/>
      </c>
      <c r="E418" s="107"/>
      <c r="F418" s="108" t="str">
        <f t="shared" si="7"/>
        <v/>
      </c>
      <c r="G418" s="109" t="str">
        <f>IFERROR(VLOOKUP($E418,contratos,2,FALSE),"")</f>
        <v/>
      </c>
      <c r="H418" s="110" t="str">
        <f>IFERROR(VLOOKUP($E418,contratos,3,FALSE),"")</f>
        <v/>
      </c>
      <c r="I418" s="111" t="str">
        <f>IFERROR(VLOOKUP($E418,contratos,4,FALSE),"")</f>
        <v/>
      </c>
      <c r="J418" s="112" t="str">
        <f>IFERROR(VLOOKUP($E418,contratos,5,FALSE),"")</f>
        <v/>
      </c>
      <c r="K418" s="112" t="str">
        <f>IFERROR(VLOOKUP($E418,contratos,6,FALSE),"")</f>
        <v/>
      </c>
      <c r="L418" s="112" t="str">
        <f>IFERROR(VLOOKUP($E418,contratos,7,FALSE),"")</f>
        <v/>
      </c>
      <c r="M418" s="113"/>
      <c r="N418" s="114"/>
      <c r="O418" s="113"/>
      <c r="P418" s="107"/>
      <c r="Q418" s="115"/>
      <c r="R418" s="116"/>
      <c r="S418" s="117" t="str">
        <f t="shared" si="3"/>
        <v/>
      </c>
      <c r="T418" s="116"/>
      <c r="U418" s="106" t="str">
        <f t="shared" si="8"/>
        <v/>
      </c>
      <c r="V418" s="107"/>
      <c r="W418" s="107"/>
      <c r="X418" s="118"/>
      <c r="Y418" s="119" t="str">
        <f t="shared" si="5"/>
        <v/>
      </c>
      <c r="Z418" s="113"/>
      <c r="AA418" s="113"/>
      <c r="AB418" s="119" t="str">
        <f>IF(T418&lt;&gt;"",(HOUR(T418)+MINUTE(T418)/60)*custohh,"")</f>
        <v/>
      </c>
      <c r="AC418" s="118"/>
      <c r="AD418" s="119" t="str">
        <f t="shared" si="6"/>
        <v/>
      </c>
      <c r="AE418" s="107"/>
      <c r="AF418" s="107"/>
      <c r="AG418" s="107"/>
      <c r="AH418" s="107"/>
      <c r="AI418" s="107"/>
      <c r="AJ418" s="120"/>
      <c r="AK418" s="107"/>
      <c r="AL418" s="113"/>
      <c r="AM418" s="121"/>
      <c r="AN418" s="121"/>
    </row>
    <row r="419">
      <c r="A419" s="104"/>
      <c r="B419" s="105"/>
      <c r="C419" s="105"/>
      <c r="D419" s="106" t="str">
        <f t="shared" si="1"/>
        <v/>
      </c>
      <c r="E419" s="107"/>
      <c r="F419" s="108" t="str">
        <f t="shared" si="7"/>
        <v/>
      </c>
      <c r="G419" s="109" t="str">
        <f>IFERROR(VLOOKUP($E419,contratos,2,FALSE),"")</f>
        <v/>
      </c>
      <c r="H419" s="110" t="str">
        <f>IFERROR(VLOOKUP($E419,contratos,3,FALSE),"")</f>
        <v/>
      </c>
      <c r="I419" s="111" t="str">
        <f>IFERROR(VLOOKUP($E419,contratos,4,FALSE),"")</f>
        <v/>
      </c>
      <c r="J419" s="112" t="str">
        <f>IFERROR(VLOOKUP($E419,contratos,5,FALSE),"")</f>
        <v/>
      </c>
      <c r="K419" s="112" t="str">
        <f>IFERROR(VLOOKUP($E419,contratos,6,FALSE),"")</f>
        <v/>
      </c>
      <c r="L419" s="112" t="str">
        <f>IFERROR(VLOOKUP($E419,contratos,7,FALSE),"")</f>
        <v/>
      </c>
      <c r="M419" s="113"/>
      <c r="N419" s="114"/>
      <c r="O419" s="113"/>
      <c r="P419" s="107"/>
      <c r="Q419" s="115"/>
      <c r="R419" s="116"/>
      <c r="S419" s="117" t="str">
        <f t="shared" si="3"/>
        <v/>
      </c>
      <c r="T419" s="116"/>
      <c r="U419" s="106" t="str">
        <f t="shared" si="8"/>
        <v/>
      </c>
      <c r="V419" s="107"/>
      <c r="W419" s="107"/>
      <c r="X419" s="118"/>
      <c r="Y419" s="119" t="str">
        <f t="shared" si="5"/>
        <v/>
      </c>
      <c r="Z419" s="113"/>
      <c r="AA419" s="113"/>
      <c r="AB419" s="119" t="str">
        <f>IF(T419&lt;&gt;"",(HOUR(T419)+MINUTE(T419)/60)*custohh,"")</f>
        <v/>
      </c>
      <c r="AC419" s="118"/>
      <c r="AD419" s="119" t="str">
        <f t="shared" si="6"/>
        <v/>
      </c>
      <c r="AE419" s="107"/>
      <c r="AF419" s="107"/>
      <c r="AG419" s="107"/>
      <c r="AH419" s="107"/>
      <c r="AI419" s="107"/>
      <c r="AJ419" s="120"/>
      <c r="AK419" s="107"/>
      <c r="AL419" s="113"/>
      <c r="AM419" s="121"/>
      <c r="AN419" s="121"/>
    </row>
    <row r="420">
      <c r="A420" s="104"/>
      <c r="B420" s="105"/>
      <c r="C420" s="105"/>
      <c r="D420" s="106" t="str">
        <f t="shared" si="1"/>
        <v/>
      </c>
      <c r="E420" s="107"/>
      <c r="F420" s="108" t="str">
        <f t="shared" si="7"/>
        <v/>
      </c>
      <c r="G420" s="109" t="str">
        <f>IFERROR(VLOOKUP($E420,contratos,2,FALSE),"")</f>
        <v/>
      </c>
      <c r="H420" s="110" t="str">
        <f>IFERROR(VLOOKUP($E420,contratos,3,FALSE),"")</f>
        <v/>
      </c>
      <c r="I420" s="111" t="str">
        <f>IFERROR(VLOOKUP($E420,contratos,4,FALSE),"")</f>
        <v/>
      </c>
      <c r="J420" s="112" t="str">
        <f>IFERROR(VLOOKUP($E420,contratos,5,FALSE),"")</f>
        <v/>
      </c>
      <c r="K420" s="112" t="str">
        <f>IFERROR(VLOOKUP($E420,contratos,6,FALSE),"")</f>
        <v/>
      </c>
      <c r="L420" s="112" t="str">
        <f>IFERROR(VLOOKUP($E420,contratos,7,FALSE),"")</f>
        <v/>
      </c>
      <c r="M420" s="113"/>
      <c r="N420" s="114"/>
      <c r="O420" s="113"/>
      <c r="P420" s="107"/>
      <c r="Q420" s="115"/>
      <c r="R420" s="116"/>
      <c r="S420" s="117" t="str">
        <f t="shared" si="3"/>
        <v/>
      </c>
      <c r="T420" s="116"/>
      <c r="U420" s="106" t="str">
        <f t="shared" si="8"/>
        <v/>
      </c>
      <c r="V420" s="107"/>
      <c r="W420" s="107"/>
      <c r="X420" s="118"/>
      <c r="Y420" s="119" t="str">
        <f t="shared" si="5"/>
        <v/>
      </c>
      <c r="Z420" s="113"/>
      <c r="AA420" s="113"/>
      <c r="AB420" s="119" t="str">
        <f>IF(T420&lt;&gt;"",(HOUR(T420)+MINUTE(T420)/60)*custohh,"")</f>
        <v/>
      </c>
      <c r="AC420" s="118"/>
      <c r="AD420" s="119" t="str">
        <f t="shared" si="6"/>
        <v/>
      </c>
      <c r="AE420" s="107"/>
      <c r="AF420" s="107"/>
      <c r="AG420" s="107"/>
      <c r="AH420" s="107"/>
      <c r="AI420" s="107"/>
      <c r="AJ420" s="120"/>
      <c r="AK420" s="107"/>
      <c r="AL420" s="113"/>
      <c r="AM420" s="121"/>
      <c r="AN420" s="121"/>
    </row>
    <row r="421">
      <c r="A421" s="104"/>
      <c r="B421" s="105"/>
      <c r="C421" s="105"/>
      <c r="D421" s="106" t="str">
        <f t="shared" si="1"/>
        <v/>
      </c>
      <c r="E421" s="107"/>
      <c r="F421" s="108" t="str">
        <f t="shared" si="7"/>
        <v/>
      </c>
      <c r="G421" s="109" t="str">
        <f>IFERROR(VLOOKUP($E421,contratos,2,FALSE),"")</f>
        <v/>
      </c>
      <c r="H421" s="110" t="str">
        <f>IFERROR(VLOOKUP($E421,contratos,3,FALSE),"")</f>
        <v/>
      </c>
      <c r="I421" s="111" t="str">
        <f>IFERROR(VLOOKUP($E421,contratos,4,FALSE),"")</f>
        <v/>
      </c>
      <c r="J421" s="112" t="str">
        <f>IFERROR(VLOOKUP($E421,contratos,5,FALSE),"")</f>
        <v/>
      </c>
      <c r="K421" s="112" t="str">
        <f>IFERROR(VLOOKUP($E421,contratos,6,FALSE),"")</f>
        <v/>
      </c>
      <c r="L421" s="112" t="str">
        <f>IFERROR(VLOOKUP($E421,contratos,7,FALSE),"")</f>
        <v/>
      </c>
      <c r="M421" s="113"/>
      <c r="N421" s="114"/>
      <c r="O421" s="113"/>
      <c r="P421" s="107"/>
      <c r="Q421" s="115"/>
      <c r="R421" s="116"/>
      <c r="S421" s="117" t="str">
        <f t="shared" si="3"/>
        <v/>
      </c>
      <c r="T421" s="116"/>
      <c r="U421" s="106" t="str">
        <f t="shared" si="8"/>
        <v/>
      </c>
      <c r="V421" s="107"/>
      <c r="W421" s="107"/>
      <c r="X421" s="118"/>
      <c r="Y421" s="119" t="str">
        <f t="shared" si="5"/>
        <v/>
      </c>
      <c r="Z421" s="113"/>
      <c r="AA421" s="113"/>
      <c r="AB421" s="119" t="str">
        <f>IF(T421&lt;&gt;"",(HOUR(T421)+MINUTE(T421)/60)*custohh,"")</f>
        <v/>
      </c>
      <c r="AC421" s="118"/>
      <c r="AD421" s="119" t="str">
        <f t="shared" si="6"/>
        <v/>
      </c>
      <c r="AE421" s="107"/>
      <c r="AF421" s="107"/>
      <c r="AG421" s="107"/>
      <c r="AH421" s="107"/>
      <c r="AI421" s="107"/>
      <c r="AJ421" s="120"/>
      <c r="AK421" s="107"/>
      <c r="AL421" s="113"/>
      <c r="AM421" s="121"/>
      <c r="AN421" s="121"/>
    </row>
    <row r="422">
      <c r="A422" s="104"/>
      <c r="B422" s="105"/>
      <c r="C422" s="105"/>
      <c r="D422" s="106" t="str">
        <f t="shared" si="1"/>
        <v/>
      </c>
      <c r="E422" s="107"/>
      <c r="F422" s="108" t="str">
        <f t="shared" si="7"/>
        <v/>
      </c>
      <c r="G422" s="109" t="str">
        <f>IFERROR(VLOOKUP($E422,contratos,2,FALSE),"")</f>
        <v/>
      </c>
      <c r="H422" s="110" t="str">
        <f>IFERROR(VLOOKUP($E422,contratos,3,FALSE),"")</f>
        <v/>
      </c>
      <c r="I422" s="111" t="str">
        <f>IFERROR(VLOOKUP($E422,contratos,4,FALSE),"")</f>
        <v/>
      </c>
      <c r="J422" s="112" t="str">
        <f>IFERROR(VLOOKUP($E422,contratos,5,FALSE),"")</f>
        <v/>
      </c>
      <c r="K422" s="112" t="str">
        <f>IFERROR(VLOOKUP($E422,contratos,6,FALSE),"")</f>
        <v/>
      </c>
      <c r="L422" s="112" t="str">
        <f>IFERROR(VLOOKUP($E422,contratos,7,FALSE),"")</f>
        <v/>
      </c>
      <c r="M422" s="113"/>
      <c r="N422" s="114"/>
      <c r="O422" s="113"/>
      <c r="P422" s="107"/>
      <c r="Q422" s="115"/>
      <c r="R422" s="116"/>
      <c r="S422" s="117" t="str">
        <f t="shared" si="3"/>
        <v/>
      </c>
      <c r="T422" s="116"/>
      <c r="U422" s="106" t="str">
        <f t="shared" si="8"/>
        <v/>
      </c>
      <c r="V422" s="107"/>
      <c r="W422" s="107"/>
      <c r="X422" s="118"/>
      <c r="Y422" s="119" t="str">
        <f t="shared" si="5"/>
        <v/>
      </c>
      <c r="Z422" s="113"/>
      <c r="AA422" s="113"/>
      <c r="AB422" s="119" t="str">
        <f>IF(T422&lt;&gt;"",(HOUR(T422)+MINUTE(T422)/60)*custohh,"")</f>
        <v/>
      </c>
      <c r="AC422" s="118"/>
      <c r="AD422" s="119" t="str">
        <f t="shared" si="6"/>
        <v/>
      </c>
      <c r="AE422" s="107"/>
      <c r="AF422" s="107"/>
      <c r="AG422" s="107"/>
      <c r="AH422" s="107"/>
      <c r="AI422" s="107"/>
      <c r="AJ422" s="120"/>
      <c r="AK422" s="107"/>
      <c r="AL422" s="113"/>
      <c r="AM422" s="121"/>
      <c r="AN422" s="121"/>
    </row>
    <row r="423">
      <c r="A423" s="104"/>
      <c r="B423" s="105"/>
      <c r="C423" s="105"/>
      <c r="D423" s="106" t="str">
        <f t="shared" si="1"/>
        <v/>
      </c>
      <c r="E423" s="107"/>
      <c r="F423" s="108" t="str">
        <f t="shared" si="7"/>
        <v/>
      </c>
      <c r="G423" s="109" t="str">
        <f>IFERROR(VLOOKUP($E423,contratos,2,FALSE),"")</f>
        <v/>
      </c>
      <c r="H423" s="110" t="str">
        <f>IFERROR(VLOOKUP($E423,contratos,3,FALSE),"")</f>
        <v/>
      </c>
      <c r="I423" s="111" t="str">
        <f>IFERROR(VLOOKUP($E423,contratos,4,FALSE),"")</f>
        <v/>
      </c>
      <c r="J423" s="112" t="str">
        <f>IFERROR(VLOOKUP($E423,contratos,5,FALSE),"")</f>
        <v/>
      </c>
      <c r="K423" s="112" t="str">
        <f>IFERROR(VLOOKUP($E423,contratos,6,FALSE),"")</f>
        <v/>
      </c>
      <c r="L423" s="112" t="str">
        <f>IFERROR(VLOOKUP($E423,contratos,7,FALSE),"")</f>
        <v/>
      </c>
      <c r="M423" s="113"/>
      <c r="N423" s="114"/>
      <c r="O423" s="113"/>
      <c r="P423" s="107"/>
      <c r="Q423" s="115"/>
      <c r="R423" s="116"/>
      <c r="S423" s="117" t="str">
        <f t="shared" si="3"/>
        <v/>
      </c>
      <c r="T423" s="116"/>
      <c r="U423" s="106" t="str">
        <f t="shared" si="8"/>
        <v/>
      </c>
      <c r="V423" s="107"/>
      <c r="W423" s="107"/>
      <c r="X423" s="118"/>
      <c r="Y423" s="119" t="str">
        <f t="shared" si="5"/>
        <v/>
      </c>
      <c r="Z423" s="113"/>
      <c r="AA423" s="113"/>
      <c r="AB423" s="119" t="str">
        <f>IF(T423&lt;&gt;"",(HOUR(T423)+MINUTE(T423)/60)*custohh,"")</f>
        <v/>
      </c>
      <c r="AC423" s="118"/>
      <c r="AD423" s="119" t="str">
        <f t="shared" si="6"/>
        <v/>
      </c>
      <c r="AE423" s="107"/>
      <c r="AF423" s="107"/>
      <c r="AG423" s="107"/>
      <c r="AH423" s="107"/>
      <c r="AI423" s="107"/>
      <c r="AJ423" s="120"/>
      <c r="AK423" s="107"/>
      <c r="AL423" s="113"/>
      <c r="AM423" s="121"/>
      <c r="AN423" s="121"/>
    </row>
    <row r="424">
      <c r="A424" s="104"/>
      <c r="B424" s="105"/>
      <c r="C424" s="105"/>
      <c r="D424" s="106" t="str">
        <f t="shared" si="1"/>
        <v/>
      </c>
      <c r="E424" s="107"/>
      <c r="F424" s="108" t="str">
        <f t="shared" si="7"/>
        <v/>
      </c>
      <c r="G424" s="109" t="str">
        <f>IFERROR(VLOOKUP($E424,contratos,2,FALSE),"")</f>
        <v/>
      </c>
      <c r="H424" s="110" t="str">
        <f>IFERROR(VLOOKUP($E424,contratos,3,FALSE),"")</f>
        <v/>
      </c>
      <c r="I424" s="111" t="str">
        <f>IFERROR(VLOOKUP($E424,contratos,4,FALSE),"")</f>
        <v/>
      </c>
      <c r="J424" s="112" t="str">
        <f>IFERROR(VLOOKUP($E424,contratos,5,FALSE),"")</f>
        <v/>
      </c>
      <c r="K424" s="112" t="str">
        <f>IFERROR(VLOOKUP($E424,contratos,6,FALSE),"")</f>
        <v/>
      </c>
      <c r="L424" s="112" t="str">
        <f>IFERROR(VLOOKUP($E424,contratos,7,FALSE),"")</f>
        <v/>
      </c>
      <c r="M424" s="113"/>
      <c r="N424" s="114"/>
      <c r="O424" s="113"/>
      <c r="P424" s="107"/>
      <c r="Q424" s="115"/>
      <c r="R424" s="116"/>
      <c r="S424" s="117" t="str">
        <f t="shared" si="3"/>
        <v/>
      </c>
      <c r="T424" s="116"/>
      <c r="U424" s="106" t="str">
        <f t="shared" si="8"/>
        <v/>
      </c>
      <c r="V424" s="107"/>
      <c r="W424" s="107"/>
      <c r="X424" s="118"/>
      <c r="Y424" s="119" t="str">
        <f t="shared" si="5"/>
        <v/>
      </c>
      <c r="Z424" s="113"/>
      <c r="AA424" s="113"/>
      <c r="AB424" s="119" t="str">
        <f>IF(T424&lt;&gt;"",(HOUR(T424)+MINUTE(T424)/60)*custohh,"")</f>
        <v/>
      </c>
      <c r="AC424" s="118"/>
      <c r="AD424" s="119" t="str">
        <f t="shared" si="6"/>
        <v/>
      </c>
      <c r="AE424" s="107"/>
      <c r="AF424" s="107"/>
      <c r="AG424" s="107"/>
      <c r="AH424" s="107"/>
      <c r="AI424" s="107"/>
      <c r="AJ424" s="120"/>
      <c r="AK424" s="107"/>
      <c r="AL424" s="113"/>
      <c r="AM424" s="121"/>
      <c r="AN424" s="121"/>
    </row>
    <row r="425">
      <c r="A425" s="104"/>
      <c r="B425" s="105"/>
      <c r="C425" s="105"/>
      <c r="D425" s="106" t="str">
        <f t="shared" si="1"/>
        <v/>
      </c>
      <c r="E425" s="107"/>
      <c r="F425" s="108" t="str">
        <f t="shared" si="7"/>
        <v/>
      </c>
      <c r="G425" s="109" t="str">
        <f>IFERROR(VLOOKUP($E425,contratos,2,FALSE),"")</f>
        <v/>
      </c>
      <c r="H425" s="110" t="str">
        <f>IFERROR(VLOOKUP($E425,contratos,3,FALSE),"")</f>
        <v/>
      </c>
      <c r="I425" s="111" t="str">
        <f>IFERROR(VLOOKUP($E425,contratos,4,FALSE),"")</f>
        <v/>
      </c>
      <c r="J425" s="112" t="str">
        <f>IFERROR(VLOOKUP($E425,contratos,5,FALSE),"")</f>
        <v/>
      </c>
      <c r="K425" s="112" t="str">
        <f>IFERROR(VLOOKUP($E425,contratos,6,FALSE),"")</f>
        <v/>
      </c>
      <c r="L425" s="112" t="str">
        <f>IFERROR(VLOOKUP($E425,contratos,7,FALSE),"")</f>
        <v/>
      </c>
      <c r="M425" s="113"/>
      <c r="N425" s="114"/>
      <c r="O425" s="113"/>
      <c r="P425" s="107"/>
      <c r="Q425" s="115"/>
      <c r="R425" s="116"/>
      <c r="S425" s="117" t="str">
        <f t="shared" si="3"/>
        <v/>
      </c>
      <c r="T425" s="116"/>
      <c r="U425" s="106" t="str">
        <f t="shared" si="8"/>
        <v/>
      </c>
      <c r="V425" s="107"/>
      <c r="W425" s="107"/>
      <c r="X425" s="118"/>
      <c r="Y425" s="119" t="str">
        <f t="shared" si="5"/>
        <v/>
      </c>
      <c r="Z425" s="113"/>
      <c r="AA425" s="113"/>
      <c r="AB425" s="119" t="str">
        <f>IF(T425&lt;&gt;"",(HOUR(T425)+MINUTE(T425)/60)*custohh,"")</f>
        <v/>
      </c>
      <c r="AC425" s="118"/>
      <c r="AD425" s="119" t="str">
        <f t="shared" si="6"/>
        <v/>
      </c>
      <c r="AE425" s="107"/>
      <c r="AF425" s="107"/>
      <c r="AG425" s="107"/>
      <c r="AH425" s="107"/>
      <c r="AI425" s="107"/>
      <c r="AJ425" s="120"/>
      <c r="AK425" s="107"/>
      <c r="AL425" s="113"/>
      <c r="AM425" s="121"/>
      <c r="AN425" s="121"/>
    </row>
    <row r="426">
      <c r="A426" s="104"/>
      <c r="B426" s="105"/>
      <c r="C426" s="105"/>
      <c r="D426" s="106" t="str">
        <f t="shared" si="1"/>
        <v/>
      </c>
      <c r="E426" s="107"/>
      <c r="F426" s="108" t="str">
        <f t="shared" si="7"/>
        <v/>
      </c>
      <c r="G426" s="109" t="str">
        <f>IFERROR(VLOOKUP($E426,contratos,2,FALSE),"")</f>
        <v/>
      </c>
      <c r="H426" s="110" t="str">
        <f>IFERROR(VLOOKUP($E426,contratos,3,FALSE),"")</f>
        <v/>
      </c>
      <c r="I426" s="111" t="str">
        <f>IFERROR(VLOOKUP($E426,contratos,4,FALSE),"")</f>
        <v/>
      </c>
      <c r="J426" s="112" t="str">
        <f>IFERROR(VLOOKUP($E426,contratos,5,FALSE),"")</f>
        <v/>
      </c>
      <c r="K426" s="112" t="str">
        <f>IFERROR(VLOOKUP($E426,contratos,6,FALSE),"")</f>
        <v/>
      </c>
      <c r="L426" s="112" t="str">
        <f>IFERROR(VLOOKUP($E426,contratos,7,FALSE),"")</f>
        <v/>
      </c>
      <c r="M426" s="113"/>
      <c r="N426" s="114"/>
      <c r="O426" s="113"/>
      <c r="P426" s="107"/>
      <c r="Q426" s="115"/>
      <c r="R426" s="116"/>
      <c r="S426" s="117" t="str">
        <f t="shared" si="3"/>
        <v/>
      </c>
      <c r="T426" s="116"/>
      <c r="U426" s="106" t="str">
        <f t="shared" si="8"/>
        <v/>
      </c>
      <c r="V426" s="107"/>
      <c r="W426" s="107"/>
      <c r="X426" s="118"/>
      <c r="Y426" s="119" t="str">
        <f t="shared" si="5"/>
        <v/>
      </c>
      <c r="Z426" s="113"/>
      <c r="AA426" s="113"/>
      <c r="AB426" s="119" t="str">
        <f>IF(T426&lt;&gt;"",(HOUR(T426)+MINUTE(T426)/60)*custohh,"")</f>
        <v/>
      </c>
      <c r="AC426" s="118"/>
      <c r="AD426" s="119" t="str">
        <f t="shared" si="6"/>
        <v/>
      </c>
      <c r="AE426" s="107"/>
      <c r="AF426" s="107"/>
      <c r="AG426" s="107"/>
      <c r="AH426" s="107"/>
      <c r="AI426" s="107"/>
      <c r="AJ426" s="120"/>
      <c r="AK426" s="107"/>
      <c r="AL426" s="113"/>
      <c r="AM426" s="121"/>
      <c r="AN426" s="121"/>
    </row>
    <row r="427">
      <c r="A427" s="104"/>
      <c r="B427" s="105"/>
      <c r="C427" s="105"/>
      <c r="D427" s="106" t="str">
        <f t="shared" si="1"/>
        <v/>
      </c>
      <c r="E427" s="107"/>
      <c r="F427" s="108" t="str">
        <f t="shared" si="7"/>
        <v/>
      </c>
      <c r="G427" s="109" t="str">
        <f>IFERROR(VLOOKUP($E427,contratos,2,FALSE),"")</f>
        <v/>
      </c>
      <c r="H427" s="110" t="str">
        <f>IFERROR(VLOOKUP($E427,contratos,3,FALSE),"")</f>
        <v/>
      </c>
      <c r="I427" s="111" t="str">
        <f>IFERROR(VLOOKUP($E427,contratos,4,FALSE),"")</f>
        <v/>
      </c>
      <c r="J427" s="112" t="str">
        <f>IFERROR(VLOOKUP($E427,contratos,5,FALSE),"")</f>
        <v/>
      </c>
      <c r="K427" s="112" t="str">
        <f>IFERROR(VLOOKUP($E427,contratos,6,FALSE),"")</f>
        <v/>
      </c>
      <c r="L427" s="112" t="str">
        <f>IFERROR(VLOOKUP($E427,contratos,7,FALSE),"")</f>
        <v/>
      </c>
      <c r="M427" s="113"/>
      <c r="N427" s="114"/>
      <c r="O427" s="113"/>
      <c r="P427" s="107"/>
      <c r="Q427" s="115"/>
      <c r="R427" s="116"/>
      <c r="S427" s="117" t="str">
        <f t="shared" si="3"/>
        <v/>
      </c>
      <c r="T427" s="116"/>
      <c r="U427" s="106" t="str">
        <f t="shared" si="8"/>
        <v/>
      </c>
      <c r="V427" s="107"/>
      <c r="W427" s="107"/>
      <c r="X427" s="118"/>
      <c r="Y427" s="119" t="str">
        <f t="shared" si="5"/>
        <v/>
      </c>
      <c r="Z427" s="113"/>
      <c r="AA427" s="113"/>
      <c r="AB427" s="119" t="str">
        <f>IF(T427&lt;&gt;"",(HOUR(T427)+MINUTE(T427)/60)*custohh,"")</f>
        <v/>
      </c>
      <c r="AC427" s="118"/>
      <c r="AD427" s="119" t="str">
        <f t="shared" si="6"/>
        <v/>
      </c>
      <c r="AE427" s="107"/>
      <c r="AF427" s="107"/>
      <c r="AG427" s="107"/>
      <c r="AH427" s="107"/>
      <c r="AI427" s="107"/>
      <c r="AJ427" s="120"/>
      <c r="AK427" s="107"/>
      <c r="AL427" s="113"/>
      <c r="AM427" s="121"/>
      <c r="AN427" s="121"/>
    </row>
    <row r="428">
      <c r="A428" s="104"/>
      <c r="B428" s="105"/>
      <c r="C428" s="105"/>
      <c r="D428" s="106" t="str">
        <f t="shared" si="1"/>
        <v/>
      </c>
      <c r="E428" s="107"/>
      <c r="F428" s="108" t="str">
        <f t="shared" si="7"/>
        <v/>
      </c>
      <c r="G428" s="109" t="str">
        <f>IFERROR(VLOOKUP($E428,contratos,2,FALSE),"")</f>
        <v/>
      </c>
      <c r="H428" s="110" t="str">
        <f>IFERROR(VLOOKUP($E428,contratos,3,FALSE),"")</f>
        <v/>
      </c>
      <c r="I428" s="111" t="str">
        <f>IFERROR(VLOOKUP($E428,contratos,4,FALSE),"")</f>
        <v/>
      </c>
      <c r="J428" s="112" t="str">
        <f>IFERROR(VLOOKUP($E428,contratos,5,FALSE),"")</f>
        <v/>
      </c>
      <c r="K428" s="112" t="str">
        <f>IFERROR(VLOOKUP($E428,contratos,6,FALSE),"")</f>
        <v/>
      </c>
      <c r="L428" s="112" t="str">
        <f>IFERROR(VLOOKUP($E428,contratos,7,FALSE),"")</f>
        <v/>
      </c>
      <c r="M428" s="113"/>
      <c r="N428" s="114"/>
      <c r="O428" s="113"/>
      <c r="P428" s="107"/>
      <c r="Q428" s="115"/>
      <c r="R428" s="116"/>
      <c r="S428" s="117" t="str">
        <f t="shared" si="3"/>
        <v/>
      </c>
      <c r="T428" s="116"/>
      <c r="U428" s="106" t="str">
        <f t="shared" si="8"/>
        <v/>
      </c>
      <c r="V428" s="107"/>
      <c r="W428" s="107"/>
      <c r="X428" s="118"/>
      <c r="Y428" s="119" t="str">
        <f t="shared" si="5"/>
        <v/>
      </c>
      <c r="Z428" s="113"/>
      <c r="AA428" s="113"/>
      <c r="AB428" s="119" t="str">
        <f>IF(T428&lt;&gt;"",(HOUR(T428)+MINUTE(T428)/60)*custohh,"")</f>
        <v/>
      </c>
      <c r="AC428" s="118"/>
      <c r="AD428" s="119" t="str">
        <f t="shared" si="6"/>
        <v/>
      </c>
      <c r="AE428" s="107"/>
      <c r="AF428" s="107"/>
      <c r="AG428" s="107"/>
      <c r="AH428" s="107"/>
      <c r="AI428" s="107"/>
      <c r="AJ428" s="120"/>
      <c r="AK428" s="107"/>
      <c r="AL428" s="113"/>
      <c r="AM428" s="121"/>
      <c r="AN428" s="121"/>
    </row>
    <row r="429">
      <c r="A429" s="104"/>
      <c r="B429" s="105"/>
      <c r="C429" s="105"/>
      <c r="D429" s="106" t="str">
        <f t="shared" si="1"/>
        <v/>
      </c>
      <c r="E429" s="107"/>
      <c r="F429" s="108" t="str">
        <f t="shared" si="7"/>
        <v/>
      </c>
      <c r="G429" s="109" t="str">
        <f>IFERROR(VLOOKUP($E429,contratos,2,FALSE),"")</f>
        <v/>
      </c>
      <c r="H429" s="110" t="str">
        <f>IFERROR(VLOOKUP($E429,contratos,3,FALSE),"")</f>
        <v/>
      </c>
      <c r="I429" s="111" t="str">
        <f>IFERROR(VLOOKUP($E429,contratos,4,FALSE),"")</f>
        <v/>
      </c>
      <c r="J429" s="112" t="str">
        <f>IFERROR(VLOOKUP($E429,contratos,5,FALSE),"")</f>
        <v/>
      </c>
      <c r="K429" s="112" t="str">
        <f>IFERROR(VLOOKUP($E429,contratos,6,FALSE),"")</f>
        <v/>
      </c>
      <c r="L429" s="112" t="str">
        <f>IFERROR(VLOOKUP($E429,contratos,7,FALSE),"")</f>
        <v/>
      </c>
      <c r="M429" s="113"/>
      <c r="N429" s="114"/>
      <c r="O429" s="113"/>
      <c r="P429" s="107"/>
      <c r="Q429" s="115"/>
      <c r="R429" s="116"/>
      <c r="S429" s="117" t="str">
        <f t="shared" si="3"/>
        <v/>
      </c>
      <c r="T429" s="116"/>
      <c r="U429" s="106" t="str">
        <f t="shared" si="8"/>
        <v/>
      </c>
      <c r="V429" s="107"/>
      <c r="W429" s="107"/>
      <c r="X429" s="118"/>
      <c r="Y429" s="119" t="str">
        <f t="shared" si="5"/>
        <v/>
      </c>
      <c r="Z429" s="113"/>
      <c r="AA429" s="113"/>
      <c r="AB429" s="119" t="str">
        <f>IF(T429&lt;&gt;"",(HOUR(T429)+MINUTE(T429)/60)*custohh,"")</f>
        <v/>
      </c>
      <c r="AC429" s="118"/>
      <c r="AD429" s="119" t="str">
        <f t="shared" si="6"/>
        <v/>
      </c>
      <c r="AE429" s="107"/>
      <c r="AF429" s="107"/>
      <c r="AG429" s="107"/>
      <c r="AH429" s="107"/>
      <c r="AI429" s="107"/>
      <c r="AJ429" s="120"/>
      <c r="AK429" s="107"/>
      <c r="AL429" s="113"/>
      <c r="AM429" s="121"/>
      <c r="AN429" s="121"/>
    </row>
    <row r="430">
      <c r="A430" s="104"/>
      <c r="B430" s="105"/>
      <c r="C430" s="105"/>
      <c r="D430" s="106" t="str">
        <f t="shared" si="1"/>
        <v/>
      </c>
      <c r="E430" s="107"/>
      <c r="F430" s="108" t="str">
        <f t="shared" si="7"/>
        <v/>
      </c>
      <c r="G430" s="109" t="str">
        <f>IFERROR(VLOOKUP($E430,contratos,2,FALSE),"")</f>
        <v/>
      </c>
      <c r="H430" s="110" t="str">
        <f>IFERROR(VLOOKUP($E430,contratos,3,FALSE),"")</f>
        <v/>
      </c>
      <c r="I430" s="111" t="str">
        <f>IFERROR(VLOOKUP($E430,contratos,4,FALSE),"")</f>
        <v/>
      </c>
      <c r="J430" s="112" t="str">
        <f>IFERROR(VLOOKUP($E430,contratos,5,FALSE),"")</f>
        <v/>
      </c>
      <c r="K430" s="112" t="str">
        <f>IFERROR(VLOOKUP($E430,contratos,6,FALSE),"")</f>
        <v/>
      </c>
      <c r="L430" s="112" t="str">
        <f>IFERROR(VLOOKUP($E430,contratos,7,FALSE),"")</f>
        <v/>
      </c>
      <c r="M430" s="113"/>
      <c r="N430" s="114"/>
      <c r="O430" s="113"/>
      <c r="P430" s="107"/>
      <c r="Q430" s="115"/>
      <c r="R430" s="116"/>
      <c r="S430" s="117" t="str">
        <f t="shared" si="3"/>
        <v/>
      </c>
      <c r="T430" s="116"/>
      <c r="U430" s="106" t="str">
        <f t="shared" si="8"/>
        <v/>
      </c>
      <c r="V430" s="107"/>
      <c r="W430" s="107"/>
      <c r="X430" s="118"/>
      <c r="Y430" s="119" t="str">
        <f t="shared" si="5"/>
        <v/>
      </c>
      <c r="Z430" s="113"/>
      <c r="AA430" s="113"/>
      <c r="AB430" s="119" t="str">
        <f>IF(T430&lt;&gt;"",(HOUR(T430)+MINUTE(T430)/60)*custohh,"")</f>
        <v/>
      </c>
      <c r="AC430" s="118"/>
      <c r="AD430" s="119" t="str">
        <f t="shared" si="6"/>
        <v/>
      </c>
      <c r="AE430" s="107"/>
      <c r="AF430" s="107"/>
      <c r="AG430" s="107"/>
      <c r="AH430" s="107"/>
      <c r="AI430" s="107"/>
      <c r="AJ430" s="120"/>
      <c r="AK430" s="107"/>
      <c r="AL430" s="113"/>
      <c r="AM430" s="121"/>
      <c r="AN430" s="121"/>
    </row>
    <row r="431">
      <c r="A431" s="104"/>
      <c r="B431" s="105"/>
      <c r="C431" s="105"/>
      <c r="D431" s="106" t="str">
        <f t="shared" si="1"/>
        <v/>
      </c>
      <c r="E431" s="107"/>
      <c r="F431" s="108" t="str">
        <f t="shared" si="7"/>
        <v/>
      </c>
      <c r="G431" s="109" t="str">
        <f>IFERROR(VLOOKUP($E431,contratos,2,FALSE),"")</f>
        <v/>
      </c>
      <c r="H431" s="110" t="str">
        <f>IFERROR(VLOOKUP($E431,contratos,3,FALSE),"")</f>
        <v/>
      </c>
      <c r="I431" s="111" t="str">
        <f>IFERROR(VLOOKUP($E431,contratos,4,FALSE),"")</f>
        <v/>
      </c>
      <c r="J431" s="112" t="str">
        <f>IFERROR(VLOOKUP($E431,contratos,5,FALSE),"")</f>
        <v/>
      </c>
      <c r="K431" s="112" t="str">
        <f>IFERROR(VLOOKUP($E431,contratos,6,FALSE),"")</f>
        <v/>
      </c>
      <c r="L431" s="112" t="str">
        <f>IFERROR(VLOOKUP($E431,contratos,7,FALSE),"")</f>
        <v/>
      </c>
      <c r="M431" s="113"/>
      <c r="N431" s="114"/>
      <c r="O431" s="113"/>
      <c r="P431" s="107"/>
      <c r="Q431" s="115"/>
      <c r="R431" s="116"/>
      <c r="S431" s="117" t="str">
        <f t="shared" si="3"/>
        <v/>
      </c>
      <c r="T431" s="116"/>
      <c r="U431" s="106" t="str">
        <f t="shared" si="8"/>
        <v/>
      </c>
      <c r="V431" s="107"/>
      <c r="W431" s="107"/>
      <c r="X431" s="118"/>
      <c r="Y431" s="119" t="str">
        <f t="shared" si="5"/>
        <v/>
      </c>
      <c r="Z431" s="113"/>
      <c r="AA431" s="113"/>
      <c r="AB431" s="119" t="str">
        <f>IF(T431&lt;&gt;"",(HOUR(T431)+MINUTE(T431)/60)*custohh,"")</f>
        <v/>
      </c>
      <c r="AC431" s="118"/>
      <c r="AD431" s="119" t="str">
        <f t="shared" si="6"/>
        <v/>
      </c>
      <c r="AE431" s="107"/>
      <c r="AF431" s="107"/>
      <c r="AG431" s="107"/>
      <c r="AH431" s="107"/>
      <c r="AI431" s="107"/>
      <c r="AJ431" s="120"/>
      <c r="AK431" s="107"/>
      <c r="AL431" s="113"/>
      <c r="AM431" s="121"/>
      <c r="AN431" s="121"/>
    </row>
    <row r="432">
      <c r="A432" s="104"/>
      <c r="B432" s="105"/>
      <c r="C432" s="105"/>
      <c r="D432" s="106" t="str">
        <f t="shared" si="1"/>
        <v/>
      </c>
      <c r="E432" s="107"/>
      <c r="F432" s="108" t="str">
        <f t="shared" si="7"/>
        <v/>
      </c>
      <c r="G432" s="109" t="str">
        <f>IFERROR(VLOOKUP($E432,contratos,2,FALSE),"")</f>
        <v/>
      </c>
      <c r="H432" s="110" t="str">
        <f>IFERROR(VLOOKUP($E432,contratos,3,FALSE),"")</f>
        <v/>
      </c>
      <c r="I432" s="111" t="str">
        <f>IFERROR(VLOOKUP($E432,contratos,4,FALSE),"")</f>
        <v/>
      </c>
      <c r="J432" s="112" t="str">
        <f>IFERROR(VLOOKUP($E432,contratos,5,FALSE),"")</f>
        <v/>
      </c>
      <c r="K432" s="112" t="str">
        <f>IFERROR(VLOOKUP($E432,contratos,6,FALSE),"")</f>
        <v/>
      </c>
      <c r="L432" s="112" t="str">
        <f>IFERROR(VLOOKUP($E432,contratos,7,FALSE),"")</f>
        <v/>
      </c>
      <c r="M432" s="113"/>
      <c r="N432" s="114"/>
      <c r="O432" s="113"/>
      <c r="P432" s="107"/>
      <c r="Q432" s="115"/>
      <c r="R432" s="116"/>
      <c r="S432" s="117" t="str">
        <f t="shared" si="3"/>
        <v/>
      </c>
      <c r="T432" s="116"/>
      <c r="U432" s="106" t="str">
        <f t="shared" si="8"/>
        <v/>
      </c>
      <c r="V432" s="107"/>
      <c r="W432" s="107"/>
      <c r="X432" s="118"/>
      <c r="Y432" s="119" t="str">
        <f t="shared" si="5"/>
        <v/>
      </c>
      <c r="Z432" s="113"/>
      <c r="AA432" s="113"/>
      <c r="AB432" s="119" t="str">
        <f>IF(T432&lt;&gt;"",(HOUR(T432)+MINUTE(T432)/60)*custohh,"")</f>
        <v/>
      </c>
      <c r="AC432" s="118"/>
      <c r="AD432" s="119" t="str">
        <f t="shared" si="6"/>
        <v/>
      </c>
      <c r="AE432" s="107"/>
      <c r="AF432" s="107"/>
      <c r="AG432" s="107"/>
      <c r="AH432" s="107"/>
      <c r="AI432" s="107"/>
      <c r="AJ432" s="120"/>
      <c r="AK432" s="107"/>
      <c r="AL432" s="113"/>
      <c r="AM432" s="121"/>
      <c r="AN432" s="121"/>
    </row>
    <row r="433">
      <c r="A433" s="104"/>
      <c r="B433" s="105"/>
      <c r="C433" s="105"/>
      <c r="D433" s="106" t="str">
        <f t="shared" si="1"/>
        <v/>
      </c>
      <c r="E433" s="107"/>
      <c r="F433" s="108" t="str">
        <f t="shared" si="7"/>
        <v/>
      </c>
      <c r="G433" s="109" t="str">
        <f>IFERROR(VLOOKUP($E433,contratos,2,FALSE),"")</f>
        <v/>
      </c>
      <c r="H433" s="110" t="str">
        <f>IFERROR(VLOOKUP($E433,contratos,3,FALSE),"")</f>
        <v/>
      </c>
      <c r="I433" s="111" t="str">
        <f>IFERROR(VLOOKUP($E433,contratos,4,FALSE),"")</f>
        <v/>
      </c>
      <c r="J433" s="112" t="str">
        <f>IFERROR(VLOOKUP($E433,contratos,5,FALSE),"")</f>
        <v/>
      </c>
      <c r="K433" s="112" t="str">
        <f>IFERROR(VLOOKUP($E433,contratos,6,FALSE),"")</f>
        <v/>
      </c>
      <c r="L433" s="112" t="str">
        <f>IFERROR(VLOOKUP($E433,contratos,7,FALSE),"")</f>
        <v/>
      </c>
      <c r="M433" s="113"/>
      <c r="N433" s="114"/>
      <c r="O433" s="113"/>
      <c r="P433" s="107"/>
      <c r="Q433" s="115"/>
      <c r="R433" s="116"/>
      <c r="S433" s="117" t="str">
        <f t="shared" si="3"/>
        <v/>
      </c>
      <c r="T433" s="116"/>
      <c r="U433" s="106" t="str">
        <f t="shared" si="8"/>
        <v/>
      </c>
      <c r="V433" s="107"/>
      <c r="W433" s="107"/>
      <c r="X433" s="118"/>
      <c r="Y433" s="119" t="str">
        <f t="shared" si="5"/>
        <v/>
      </c>
      <c r="Z433" s="113"/>
      <c r="AA433" s="113"/>
      <c r="AB433" s="119" t="str">
        <f>IF(T433&lt;&gt;"",(HOUR(T433)+MINUTE(T433)/60)*custohh,"")</f>
        <v/>
      </c>
      <c r="AC433" s="118"/>
      <c r="AD433" s="119" t="str">
        <f t="shared" si="6"/>
        <v/>
      </c>
      <c r="AE433" s="107"/>
      <c r="AF433" s="107"/>
      <c r="AG433" s="107"/>
      <c r="AH433" s="107"/>
      <c r="AI433" s="107"/>
      <c r="AJ433" s="120"/>
      <c r="AK433" s="107"/>
      <c r="AL433" s="113"/>
      <c r="AM433" s="121"/>
      <c r="AN433" s="121"/>
    </row>
    <row r="434">
      <c r="A434" s="104"/>
      <c r="B434" s="105"/>
      <c r="C434" s="105"/>
      <c r="D434" s="106" t="str">
        <f t="shared" si="1"/>
        <v/>
      </c>
      <c r="E434" s="107"/>
      <c r="F434" s="108" t="str">
        <f t="shared" si="7"/>
        <v/>
      </c>
      <c r="G434" s="109" t="str">
        <f>IFERROR(VLOOKUP($E434,contratos,2,FALSE),"")</f>
        <v/>
      </c>
      <c r="H434" s="110" t="str">
        <f>IFERROR(VLOOKUP($E434,contratos,3,FALSE),"")</f>
        <v/>
      </c>
      <c r="I434" s="111" t="str">
        <f>IFERROR(VLOOKUP($E434,contratos,4,FALSE),"")</f>
        <v/>
      </c>
      <c r="J434" s="112" t="str">
        <f>IFERROR(VLOOKUP($E434,contratos,5,FALSE),"")</f>
        <v/>
      </c>
      <c r="K434" s="112" t="str">
        <f>IFERROR(VLOOKUP($E434,contratos,6,FALSE),"")</f>
        <v/>
      </c>
      <c r="L434" s="112" t="str">
        <f>IFERROR(VLOOKUP($E434,contratos,7,FALSE),"")</f>
        <v/>
      </c>
      <c r="M434" s="113"/>
      <c r="N434" s="114"/>
      <c r="O434" s="113"/>
      <c r="P434" s="107"/>
      <c r="Q434" s="115"/>
      <c r="R434" s="116"/>
      <c r="S434" s="117" t="str">
        <f t="shared" si="3"/>
        <v/>
      </c>
      <c r="T434" s="116"/>
      <c r="U434" s="106" t="str">
        <f t="shared" si="8"/>
        <v/>
      </c>
      <c r="V434" s="107"/>
      <c r="W434" s="107"/>
      <c r="X434" s="118"/>
      <c r="Y434" s="119" t="str">
        <f t="shared" si="5"/>
        <v/>
      </c>
      <c r="Z434" s="113"/>
      <c r="AA434" s="113"/>
      <c r="AB434" s="119" t="str">
        <f>IF(T434&lt;&gt;"",(HOUR(T434)+MINUTE(T434)/60)*custohh,"")</f>
        <v/>
      </c>
      <c r="AC434" s="118"/>
      <c r="AD434" s="119" t="str">
        <f t="shared" si="6"/>
        <v/>
      </c>
      <c r="AE434" s="107"/>
      <c r="AF434" s="107"/>
      <c r="AG434" s="107"/>
      <c r="AH434" s="107"/>
      <c r="AI434" s="107"/>
      <c r="AJ434" s="120"/>
      <c r="AK434" s="107"/>
      <c r="AL434" s="113"/>
      <c r="AM434" s="121"/>
      <c r="AN434" s="121"/>
    </row>
    <row r="435">
      <c r="A435" s="104"/>
      <c r="B435" s="105"/>
      <c r="C435" s="105"/>
      <c r="D435" s="106" t="str">
        <f t="shared" si="1"/>
        <v/>
      </c>
      <c r="E435" s="107"/>
      <c r="F435" s="108" t="str">
        <f t="shared" si="7"/>
        <v/>
      </c>
      <c r="G435" s="109" t="str">
        <f>IFERROR(VLOOKUP($E435,contratos,2,FALSE),"")</f>
        <v/>
      </c>
      <c r="H435" s="110" t="str">
        <f>IFERROR(VLOOKUP($E435,contratos,3,FALSE),"")</f>
        <v/>
      </c>
      <c r="I435" s="111" t="str">
        <f>IFERROR(VLOOKUP($E435,contratos,4,FALSE),"")</f>
        <v/>
      </c>
      <c r="J435" s="112" t="str">
        <f>IFERROR(VLOOKUP($E435,contratos,5,FALSE),"")</f>
        <v/>
      </c>
      <c r="K435" s="112" t="str">
        <f>IFERROR(VLOOKUP($E435,contratos,6,FALSE),"")</f>
        <v/>
      </c>
      <c r="L435" s="112" t="str">
        <f>IFERROR(VLOOKUP($E435,contratos,7,FALSE),"")</f>
        <v/>
      </c>
      <c r="M435" s="113"/>
      <c r="N435" s="114"/>
      <c r="O435" s="113"/>
      <c r="P435" s="107"/>
      <c r="Q435" s="115"/>
      <c r="R435" s="116"/>
      <c r="S435" s="117" t="str">
        <f t="shared" si="3"/>
        <v/>
      </c>
      <c r="T435" s="116"/>
      <c r="U435" s="106" t="str">
        <f t="shared" si="8"/>
        <v/>
      </c>
      <c r="V435" s="107"/>
      <c r="W435" s="107"/>
      <c r="X435" s="118"/>
      <c r="Y435" s="119" t="str">
        <f t="shared" si="5"/>
        <v/>
      </c>
      <c r="Z435" s="113"/>
      <c r="AA435" s="113"/>
      <c r="AB435" s="119" t="str">
        <f>IF(T435&lt;&gt;"",(HOUR(T435)+MINUTE(T435)/60)*custohh,"")</f>
        <v/>
      </c>
      <c r="AC435" s="118"/>
      <c r="AD435" s="119" t="str">
        <f t="shared" si="6"/>
        <v/>
      </c>
      <c r="AE435" s="107"/>
      <c r="AF435" s="107"/>
      <c r="AG435" s="107"/>
      <c r="AH435" s="107"/>
      <c r="AI435" s="107"/>
      <c r="AJ435" s="120"/>
      <c r="AK435" s="107"/>
      <c r="AL435" s="113"/>
      <c r="AM435" s="121"/>
      <c r="AN435" s="121"/>
    </row>
    <row r="436">
      <c r="A436" s="104"/>
      <c r="B436" s="105"/>
      <c r="C436" s="105"/>
      <c r="D436" s="106" t="str">
        <f t="shared" si="1"/>
        <v/>
      </c>
      <c r="E436" s="107"/>
      <c r="F436" s="108" t="str">
        <f t="shared" si="7"/>
        <v/>
      </c>
      <c r="G436" s="109" t="str">
        <f>IFERROR(VLOOKUP($E436,contratos,2,FALSE),"")</f>
        <v/>
      </c>
      <c r="H436" s="110" t="str">
        <f>IFERROR(VLOOKUP($E436,contratos,3,FALSE),"")</f>
        <v/>
      </c>
      <c r="I436" s="111" t="str">
        <f>IFERROR(VLOOKUP($E436,contratos,4,FALSE),"")</f>
        <v/>
      </c>
      <c r="J436" s="112" t="str">
        <f>IFERROR(VLOOKUP($E436,contratos,5,FALSE),"")</f>
        <v/>
      </c>
      <c r="K436" s="112" t="str">
        <f>IFERROR(VLOOKUP($E436,contratos,6,FALSE),"")</f>
        <v/>
      </c>
      <c r="L436" s="112" t="str">
        <f>IFERROR(VLOOKUP($E436,contratos,7,FALSE),"")</f>
        <v/>
      </c>
      <c r="M436" s="113"/>
      <c r="N436" s="114"/>
      <c r="O436" s="113"/>
      <c r="P436" s="107"/>
      <c r="Q436" s="115"/>
      <c r="R436" s="116"/>
      <c r="S436" s="117" t="str">
        <f t="shared" si="3"/>
        <v/>
      </c>
      <c r="T436" s="116"/>
      <c r="U436" s="106" t="str">
        <f t="shared" si="8"/>
        <v/>
      </c>
      <c r="V436" s="107"/>
      <c r="W436" s="107"/>
      <c r="X436" s="118"/>
      <c r="Y436" s="119" t="str">
        <f t="shared" si="5"/>
        <v/>
      </c>
      <c r="Z436" s="113"/>
      <c r="AA436" s="113"/>
      <c r="AB436" s="119" t="str">
        <f>IF(T436&lt;&gt;"",(HOUR(T436)+MINUTE(T436)/60)*custohh,"")</f>
        <v/>
      </c>
      <c r="AC436" s="118"/>
      <c r="AD436" s="119" t="str">
        <f t="shared" si="6"/>
        <v/>
      </c>
      <c r="AE436" s="107"/>
      <c r="AF436" s="107"/>
      <c r="AG436" s="107"/>
      <c r="AH436" s="107"/>
      <c r="AI436" s="107"/>
      <c r="AJ436" s="120"/>
      <c r="AK436" s="107"/>
      <c r="AL436" s="113"/>
      <c r="AM436" s="121"/>
      <c r="AN436" s="121"/>
    </row>
    <row r="437">
      <c r="A437" s="104"/>
      <c r="B437" s="105"/>
      <c r="C437" s="105"/>
      <c r="D437" s="106" t="str">
        <f t="shared" si="1"/>
        <v/>
      </c>
      <c r="E437" s="107"/>
      <c r="F437" s="108" t="str">
        <f t="shared" si="7"/>
        <v/>
      </c>
      <c r="G437" s="109" t="str">
        <f>IFERROR(VLOOKUP($E437,contratos,2,FALSE),"")</f>
        <v/>
      </c>
      <c r="H437" s="110" t="str">
        <f>IFERROR(VLOOKUP($E437,contratos,3,FALSE),"")</f>
        <v/>
      </c>
      <c r="I437" s="111" t="str">
        <f>IFERROR(VLOOKUP($E437,contratos,4,FALSE),"")</f>
        <v/>
      </c>
      <c r="J437" s="112" t="str">
        <f>IFERROR(VLOOKUP($E437,contratos,5,FALSE),"")</f>
        <v/>
      </c>
      <c r="K437" s="112" t="str">
        <f>IFERROR(VLOOKUP($E437,contratos,6,FALSE),"")</f>
        <v/>
      </c>
      <c r="L437" s="112" t="str">
        <f>IFERROR(VLOOKUP($E437,contratos,7,FALSE),"")</f>
        <v/>
      </c>
      <c r="M437" s="113"/>
      <c r="N437" s="114"/>
      <c r="O437" s="113"/>
      <c r="P437" s="107"/>
      <c r="Q437" s="115"/>
      <c r="R437" s="116"/>
      <c r="S437" s="117" t="str">
        <f t="shared" si="3"/>
        <v/>
      </c>
      <c r="T437" s="116"/>
      <c r="U437" s="106" t="str">
        <f t="shared" si="8"/>
        <v/>
      </c>
      <c r="V437" s="107"/>
      <c r="W437" s="107"/>
      <c r="X437" s="118"/>
      <c r="Y437" s="119" t="str">
        <f t="shared" si="5"/>
        <v/>
      </c>
      <c r="Z437" s="113"/>
      <c r="AA437" s="113"/>
      <c r="AB437" s="119" t="str">
        <f>IF(T437&lt;&gt;"",(HOUR(T437)+MINUTE(T437)/60)*custohh,"")</f>
        <v/>
      </c>
      <c r="AC437" s="118"/>
      <c r="AD437" s="119" t="str">
        <f t="shared" si="6"/>
        <v/>
      </c>
      <c r="AE437" s="107"/>
      <c r="AF437" s="107"/>
      <c r="AG437" s="107"/>
      <c r="AH437" s="107"/>
      <c r="AI437" s="107"/>
      <c r="AJ437" s="120"/>
      <c r="AK437" s="107"/>
      <c r="AL437" s="113"/>
      <c r="AM437" s="121"/>
      <c r="AN437" s="121"/>
    </row>
    <row r="438">
      <c r="A438" s="104"/>
      <c r="B438" s="105"/>
      <c r="C438" s="105"/>
      <c r="D438" s="106" t="str">
        <f t="shared" si="1"/>
        <v/>
      </c>
      <c r="E438" s="107"/>
      <c r="F438" s="108" t="str">
        <f t="shared" si="7"/>
        <v/>
      </c>
      <c r="G438" s="109" t="str">
        <f>IFERROR(VLOOKUP($E438,contratos,2,FALSE),"")</f>
        <v/>
      </c>
      <c r="H438" s="110" t="str">
        <f>IFERROR(VLOOKUP($E438,contratos,3,FALSE),"")</f>
        <v/>
      </c>
      <c r="I438" s="111" t="str">
        <f>IFERROR(VLOOKUP($E438,contratos,4,FALSE),"")</f>
        <v/>
      </c>
      <c r="J438" s="112" t="str">
        <f>IFERROR(VLOOKUP($E438,contratos,5,FALSE),"")</f>
        <v/>
      </c>
      <c r="K438" s="112" t="str">
        <f>IFERROR(VLOOKUP($E438,contratos,6,FALSE),"")</f>
        <v/>
      </c>
      <c r="L438" s="112" t="str">
        <f>IFERROR(VLOOKUP($E438,contratos,7,FALSE),"")</f>
        <v/>
      </c>
      <c r="M438" s="113"/>
      <c r="N438" s="114"/>
      <c r="O438" s="113"/>
      <c r="P438" s="107"/>
      <c r="Q438" s="115"/>
      <c r="R438" s="116"/>
      <c r="S438" s="117" t="str">
        <f t="shared" si="3"/>
        <v/>
      </c>
      <c r="T438" s="116"/>
      <c r="U438" s="106" t="str">
        <f t="shared" si="8"/>
        <v/>
      </c>
      <c r="V438" s="107"/>
      <c r="W438" s="107"/>
      <c r="X438" s="118"/>
      <c r="Y438" s="119" t="str">
        <f t="shared" si="5"/>
        <v/>
      </c>
      <c r="Z438" s="113"/>
      <c r="AA438" s="113"/>
      <c r="AB438" s="119" t="str">
        <f>IF(T438&lt;&gt;"",(HOUR(T438)+MINUTE(T438)/60)*custohh,"")</f>
        <v/>
      </c>
      <c r="AC438" s="118"/>
      <c r="AD438" s="119" t="str">
        <f t="shared" si="6"/>
        <v/>
      </c>
      <c r="AE438" s="107"/>
      <c r="AF438" s="107"/>
      <c r="AG438" s="107"/>
      <c r="AH438" s="107"/>
      <c r="AI438" s="107"/>
      <c r="AJ438" s="120"/>
      <c r="AK438" s="107"/>
      <c r="AL438" s="113"/>
      <c r="AM438" s="121"/>
      <c r="AN438" s="121"/>
    </row>
    <row r="439">
      <c r="A439" s="104"/>
      <c r="B439" s="105"/>
      <c r="C439" s="105"/>
      <c r="D439" s="106" t="str">
        <f t="shared" si="1"/>
        <v/>
      </c>
      <c r="E439" s="107"/>
      <c r="F439" s="108" t="str">
        <f t="shared" si="7"/>
        <v/>
      </c>
      <c r="G439" s="109" t="str">
        <f>IFERROR(VLOOKUP($E439,contratos,2,FALSE),"")</f>
        <v/>
      </c>
      <c r="H439" s="110" t="str">
        <f>IFERROR(VLOOKUP($E439,contratos,3,FALSE),"")</f>
        <v/>
      </c>
      <c r="I439" s="111" t="str">
        <f>IFERROR(VLOOKUP($E439,contratos,4,FALSE),"")</f>
        <v/>
      </c>
      <c r="J439" s="112" t="str">
        <f>IFERROR(VLOOKUP($E439,contratos,5,FALSE),"")</f>
        <v/>
      </c>
      <c r="K439" s="112" t="str">
        <f>IFERROR(VLOOKUP($E439,contratos,6,FALSE),"")</f>
        <v/>
      </c>
      <c r="L439" s="112" t="str">
        <f>IFERROR(VLOOKUP($E439,contratos,7,FALSE),"")</f>
        <v/>
      </c>
      <c r="M439" s="113"/>
      <c r="N439" s="114"/>
      <c r="O439" s="113"/>
      <c r="P439" s="107"/>
      <c r="Q439" s="115"/>
      <c r="R439" s="116"/>
      <c r="S439" s="117" t="str">
        <f t="shared" si="3"/>
        <v/>
      </c>
      <c r="T439" s="116"/>
      <c r="U439" s="106" t="str">
        <f t="shared" si="8"/>
        <v/>
      </c>
      <c r="V439" s="107"/>
      <c r="W439" s="107"/>
      <c r="X439" s="118"/>
      <c r="Y439" s="119" t="str">
        <f t="shared" si="5"/>
        <v/>
      </c>
      <c r="Z439" s="113"/>
      <c r="AA439" s="113"/>
      <c r="AB439" s="119" t="str">
        <f>IF(T439&lt;&gt;"",(HOUR(T439)+MINUTE(T439)/60)*custohh,"")</f>
        <v/>
      </c>
      <c r="AC439" s="118"/>
      <c r="AD439" s="119" t="str">
        <f t="shared" si="6"/>
        <v/>
      </c>
      <c r="AE439" s="107"/>
      <c r="AF439" s="107"/>
      <c r="AG439" s="107"/>
      <c r="AH439" s="107"/>
      <c r="AI439" s="107"/>
      <c r="AJ439" s="120"/>
      <c r="AK439" s="107"/>
      <c r="AL439" s="113"/>
      <c r="AM439" s="121"/>
      <c r="AN439" s="121"/>
    </row>
    <row r="440">
      <c r="A440" s="104"/>
      <c r="B440" s="105"/>
      <c r="C440" s="105"/>
      <c r="D440" s="106" t="str">
        <f t="shared" si="1"/>
        <v/>
      </c>
      <c r="E440" s="107"/>
      <c r="F440" s="108" t="str">
        <f t="shared" si="7"/>
        <v/>
      </c>
      <c r="G440" s="109" t="str">
        <f>IFERROR(VLOOKUP($E440,contratos,2,FALSE),"")</f>
        <v/>
      </c>
      <c r="H440" s="110" t="str">
        <f>IFERROR(VLOOKUP($E440,contratos,3,FALSE),"")</f>
        <v/>
      </c>
      <c r="I440" s="111" t="str">
        <f>IFERROR(VLOOKUP($E440,contratos,4,FALSE),"")</f>
        <v/>
      </c>
      <c r="J440" s="112" t="str">
        <f>IFERROR(VLOOKUP($E440,contratos,5,FALSE),"")</f>
        <v/>
      </c>
      <c r="K440" s="112" t="str">
        <f>IFERROR(VLOOKUP($E440,contratos,6,FALSE),"")</f>
        <v/>
      </c>
      <c r="L440" s="112" t="str">
        <f>IFERROR(VLOOKUP($E440,contratos,7,FALSE),"")</f>
        <v/>
      </c>
      <c r="M440" s="113"/>
      <c r="N440" s="114"/>
      <c r="O440" s="113"/>
      <c r="P440" s="107"/>
      <c r="Q440" s="115"/>
      <c r="R440" s="116"/>
      <c r="S440" s="117" t="str">
        <f t="shared" si="3"/>
        <v/>
      </c>
      <c r="T440" s="116"/>
      <c r="U440" s="106" t="str">
        <f t="shared" si="8"/>
        <v/>
      </c>
      <c r="V440" s="107"/>
      <c r="W440" s="107"/>
      <c r="X440" s="118"/>
      <c r="Y440" s="119" t="str">
        <f t="shared" si="5"/>
        <v/>
      </c>
      <c r="Z440" s="113"/>
      <c r="AA440" s="113"/>
      <c r="AB440" s="119" t="str">
        <f>IF(T440&lt;&gt;"",(HOUR(T440)+MINUTE(T440)/60)*custohh,"")</f>
        <v/>
      </c>
      <c r="AC440" s="118"/>
      <c r="AD440" s="119" t="str">
        <f t="shared" si="6"/>
        <v/>
      </c>
      <c r="AE440" s="107"/>
      <c r="AF440" s="107"/>
      <c r="AG440" s="107"/>
      <c r="AH440" s="107"/>
      <c r="AI440" s="107"/>
      <c r="AJ440" s="120"/>
      <c r="AK440" s="107"/>
      <c r="AL440" s="113"/>
      <c r="AM440" s="121"/>
      <c r="AN440" s="121"/>
    </row>
    <row r="441">
      <c r="A441" s="104"/>
      <c r="B441" s="105"/>
      <c r="C441" s="105"/>
      <c r="D441" s="106" t="str">
        <f t="shared" si="1"/>
        <v/>
      </c>
      <c r="E441" s="107"/>
      <c r="F441" s="108" t="str">
        <f t="shared" si="7"/>
        <v/>
      </c>
      <c r="G441" s="109" t="str">
        <f>IFERROR(VLOOKUP($E441,contratos,2,FALSE),"")</f>
        <v/>
      </c>
      <c r="H441" s="110" t="str">
        <f>IFERROR(VLOOKUP($E441,contratos,3,FALSE),"")</f>
        <v/>
      </c>
      <c r="I441" s="111" t="str">
        <f>IFERROR(VLOOKUP($E441,contratos,4,FALSE),"")</f>
        <v/>
      </c>
      <c r="J441" s="112" t="str">
        <f>IFERROR(VLOOKUP($E441,contratos,5,FALSE),"")</f>
        <v/>
      </c>
      <c r="K441" s="112" t="str">
        <f>IFERROR(VLOOKUP($E441,contratos,6,FALSE),"")</f>
        <v/>
      </c>
      <c r="L441" s="112" t="str">
        <f>IFERROR(VLOOKUP($E441,contratos,7,FALSE),"")</f>
        <v/>
      </c>
      <c r="M441" s="113"/>
      <c r="N441" s="114"/>
      <c r="O441" s="113"/>
      <c r="P441" s="107"/>
      <c r="Q441" s="115"/>
      <c r="R441" s="116"/>
      <c r="S441" s="117" t="str">
        <f t="shared" si="3"/>
        <v/>
      </c>
      <c r="T441" s="116"/>
      <c r="U441" s="106" t="str">
        <f t="shared" si="8"/>
        <v/>
      </c>
      <c r="V441" s="107"/>
      <c r="W441" s="107"/>
      <c r="X441" s="118"/>
      <c r="Y441" s="119" t="str">
        <f t="shared" si="5"/>
        <v/>
      </c>
      <c r="Z441" s="113"/>
      <c r="AA441" s="113"/>
      <c r="AB441" s="119" t="str">
        <f>IF(T441&lt;&gt;"",(HOUR(T441)+MINUTE(T441)/60)*custohh,"")</f>
        <v/>
      </c>
      <c r="AC441" s="118"/>
      <c r="AD441" s="119" t="str">
        <f t="shared" si="6"/>
        <v/>
      </c>
      <c r="AE441" s="107"/>
      <c r="AF441" s="107"/>
      <c r="AG441" s="107"/>
      <c r="AH441" s="107"/>
      <c r="AI441" s="107"/>
      <c r="AJ441" s="120"/>
      <c r="AK441" s="107"/>
      <c r="AL441" s="113"/>
      <c r="AM441" s="121"/>
      <c r="AN441" s="121"/>
    </row>
    <row r="442">
      <c r="A442" s="104"/>
      <c r="B442" s="105"/>
      <c r="C442" s="105"/>
      <c r="D442" s="106" t="str">
        <f t="shared" si="1"/>
        <v/>
      </c>
      <c r="E442" s="107"/>
      <c r="F442" s="108" t="str">
        <f t="shared" si="7"/>
        <v/>
      </c>
      <c r="G442" s="109" t="str">
        <f>IFERROR(VLOOKUP($E442,contratos,2,FALSE),"")</f>
        <v/>
      </c>
      <c r="H442" s="110" t="str">
        <f>IFERROR(VLOOKUP($E442,contratos,3,FALSE),"")</f>
        <v/>
      </c>
      <c r="I442" s="111" t="str">
        <f>IFERROR(VLOOKUP($E442,contratos,4,FALSE),"")</f>
        <v/>
      </c>
      <c r="J442" s="112" t="str">
        <f>IFERROR(VLOOKUP($E442,contratos,5,FALSE),"")</f>
        <v/>
      </c>
      <c r="K442" s="112" t="str">
        <f>IFERROR(VLOOKUP($E442,contratos,6,FALSE),"")</f>
        <v/>
      </c>
      <c r="L442" s="112" t="str">
        <f>IFERROR(VLOOKUP($E442,contratos,7,FALSE),"")</f>
        <v/>
      </c>
      <c r="M442" s="113"/>
      <c r="N442" s="114"/>
      <c r="O442" s="113"/>
      <c r="P442" s="107"/>
      <c r="Q442" s="115"/>
      <c r="R442" s="116"/>
      <c r="S442" s="117" t="str">
        <f t="shared" si="3"/>
        <v/>
      </c>
      <c r="T442" s="116"/>
      <c r="U442" s="106" t="str">
        <f t="shared" si="8"/>
        <v/>
      </c>
      <c r="V442" s="107"/>
      <c r="W442" s="107"/>
      <c r="X442" s="118"/>
      <c r="Y442" s="119" t="str">
        <f t="shared" si="5"/>
        <v/>
      </c>
      <c r="Z442" s="113"/>
      <c r="AA442" s="113"/>
      <c r="AB442" s="119" t="str">
        <f>IF(T442&lt;&gt;"",(HOUR(T442)+MINUTE(T442)/60)*custohh,"")</f>
        <v/>
      </c>
      <c r="AC442" s="118"/>
      <c r="AD442" s="119" t="str">
        <f t="shared" si="6"/>
        <v/>
      </c>
      <c r="AE442" s="107"/>
      <c r="AF442" s="107"/>
      <c r="AG442" s="107"/>
      <c r="AH442" s="107"/>
      <c r="AI442" s="107"/>
      <c r="AJ442" s="120"/>
      <c r="AK442" s="107"/>
      <c r="AL442" s="113"/>
      <c r="AM442" s="121"/>
      <c r="AN442" s="121"/>
    </row>
    <row r="443">
      <c r="A443" s="104"/>
      <c r="B443" s="105"/>
      <c r="C443" s="105"/>
      <c r="D443" s="106" t="str">
        <f t="shared" si="1"/>
        <v/>
      </c>
      <c r="E443" s="107"/>
      <c r="F443" s="108" t="str">
        <f t="shared" si="7"/>
        <v/>
      </c>
      <c r="G443" s="109" t="str">
        <f>IFERROR(VLOOKUP($E443,contratos,2,FALSE),"")</f>
        <v/>
      </c>
      <c r="H443" s="110" t="str">
        <f>IFERROR(VLOOKUP($E443,contratos,3,FALSE),"")</f>
        <v/>
      </c>
      <c r="I443" s="111" t="str">
        <f>IFERROR(VLOOKUP($E443,contratos,4,FALSE),"")</f>
        <v/>
      </c>
      <c r="J443" s="112" t="str">
        <f>IFERROR(VLOOKUP($E443,contratos,5,FALSE),"")</f>
        <v/>
      </c>
      <c r="K443" s="112" t="str">
        <f>IFERROR(VLOOKUP($E443,contratos,6,FALSE),"")</f>
        <v/>
      </c>
      <c r="L443" s="112" t="str">
        <f>IFERROR(VLOOKUP($E443,contratos,7,FALSE),"")</f>
        <v/>
      </c>
      <c r="M443" s="113"/>
      <c r="N443" s="114"/>
      <c r="O443" s="113"/>
      <c r="P443" s="107"/>
      <c r="Q443" s="115"/>
      <c r="R443" s="116"/>
      <c r="S443" s="117" t="str">
        <f t="shared" si="3"/>
        <v/>
      </c>
      <c r="T443" s="116"/>
      <c r="U443" s="106" t="str">
        <f t="shared" si="8"/>
        <v/>
      </c>
      <c r="V443" s="107"/>
      <c r="W443" s="107"/>
      <c r="X443" s="118"/>
      <c r="Y443" s="119" t="str">
        <f t="shared" si="5"/>
        <v/>
      </c>
      <c r="Z443" s="113"/>
      <c r="AA443" s="113"/>
      <c r="AB443" s="119" t="str">
        <f>IF(T443&lt;&gt;"",(HOUR(T443)+MINUTE(T443)/60)*custohh,"")</f>
        <v/>
      </c>
      <c r="AC443" s="118"/>
      <c r="AD443" s="119" t="str">
        <f t="shared" si="6"/>
        <v/>
      </c>
      <c r="AE443" s="107"/>
      <c r="AF443" s="107"/>
      <c r="AG443" s="107"/>
      <c r="AH443" s="107"/>
      <c r="AI443" s="107"/>
      <c r="AJ443" s="120"/>
      <c r="AK443" s="107"/>
      <c r="AL443" s="113"/>
      <c r="AM443" s="121"/>
      <c r="AN443" s="121"/>
    </row>
    <row r="444">
      <c r="A444" s="104"/>
      <c r="B444" s="105"/>
      <c r="C444" s="105"/>
      <c r="D444" s="106" t="str">
        <f t="shared" si="1"/>
        <v/>
      </c>
      <c r="E444" s="107"/>
      <c r="F444" s="108" t="str">
        <f t="shared" si="7"/>
        <v/>
      </c>
      <c r="G444" s="109" t="str">
        <f>IFERROR(VLOOKUP($E444,contratos,2,FALSE),"")</f>
        <v/>
      </c>
      <c r="H444" s="110" t="str">
        <f>IFERROR(VLOOKUP($E444,contratos,3,FALSE),"")</f>
        <v/>
      </c>
      <c r="I444" s="111" t="str">
        <f>IFERROR(VLOOKUP($E444,contratos,4,FALSE),"")</f>
        <v/>
      </c>
      <c r="J444" s="112" t="str">
        <f>IFERROR(VLOOKUP($E444,contratos,5,FALSE),"")</f>
        <v/>
      </c>
      <c r="K444" s="112" t="str">
        <f>IFERROR(VLOOKUP($E444,contratos,6,FALSE),"")</f>
        <v/>
      </c>
      <c r="L444" s="112" t="str">
        <f>IFERROR(VLOOKUP($E444,contratos,7,FALSE),"")</f>
        <v/>
      </c>
      <c r="M444" s="113"/>
      <c r="N444" s="114"/>
      <c r="O444" s="113"/>
      <c r="P444" s="107"/>
      <c r="Q444" s="115"/>
      <c r="R444" s="116"/>
      <c r="S444" s="117" t="str">
        <f t="shared" si="3"/>
        <v/>
      </c>
      <c r="T444" s="116"/>
      <c r="U444" s="106" t="str">
        <f t="shared" si="8"/>
        <v/>
      </c>
      <c r="V444" s="107"/>
      <c r="W444" s="107"/>
      <c r="X444" s="118"/>
      <c r="Y444" s="119" t="str">
        <f t="shared" si="5"/>
        <v/>
      </c>
      <c r="Z444" s="113"/>
      <c r="AA444" s="113"/>
      <c r="AB444" s="119" t="str">
        <f>IF(T444&lt;&gt;"",(HOUR(T444)+MINUTE(T444)/60)*custohh,"")</f>
        <v/>
      </c>
      <c r="AC444" s="118"/>
      <c r="AD444" s="119" t="str">
        <f t="shared" si="6"/>
        <v/>
      </c>
      <c r="AE444" s="107"/>
      <c r="AF444" s="107"/>
      <c r="AG444" s="107"/>
      <c r="AH444" s="107"/>
      <c r="AI444" s="107"/>
      <c r="AJ444" s="120"/>
      <c r="AK444" s="107"/>
      <c r="AL444" s="113"/>
      <c r="AM444" s="121"/>
      <c r="AN444" s="121"/>
    </row>
    <row r="445">
      <c r="A445" s="104"/>
      <c r="B445" s="105"/>
      <c r="C445" s="105"/>
      <c r="D445" s="106" t="str">
        <f t="shared" si="1"/>
        <v/>
      </c>
      <c r="E445" s="107"/>
      <c r="F445" s="108" t="str">
        <f t="shared" si="7"/>
        <v/>
      </c>
      <c r="G445" s="109" t="str">
        <f>IFERROR(VLOOKUP($E445,contratos,2,FALSE),"")</f>
        <v/>
      </c>
      <c r="H445" s="110" t="str">
        <f>IFERROR(VLOOKUP($E445,contratos,3,FALSE),"")</f>
        <v/>
      </c>
      <c r="I445" s="111" t="str">
        <f>IFERROR(VLOOKUP($E445,contratos,4,FALSE),"")</f>
        <v/>
      </c>
      <c r="J445" s="112" t="str">
        <f>IFERROR(VLOOKUP($E445,contratos,5,FALSE),"")</f>
        <v/>
      </c>
      <c r="K445" s="112" t="str">
        <f>IFERROR(VLOOKUP($E445,contratos,6,FALSE),"")</f>
        <v/>
      </c>
      <c r="L445" s="112" t="str">
        <f>IFERROR(VLOOKUP($E445,contratos,7,FALSE),"")</f>
        <v/>
      </c>
      <c r="M445" s="113"/>
      <c r="N445" s="114"/>
      <c r="O445" s="113"/>
      <c r="P445" s="107"/>
      <c r="Q445" s="115"/>
      <c r="R445" s="116"/>
      <c r="S445" s="117" t="str">
        <f t="shared" si="3"/>
        <v/>
      </c>
      <c r="T445" s="116"/>
      <c r="U445" s="106" t="str">
        <f t="shared" si="8"/>
        <v/>
      </c>
      <c r="V445" s="107"/>
      <c r="W445" s="107"/>
      <c r="X445" s="118"/>
      <c r="Y445" s="119" t="str">
        <f t="shared" si="5"/>
        <v/>
      </c>
      <c r="Z445" s="113"/>
      <c r="AA445" s="113"/>
      <c r="AB445" s="119" t="str">
        <f>IF(T445&lt;&gt;"",(HOUR(T445)+MINUTE(T445)/60)*custohh,"")</f>
        <v/>
      </c>
      <c r="AC445" s="118"/>
      <c r="AD445" s="119" t="str">
        <f t="shared" si="6"/>
        <v/>
      </c>
      <c r="AE445" s="107"/>
      <c r="AF445" s="107"/>
      <c r="AG445" s="107"/>
      <c r="AH445" s="107"/>
      <c r="AI445" s="107"/>
      <c r="AJ445" s="120"/>
      <c r="AK445" s="107"/>
      <c r="AL445" s="113"/>
      <c r="AM445" s="121"/>
      <c r="AN445" s="121"/>
    </row>
    <row r="446">
      <c r="A446" s="104"/>
      <c r="B446" s="105"/>
      <c r="C446" s="105"/>
      <c r="D446" s="106" t="str">
        <f t="shared" si="1"/>
        <v/>
      </c>
      <c r="E446" s="107"/>
      <c r="F446" s="108" t="str">
        <f t="shared" si="7"/>
        <v/>
      </c>
      <c r="G446" s="109" t="str">
        <f>IFERROR(VLOOKUP($E446,contratos,2,FALSE),"")</f>
        <v/>
      </c>
      <c r="H446" s="110" t="str">
        <f>IFERROR(VLOOKUP($E446,contratos,3,FALSE),"")</f>
        <v/>
      </c>
      <c r="I446" s="111" t="str">
        <f>IFERROR(VLOOKUP($E446,contratos,4,FALSE),"")</f>
        <v/>
      </c>
      <c r="J446" s="112" t="str">
        <f>IFERROR(VLOOKUP($E446,contratos,5,FALSE),"")</f>
        <v/>
      </c>
      <c r="K446" s="112" t="str">
        <f>IFERROR(VLOOKUP($E446,contratos,6,FALSE),"")</f>
        <v/>
      </c>
      <c r="L446" s="112" t="str">
        <f>IFERROR(VLOOKUP($E446,contratos,7,FALSE),"")</f>
        <v/>
      </c>
      <c r="M446" s="113"/>
      <c r="N446" s="114"/>
      <c r="O446" s="113"/>
      <c r="P446" s="107"/>
      <c r="Q446" s="115"/>
      <c r="R446" s="116"/>
      <c r="S446" s="117" t="str">
        <f t="shared" si="3"/>
        <v/>
      </c>
      <c r="T446" s="116"/>
      <c r="U446" s="106" t="str">
        <f t="shared" si="8"/>
        <v/>
      </c>
      <c r="V446" s="107"/>
      <c r="W446" s="107"/>
      <c r="X446" s="118"/>
      <c r="Y446" s="119" t="str">
        <f t="shared" si="5"/>
        <v/>
      </c>
      <c r="Z446" s="113"/>
      <c r="AA446" s="113"/>
      <c r="AB446" s="119" t="str">
        <f>IF(T446&lt;&gt;"",(HOUR(T446)+MINUTE(T446)/60)*custohh,"")</f>
        <v/>
      </c>
      <c r="AC446" s="118"/>
      <c r="AD446" s="119" t="str">
        <f t="shared" si="6"/>
        <v/>
      </c>
      <c r="AE446" s="107"/>
      <c r="AF446" s="107"/>
      <c r="AG446" s="107"/>
      <c r="AH446" s="107"/>
      <c r="AI446" s="107"/>
      <c r="AJ446" s="120"/>
      <c r="AK446" s="107"/>
      <c r="AL446" s="113"/>
      <c r="AM446" s="121"/>
      <c r="AN446" s="121"/>
    </row>
    <row r="447">
      <c r="A447" s="104"/>
      <c r="B447" s="105"/>
      <c r="C447" s="105"/>
      <c r="D447" s="106" t="str">
        <f t="shared" si="1"/>
        <v/>
      </c>
      <c r="E447" s="107"/>
      <c r="F447" s="108" t="str">
        <f t="shared" si="7"/>
        <v/>
      </c>
      <c r="G447" s="109" t="str">
        <f>IFERROR(VLOOKUP($E447,contratos,2,FALSE),"")</f>
        <v/>
      </c>
      <c r="H447" s="110" t="str">
        <f>IFERROR(VLOOKUP($E447,contratos,3,FALSE),"")</f>
        <v/>
      </c>
      <c r="I447" s="111" t="str">
        <f>IFERROR(VLOOKUP($E447,contratos,4,FALSE),"")</f>
        <v/>
      </c>
      <c r="J447" s="112" t="str">
        <f>IFERROR(VLOOKUP($E447,contratos,5,FALSE),"")</f>
        <v/>
      </c>
      <c r="K447" s="112" t="str">
        <f>IFERROR(VLOOKUP($E447,contratos,6,FALSE),"")</f>
        <v/>
      </c>
      <c r="L447" s="112" t="str">
        <f>IFERROR(VLOOKUP($E447,contratos,7,FALSE),"")</f>
        <v/>
      </c>
      <c r="M447" s="113"/>
      <c r="N447" s="114"/>
      <c r="O447" s="113"/>
      <c r="P447" s="107"/>
      <c r="Q447" s="115"/>
      <c r="R447" s="116"/>
      <c r="S447" s="117" t="str">
        <f t="shared" si="3"/>
        <v/>
      </c>
      <c r="T447" s="116"/>
      <c r="U447" s="106" t="str">
        <f t="shared" si="8"/>
        <v/>
      </c>
      <c r="V447" s="107"/>
      <c r="W447" s="107"/>
      <c r="X447" s="118"/>
      <c r="Y447" s="119" t="str">
        <f t="shared" si="5"/>
        <v/>
      </c>
      <c r="Z447" s="113"/>
      <c r="AA447" s="113"/>
      <c r="AB447" s="119" t="str">
        <f>IF(T447&lt;&gt;"",(HOUR(T447)+MINUTE(T447)/60)*custohh,"")</f>
        <v/>
      </c>
      <c r="AC447" s="118"/>
      <c r="AD447" s="119" t="str">
        <f t="shared" si="6"/>
        <v/>
      </c>
      <c r="AE447" s="107"/>
      <c r="AF447" s="107"/>
      <c r="AG447" s="107"/>
      <c r="AH447" s="107"/>
      <c r="AI447" s="107"/>
      <c r="AJ447" s="120"/>
      <c r="AK447" s="107"/>
      <c r="AL447" s="113"/>
      <c r="AM447" s="121"/>
      <c r="AN447" s="121"/>
    </row>
    <row r="448">
      <c r="A448" s="104"/>
      <c r="B448" s="105"/>
      <c r="C448" s="105"/>
      <c r="D448" s="106" t="str">
        <f t="shared" si="1"/>
        <v/>
      </c>
      <c r="E448" s="107"/>
      <c r="F448" s="108" t="str">
        <f t="shared" si="7"/>
        <v/>
      </c>
      <c r="G448" s="109" t="str">
        <f>IFERROR(VLOOKUP($E448,contratos,2,FALSE),"")</f>
        <v/>
      </c>
      <c r="H448" s="110" t="str">
        <f>IFERROR(VLOOKUP($E448,contratos,3,FALSE),"")</f>
        <v/>
      </c>
      <c r="I448" s="111" t="str">
        <f>IFERROR(VLOOKUP($E448,contratos,4,FALSE),"")</f>
        <v/>
      </c>
      <c r="J448" s="112" t="str">
        <f>IFERROR(VLOOKUP($E448,contratos,5,FALSE),"")</f>
        <v/>
      </c>
      <c r="K448" s="112" t="str">
        <f>IFERROR(VLOOKUP($E448,contratos,6,FALSE),"")</f>
        <v/>
      </c>
      <c r="L448" s="112" t="str">
        <f>IFERROR(VLOOKUP($E448,contratos,7,FALSE),"")</f>
        <v/>
      </c>
      <c r="M448" s="113"/>
      <c r="N448" s="114"/>
      <c r="O448" s="113"/>
      <c r="P448" s="107"/>
      <c r="Q448" s="115"/>
      <c r="R448" s="116"/>
      <c r="S448" s="117" t="str">
        <f t="shared" si="3"/>
        <v/>
      </c>
      <c r="T448" s="116"/>
      <c r="U448" s="106" t="str">
        <f t="shared" si="8"/>
        <v/>
      </c>
      <c r="V448" s="107"/>
      <c r="W448" s="107"/>
      <c r="X448" s="118"/>
      <c r="Y448" s="119" t="str">
        <f t="shared" si="5"/>
        <v/>
      </c>
      <c r="Z448" s="113"/>
      <c r="AA448" s="113"/>
      <c r="AB448" s="119" t="str">
        <f>IF(T448&lt;&gt;"",(HOUR(T448)+MINUTE(T448)/60)*custohh,"")</f>
        <v/>
      </c>
      <c r="AC448" s="118"/>
      <c r="AD448" s="119" t="str">
        <f t="shared" si="6"/>
        <v/>
      </c>
      <c r="AE448" s="107"/>
      <c r="AF448" s="107"/>
      <c r="AG448" s="107"/>
      <c r="AH448" s="107"/>
      <c r="AI448" s="107"/>
      <c r="AJ448" s="120"/>
      <c r="AK448" s="107"/>
      <c r="AL448" s="113"/>
      <c r="AM448" s="121"/>
      <c r="AN448" s="121"/>
    </row>
    <row r="449">
      <c r="A449" s="104"/>
      <c r="B449" s="105"/>
      <c r="C449" s="105"/>
      <c r="D449" s="106" t="str">
        <f t="shared" si="1"/>
        <v/>
      </c>
      <c r="E449" s="107"/>
      <c r="F449" s="108" t="str">
        <f t="shared" si="7"/>
        <v/>
      </c>
      <c r="G449" s="109" t="str">
        <f>IFERROR(VLOOKUP($E449,contratos,2,FALSE),"")</f>
        <v/>
      </c>
      <c r="H449" s="110" t="str">
        <f>IFERROR(VLOOKUP($E449,contratos,3,FALSE),"")</f>
        <v/>
      </c>
      <c r="I449" s="111" t="str">
        <f>IFERROR(VLOOKUP($E449,contratos,4,FALSE),"")</f>
        <v/>
      </c>
      <c r="J449" s="112" t="str">
        <f>IFERROR(VLOOKUP($E449,contratos,5,FALSE),"")</f>
        <v/>
      </c>
      <c r="K449" s="112" t="str">
        <f>IFERROR(VLOOKUP($E449,contratos,6,FALSE),"")</f>
        <v/>
      </c>
      <c r="L449" s="112" t="str">
        <f>IFERROR(VLOOKUP($E449,contratos,7,FALSE),"")</f>
        <v/>
      </c>
      <c r="M449" s="113"/>
      <c r="N449" s="114"/>
      <c r="O449" s="113"/>
      <c r="P449" s="107"/>
      <c r="Q449" s="115"/>
      <c r="R449" s="116"/>
      <c r="S449" s="117" t="str">
        <f t="shared" si="3"/>
        <v/>
      </c>
      <c r="T449" s="116"/>
      <c r="U449" s="106" t="str">
        <f t="shared" si="8"/>
        <v/>
      </c>
      <c r="V449" s="107"/>
      <c r="W449" s="107"/>
      <c r="X449" s="118"/>
      <c r="Y449" s="119" t="str">
        <f t="shared" si="5"/>
        <v/>
      </c>
      <c r="Z449" s="113"/>
      <c r="AA449" s="113"/>
      <c r="AB449" s="119" t="str">
        <f>IF(T449&lt;&gt;"",(HOUR(T449)+MINUTE(T449)/60)*custohh,"")</f>
        <v/>
      </c>
      <c r="AC449" s="118"/>
      <c r="AD449" s="119" t="str">
        <f t="shared" si="6"/>
        <v/>
      </c>
      <c r="AE449" s="107"/>
      <c r="AF449" s="107"/>
      <c r="AG449" s="107"/>
      <c r="AH449" s="107"/>
      <c r="AI449" s="107"/>
      <c r="AJ449" s="120"/>
      <c r="AK449" s="107"/>
      <c r="AL449" s="113"/>
      <c r="AM449" s="121"/>
      <c r="AN449" s="121"/>
    </row>
    <row r="450">
      <c r="A450" s="104"/>
      <c r="B450" s="105"/>
      <c r="C450" s="105"/>
      <c r="D450" s="106" t="str">
        <f t="shared" si="1"/>
        <v/>
      </c>
      <c r="E450" s="107"/>
      <c r="F450" s="108" t="str">
        <f t="shared" si="7"/>
        <v/>
      </c>
      <c r="G450" s="109" t="str">
        <f>IFERROR(VLOOKUP($E450,contratos,2,FALSE),"")</f>
        <v/>
      </c>
      <c r="H450" s="110" t="str">
        <f>IFERROR(VLOOKUP($E450,contratos,3,FALSE),"")</f>
        <v/>
      </c>
      <c r="I450" s="111" t="str">
        <f>IFERROR(VLOOKUP($E450,contratos,4,FALSE),"")</f>
        <v/>
      </c>
      <c r="J450" s="112" t="str">
        <f>IFERROR(VLOOKUP($E450,contratos,5,FALSE),"")</f>
        <v/>
      </c>
      <c r="K450" s="112" t="str">
        <f>IFERROR(VLOOKUP($E450,contratos,6,FALSE),"")</f>
        <v/>
      </c>
      <c r="L450" s="112" t="str">
        <f>IFERROR(VLOOKUP($E450,contratos,7,FALSE),"")</f>
        <v/>
      </c>
      <c r="M450" s="113"/>
      <c r="N450" s="114"/>
      <c r="O450" s="113"/>
      <c r="P450" s="107"/>
      <c r="Q450" s="115"/>
      <c r="R450" s="116"/>
      <c r="S450" s="117" t="str">
        <f t="shared" si="3"/>
        <v/>
      </c>
      <c r="T450" s="116"/>
      <c r="U450" s="106" t="str">
        <f t="shared" si="8"/>
        <v/>
      </c>
      <c r="V450" s="107"/>
      <c r="W450" s="107"/>
      <c r="X450" s="118"/>
      <c r="Y450" s="119" t="str">
        <f t="shared" si="5"/>
        <v/>
      </c>
      <c r="Z450" s="113"/>
      <c r="AA450" s="113"/>
      <c r="AB450" s="119" t="str">
        <f>IF(T450&lt;&gt;"",(HOUR(T450)+MINUTE(T450)/60)*custohh,"")</f>
        <v/>
      </c>
      <c r="AC450" s="118"/>
      <c r="AD450" s="119" t="str">
        <f t="shared" si="6"/>
        <v/>
      </c>
      <c r="AE450" s="107"/>
      <c r="AF450" s="107"/>
      <c r="AG450" s="107"/>
      <c r="AH450" s="107"/>
      <c r="AI450" s="107"/>
      <c r="AJ450" s="120"/>
      <c r="AK450" s="107"/>
      <c r="AL450" s="113"/>
      <c r="AM450" s="121"/>
      <c r="AN450" s="121"/>
    </row>
    <row r="451">
      <c r="A451" s="104"/>
      <c r="B451" s="105"/>
      <c r="C451" s="105"/>
      <c r="D451" s="106" t="str">
        <f t="shared" si="1"/>
        <v/>
      </c>
      <c r="E451" s="107"/>
      <c r="F451" s="108" t="str">
        <f t="shared" si="7"/>
        <v/>
      </c>
      <c r="G451" s="109" t="str">
        <f>IFERROR(VLOOKUP($E451,contratos,2,FALSE),"")</f>
        <v/>
      </c>
      <c r="H451" s="110" t="str">
        <f>IFERROR(VLOOKUP($E451,contratos,3,FALSE),"")</f>
        <v/>
      </c>
      <c r="I451" s="111" t="str">
        <f>IFERROR(VLOOKUP($E451,contratos,4,FALSE),"")</f>
        <v/>
      </c>
      <c r="J451" s="112" t="str">
        <f>IFERROR(VLOOKUP($E451,contratos,5,FALSE),"")</f>
        <v/>
      </c>
      <c r="K451" s="112" t="str">
        <f>IFERROR(VLOOKUP($E451,contratos,6,FALSE),"")</f>
        <v/>
      </c>
      <c r="L451" s="112" t="str">
        <f>IFERROR(VLOOKUP($E451,contratos,7,FALSE),"")</f>
        <v/>
      </c>
      <c r="M451" s="113"/>
      <c r="N451" s="114"/>
      <c r="O451" s="113"/>
      <c r="P451" s="107"/>
      <c r="Q451" s="115"/>
      <c r="R451" s="116"/>
      <c r="S451" s="117" t="str">
        <f t="shared" si="3"/>
        <v/>
      </c>
      <c r="T451" s="116"/>
      <c r="U451" s="106" t="str">
        <f t="shared" si="8"/>
        <v/>
      </c>
      <c r="V451" s="107"/>
      <c r="W451" s="107"/>
      <c r="X451" s="118"/>
      <c r="Y451" s="119" t="str">
        <f t="shared" si="5"/>
        <v/>
      </c>
      <c r="Z451" s="113"/>
      <c r="AA451" s="113"/>
      <c r="AB451" s="119" t="str">
        <f>IF(T451&lt;&gt;"",(HOUR(T451)+MINUTE(T451)/60)*custohh,"")</f>
        <v/>
      </c>
      <c r="AC451" s="118"/>
      <c r="AD451" s="119" t="str">
        <f t="shared" si="6"/>
        <v/>
      </c>
      <c r="AE451" s="107"/>
      <c r="AF451" s="107"/>
      <c r="AG451" s="107"/>
      <c r="AH451" s="107"/>
      <c r="AI451" s="107"/>
      <c r="AJ451" s="120"/>
      <c r="AK451" s="107"/>
      <c r="AL451" s="113"/>
      <c r="AM451" s="121"/>
      <c r="AN451" s="121"/>
    </row>
    <row r="452">
      <c r="A452" s="104"/>
      <c r="B452" s="105"/>
      <c r="C452" s="105"/>
      <c r="D452" s="106" t="str">
        <f t="shared" si="1"/>
        <v/>
      </c>
      <c r="E452" s="107"/>
      <c r="F452" s="108" t="str">
        <f t="shared" si="7"/>
        <v/>
      </c>
      <c r="G452" s="109" t="str">
        <f>IFERROR(VLOOKUP($E452,contratos,2,FALSE),"")</f>
        <v/>
      </c>
      <c r="H452" s="110" t="str">
        <f>IFERROR(VLOOKUP($E452,contratos,3,FALSE),"")</f>
        <v/>
      </c>
      <c r="I452" s="111" t="str">
        <f>IFERROR(VLOOKUP($E452,contratos,4,FALSE),"")</f>
        <v/>
      </c>
      <c r="J452" s="112" t="str">
        <f>IFERROR(VLOOKUP($E452,contratos,5,FALSE),"")</f>
        <v/>
      </c>
      <c r="K452" s="112" t="str">
        <f>IFERROR(VLOOKUP($E452,contratos,6,FALSE),"")</f>
        <v/>
      </c>
      <c r="L452" s="112" t="str">
        <f>IFERROR(VLOOKUP($E452,contratos,7,FALSE),"")</f>
        <v/>
      </c>
      <c r="M452" s="113"/>
      <c r="N452" s="114"/>
      <c r="O452" s="113"/>
      <c r="P452" s="107"/>
      <c r="Q452" s="115"/>
      <c r="R452" s="116"/>
      <c r="S452" s="117" t="str">
        <f t="shared" si="3"/>
        <v/>
      </c>
      <c r="T452" s="116"/>
      <c r="U452" s="106" t="str">
        <f t="shared" si="8"/>
        <v/>
      </c>
      <c r="V452" s="107"/>
      <c r="W452" s="107"/>
      <c r="X452" s="118"/>
      <c r="Y452" s="119" t="str">
        <f t="shared" si="5"/>
        <v/>
      </c>
      <c r="Z452" s="113"/>
      <c r="AA452" s="113"/>
      <c r="AB452" s="119" t="str">
        <f>IF(T452&lt;&gt;"",(HOUR(T452)+MINUTE(T452)/60)*custohh,"")</f>
        <v/>
      </c>
      <c r="AC452" s="118"/>
      <c r="AD452" s="119" t="str">
        <f t="shared" si="6"/>
        <v/>
      </c>
      <c r="AE452" s="107"/>
      <c r="AF452" s="107"/>
      <c r="AG452" s="107"/>
      <c r="AH452" s="107"/>
      <c r="AI452" s="107"/>
      <c r="AJ452" s="120"/>
      <c r="AK452" s="107"/>
      <c r="AL452" s="113"/>
      <c r="AM452" s="121"/>
      <c r="AN452" s="121"/>
    </row>
    <row r="453">
      <c r="A453" s="104"/>
      <c r="B453" s="105"/>
      <c r="C453" s="105"/>
      <c r="D453" s="106" t="str">
        <f t="shared" si="1"/>
        <v/>
      </c>
      <c r="E453" s="107"/>
      <c r="F453" s="108" t="str">
        <f t="shared" si="7"/>
        <v/>
      </c>
      <c r="G453" s="109" t="str">
        <f>IFERROR(VLOOKUP($E453,contratos,2,FALSE),"")</f>
        <v/>
      </c>
      <c r="H453" s="110" t="str">
        <f>IFERROR(VLOOKUP($E453,contratos,3,FALSE),"")</f>
        <v/>
      </c>
      <c r="I453" s="111" t="str">
        <f>IFERROR(VLOOKUP($E453,contratos,4,FALSE),"")</f>
        <v/>
      </c>
      <c r="J453" s="112" t="str">
        <f>IFERROR(VLOOKUP($E453,contratos,5,FALSE),"")</f>
        <v/>
      </c>
      <c r="K453" s="112" t="str">
        <f>IFERROR(VLOOKUP($E453,contratos,6,FALSE),"")</f>
        <v/>
      </c>
      <c r="L453" s="112" t="str">
        <f>IFERROR(VLOOKUP($E453,contratos,7,FALSE),"")</f>
        <v/>
      </c>
      <c r="M453" s="113"/>
      <c r="N453" s="114"/>
      <c r="O453" s="113"/>
      <c r="P453" s="107"/>
      <c r="Q453" s="115"/>
      <c r="R453" s="116"/>
      <c r="S453" s="117" t="str">
        <f t="shared" si="3"/>
        <v/>
      </c>
      <c r="T453" s="116"/>
      <c r="U453" s="106" t="str">
        <f t="shared" si="8"/>
        <v/>
      </c>
      <c r="V453" s="107"/>
      <c r="W453" s="107"/>
      <c r="X453" s="118"/>
      <c r="Y453" s="119" t="str">
        <f t="shared" si="5"/>
        <v/>
      </c>
      <c r="Z453" s="113"/>
      <c r="AA453" s="113"/>
      <c r="AB453" s="119" t="str">
        <f>IF(T453&lt;&gt;"",(HOUR(T453)+MINUTE(T453)/60)*custohh,"")</f>
        <v/>
      </c>
      <c r="AC453" s="118"/>
      <c r="AD453" s="119" t="str">
        <f t="shared" si="6"/>
        <v/>
      </c>
      <c r="AE453" s="107"/>
      <c r="AF453" s="107"/>
      <c r="AG453" s="107"/>
      <c r="AH453" s="107"/>
      <c r="AI453" s="107"/>
      <c r="AJ453" s="120"/>
      <c r="AK453" s="107"/>
      <c r="AL453" s="113"/>
      <c r="AM453" s="121"/>
      <c r="AN453" s="121"/>
    </row>
    <row r="454">
      <c r="A454" s="104"/>
      <c r="B454" s="105"/>
      <c r="C454" s="105"/>
      <c r="D454" s="106" t="str">
        <f t="shared" si="1"/>
        <v/>
      </c>
      <c r="E454" s="107"/>
      <c r="F454" s="108" t="str">
        <f t="shared" si="7"/>
        <v/>
      </c>
      <c r="G454" s="109" t="str">
        <f>IFERROR(VLOOKUP($E454,contratos,2,FALSE),"")</f>
        <v/>
      </c>
      <c r="H454" s="110" t="str">
        <f>IFERROR(VLOOKUP($E454,contratos,3,FALSE),"")</f>
        <v/>
      </c>
      <c r="I454" s="111" t="str">
        <f>IFERROR(VLOOKUP($E454,contratos,4,FALSE),"")</f>
        <v/>
      </c>
      <c r="J454" s="112" t="str">
        <f>IFERROR(VLOOKUP($E454,contratos,5,FALSE),"")</f>
        <v/>
      </c>
      <c r="K454" s="112" t="str">
        <f>IFERROR(VLOOKUP($E454,contratos,6,FALSE),"")</f>
        <v/>
      </c>
      <c r="L454" s="112" t="str">
        <f>IFERROR(VLOOKUP($E454,contratos,7,FALSE),"")</f>
        <v/>
      </c>
      <c r="M454" s="113"/>
      <c r="N454" s="114"/>
      <c r="O454" s="113"/>
      <c r="P454" s="107"/>
      <c r="Q454" s="115"/>
      <c r="R454" s="116"/>
      <c r="S454" s="117" t="str">
        <f t="shared" si="3"/>
        <v/>
      </c>
      <c r="T454" s="116"/>
      <c r="U454" s="106" t="str">
        <f t="shared" si="8"/>
        <v/>
      </c>
      <c r="V454" s="107"/>
      <c r="W454" s="107"/>
      <c r="X454" s="118"/>
      <c r="Y454" s="119" t="str">
        <f t="shared" si="5"/>
        <v/>
      </c>
      <c r="Z454" s="113"/>
      <c r="AA454" s="113"/>
      <c r="AB454" s="119" t="str">
        <f>IF(T454&lt;&gt;"",(HOUR(T454)+MINUTE(T454)/60)*custohh,"")</f>
        <v/>
      </c>
      <c r="AC454" s="118"/>
      <c r="AD454" s="119" t="str">
        <f t="shared" si="6"/>
        <v/>
      </c>
      <c r="AE454" s="107"/>
      <c r="AF454" s="107"/>
      <c r="AG454" s="107"/>
      <c r="AH454" s="107"/>
      <c r="AI454" s="107"/>
      <c r="AJ454" s="120"/>
      <c r="AK454" s="107"/>
      <c r="AL454" s="113"/>
      <c r="AM454" s="121"/>
      <c r="AN454" s="121"/>
    </row>
    <row r="455">
      <c r="A455" s="104"/>
      <c r="B455" s="105"/>
      <c r="C455" s="105"/>
      <c r="D455" s="106" t="str">
        <f t="shared" si="1"/>
        <v/>
      </c>
      <c r="E455" s="107"/>
      <c r="F455" s="108" t="str">
        <f t="shared" si="7"/>
        <v/>
      </c>
      <c r="G455" s="109" t="str">
        <f>IFERROR(VLOOKUP($E455,contratos,2,FALSE),"")</f>
        <v/>
      </c>
      <c r="H455" s="110" t="str">
        <f>IFERROR(VLOOKUP($E455,contratos,3,FALSE),"")</f>
        <v/>
      </c>
      <c r="I455" s="111" t="str">
        <f>IFERROR(VLOOKUP($E455,contratos,4,FALSE),"")</f>
        <v/>
      </c>
      <c r="J455" s="112" t="str">
        <f>IFERROR(VLOOKUP($E455,contratos,5,FALSE),"")</f>
        <v/>
      </c>
      <c r="K455" s="112" t="str">
        <f>IFERROR(VLOOKUP($E455,contratos,6,FALSE),"")</f>
        <v/>
      </c>
      <c r="L455" s="112" t="str">
        <f>IFERROR(VLOOKUP($E455,contratos,7,FALSE),"")</f>
        <v/>
      </c>
      <c r="M455" s="113"/>
      <c r="N455" s="114"/>
      <c r="O455" s="113"/>
      <c r="P455" s="107"/>
      <c r="Q455" s="115"/>
      <c r="R455" s="116"/>
      <c r="S455" s="117" t="str">
        <f t="shared" si="3"/>
        <v/>
      </c>
      <c r="T455" s="116"/>
      <c r="U455" s="106" t="str">
        <f t="shared" si="8"/>
        <v/>
      </c>
      <c r="V455" s="107"/>
      <c r="W455" s="107"/>
      <c r="X455" s="118"/>
      <c r="Y455" s="119" t="str">
        <f t="shared" si="5"/>
        <v/>
      </c>
      <c r="Z455" s="113"/>
      <c r="AA455" s="113"/>
      <c r="AB455" s="119" t="str">
        <f>IF(T455&lt;&gt;"",(HOUR(T455)+MINUTE(T455)/60)*custohh,"")</f>
        <v/>
      </c>
      <c r="AC455" s="118"/>
      <c r="AD455" s="119" t="str">
        <f t="shared" si="6"/>
        <v/>
      </c>
      <c r="AE455" s="107"/>
      <c r="AF455" s="107"/>
      <c r="AG455" s="107"/>
      <c r="AH455" s="107"/>
      <c r="AI455" s="107"/>
      <c r="AJ455" s="120"/>
      <c r="AK455" s="107"/>
      <c r="AL455" s="113"/>
      <c r="AM455" s="121"/>
      <c r="AN455" s="121"/>
    </row>
    <row r="456">
      <c r="A456" s="104"/>
      <c r="B456" s="105"/>
      <c r="C456" s="105"/>
      <c r="D456" s="106" t="str">
        <f t="shared" si="1"/>
        <v/>
      </c>
      <c r="E456" s="107"/>
      <c r="F456" s="108" t="str">
        <f t="shared" si="7"/>
        <v/>
      </c>
      <c r="G456" s="109" t="str">
        <f>IFERROR(VLOOKUP($E456,contratos,2,FALSE),"")</f>
        <v/>
      </c>
      <c r="H456" s="110" t="str">
        <f>IFERROR(VLOOKUP($E456,contratos,3,FALSE),"")</f>
        <v/>
      </c>
      <c r="I456" s="111" t="str">
        <f>IFERROR(VLOOKUP($E456,contratos,4,FALSE),"")</f>
        <v/>
      </c>
      <c r="J456" s="112" t="str">
        <f>IFERROR(VLOOKUP($E456,contratos,5,FALSE),"")</f>
        <v/>
      </c>
      <c r="K456" s="112" t="str">
        <f>IFERROR(VLOOKUP($E456,contratos,6,FALSE),"")</f>
        <v/>
      </c>
      <c r="L456" s="112" t="str">
        <f>IFERROR(VLOOKUP($E456,contratos,7,FALSE),"")</f>
        <v/>
      </c>
      <c r="M456" s="113"/>
      <c r="N456" s="114"/>
      <c r="O456" s="113"/>
      <c r="P456" s="107"/>
      <c r="Q456" s="115"/>
      <c r="R456" s="116"/>
      <c r="S456" s="117" t="str">
        <f t="shared" si="3"/>
        <v/>
      </c>
      <c r="T456" s="116"/>
      <c r="U456" s="106" t="str">
        <f t="shared" si="8"/>
        <v/>
      </c>
      <c r="V456" s="107"/>
      <c r="W456" s="107"/>
      <c r="X456" s="118"/>
      <c r="Y456" s="119" t="str">
        <f t="shared" si="5"/>
        <v/>
      </c>
      <c r="Z456" s="113"/>
      <c r="AA456" s="113"/>
      <c r="AB456" s="119" t="str">
        <f>IF(T456&lt;&gt;"",(HOUR(T456)+MINUTE(T456)/60)*custohh,"")</f>
        <v/>
      </c>
      <c r="AC456" s="118"/>
      <c r="AD456" s="119" t="str">
        <f t="shared" si="6"/>
        <v/>
      </c>
      <c r="AE456" s="107"/>
      <c r="AF456" s="107"/>
      <c r="AG456" s="107"/>
      <c r="AH456" s="107"/>
      <c r="AI456" s="107"/>
      <c r="AJ456" s="120"/>
      <c r="AK456" s="107"/>
      <c r="AL456" s="113"/>
      <c r="AM456" s="121"/>
      <c r="AN456" s="121"/>
    </row>
    <row r="457">
      <c r="A457" s="104"/>
      <c r="B457" s="105"/>
      <c r="C457" s="105"/>
      <c r="D457" s="106" t="str">
        <f t="shared" si="1"/>
        <v/>
      </c>
      <c r="E457" s="107"/>
      <c r="F457" s="108" t="str">
        <f t="shared" si="7"/>
        <v/>
      </c>
      <c r="G457" s="109" t="str">
        <f>IFERROR(VLOOKUP($E457,contratos,2,FALSE),"")</f>
        <v/>
      </c>
      <c r="H457" s="110" t="str">
        <f>IFERROR(VLOOKUP($E457,contratos,3,FALSE),"")</f>
        <v/>
      </c>
      <c r="I457" s="111" t="str">
        <f>IFERROR(VLOOKUP($E457,contratos,4,FALSE),"")</f>
        <v/>
      </c>
      <c r="J457" s="112" t="str">
        <f>IFERROR(VLOOKUP($E457,contratos,5,FALSE),"")</f>
        <v/>
      </c>
      <c r="K457" s="112" t="str">
        <f>IFERROR(VLOOKUP($E457,contratos,6,FALSE),"")</f>
        <v/>
      </c>
      <c r="L457" s="112" t="str">
        <f>IFERROR(VLOOKUP($E457,contratos,7,FALSE),"")</f>
        <v/>
      </c>
      <c r="M457" s="113"/>
      <c r="N457" s="114"/>
      <c r="O457" s="113"/>
      <c r="P457" s="107"/>
      <c r="Q457" s="115"/>
      <c r="R457" s="116"/>
      <c r="S457" s="117" t="str">
        <f t="shared" si="3"/>
        <v/>
      </c>
      <c r="T457" s="116"/>
      <c r="U457" s="106" t="str">
        <f t="shared" si="8"/>
        <v/>
      </c>
      <c r="V457" s="107"/>
      <c r="W457" s="107"/>
      <c r="X457" s="118"/>
      <c r="Y457" s="119" t="str">
        <f t="shared" si="5"/>
        <v/>
      </c>
      <c r="Z457" s="113"/>
      <c r="AA457" s="113"/>
      <c r="AB457" s="119" t="str">
        <f>IF(T457&lt;&gt;"",(HOUR(T457)+MINUTE(T457)/60)*custohh,"")</f>
        <v/>
      </c>
      <c r="AC457" s="118"/>
      <c r="AD457" s="119" t="str">
        <f t="shared" si="6"/>
        <v/>
      </c>
      <c r="AE457" s="107"/>
      <c r="AF457" s="107"/>
      <c r="AG457" s="107"/>
      <c r="AH457" s="107"/>
      <c r="AI457" s="107"/>
      <c r="AJ457" s="120"/>
      <c r="AK457" s="107"/>
      <c r="AL457" s="113"/>
      <c r="AM457" s="121"/>
      <c r="AN457" s="121"/>
    </row>
    <row r="458">
      <c r="A458" s="104"/>
      <c r="B458" s="105"/>
      <c r="C458" s="105"/>
      <c r="D458" s="106" t="str">
        <f t="shared" si="1"/>
        <v/>
      </c>
      <c r="E458" s="107"/>
      <c r="F458" s="108" t="str">
        <f t="shared" si="7"/>
        <v/>
      </c>
      <c r="G458" s="109" t="str">
        <f>IFERROR(VLOOKUP($E458,contratos,2,FALSE),"")</f>
        <v/>
      </c>
      <c r="H458" s="110" t="str">
        <f>IFERROR(VLOOKUP($E458,contratos,3,FALSE),"")</f>
        <v/>
      </c>
      <c r="I458" s="111" t="str">
        <f>IFERROR(VLOOKUP($E458,contratos,4,FALSE),"")</f>
        <v/>
      </c>
      <c r="J458" s="112" t="str">
        <f>IFERROR(VLOOKUP($E458,contratos,5,FALSE),"")</f>
        <v/>
      </c>
      <c r="K458" s="112" t="str">
        <f>IFERROR(VLOOKUP($E458,contratos,6,FALSE),"")</f>
        <v/>
      </c>
      <c r="L458" s="112" t="str">
        <f>IFERROR(VLOOKUP($E458,contratos,7,FALSE),"")</f>
        <v/>
      </c>
      <c r="M458" s="113"/>
      <c r="N458" s="114"/>
      <c r="O458" s="113"/>
      <c r="P458" s="107"/>
      <c r="Q458" s="115"/>
      <c r="R458" s="116"/>
      <c r="S458" s="117" t="str">
        <f t="shared" si="3"/>
        <v/>
      </c>
      <c r="T458" s="116"/>
      <c r="U458" s="106" t="str">
        <f t="shared" si="8"/>
        <v/>
      </c>
      <c r="V458" s="107"/>
      <c r="W458" s="107"/>
      <c r="X458" s="118"/>
      <c r="Y458" s="119" t="str">
        <f t="shared" si="5"/>
        <v/>
      </c>
      <c r="Z458" s="113"/>
      <c r="AA458" s="113"/>
      <c r="AB458" s="119" t="str">
        <f>IF(T458&lt;&gt;"",(HOUR(T458)+MINUTE(T458)/60)*custohh,"")</f>
        <v/>
      </c>
      <c r="AC458" s="118"/>
      <c r="AD458" s="119" t="str">
        <f t="shared" si="6"/>
        <v/>
      </c>
      <c r="AE458" s="107"/>
      <c r="AF458" s="107"/>
      <c r="AG458" s="107"/>
      <c r="AH458" s="107"/>
      <c r="AI458" s="107"/>
      <c r="AJ458" s="120"/>
      <c r="AK458" s="107"/>
      <c r="AL458" s="113"/>
      <c r="AM458" s="121"/>
      <c r="AN458" s="121"/>
    </row>
    <row r="459">
      <c r="A459" s="104"/>
      <c r="B459" s="105"/>
      <c r="C459" s="105"/>
      <c r="D459" s="106" t="str">
        <f t="shared" si="1"/>
        <v/>
      </c>
      <c r="E459" s="107"/>
      <c r="F459" s="108" t="str">
        <f t="shared" si="7"/>
        <v/>
      </c>
      <c r="G459" s="109" t="str">
        <f>IFERROR(VLOOKUP($E459,contratos,2,FALSE),"")</f>
        <v/>
      </c>
      <c r="H459" s="110" t="str">
        <f>IFERROR(VLOOKUP($E459,contratos,3,FALSE),"")</f>
        <v/>
      </c>
      <c r="I459" s="111" t="str">
        <f>IFERROR(VLOOKUP($E459,contratos,4,FALSE),"")</f>
        <v/>
      </c>
      <c r="J459" s="112" t="str">
        <f>IFERROR(VLOOKUP($E459,contratos,5,FALSE),"")</f>
        <v/>
      </c>
      <c r="K459" s="112" t="str">
        <f>IFERROR(VLOOKUP($E459,contratos,6,FALSE),"")</f>
        <v/>
      </c>
      <c r="L459" s="112" t="str">
        <f>IFERROR(VLOOKUP($E459,contratos,7,FALSE),"")</f>
        <v/>
      </c>
      <c r="M459" s="113"/>
      <c r="N459" s="114"/>
      <c r="O459" s="113"/>
      <c r="P459" s="107"/>
      <c r="Q459" s="115"/>
      <c r="R459" s="116"/>
      <c r="S459" s="117" t="str">
        <f t="shared" si="3"/>
        <v/>
      </c>
      <c r="T459" s="116"/>
      <c r="U459" s="106" t="str">
        <f t="shared" si="8"/>
        <v/>
      </c>
      <c r="V459" s="107"/>
      <c r="W459" s="107"/>
      <c r="X459" s="118"/>
      <c r="Y459" s="119" t="str">
        <f t="shared" si="5"/>
        <v/>
      </c>
      <c r="Z459" s="113"/>
      <c r="AA459" s="113"/>
      <c r="AB459" s="119" t="str">
        <f>IF(T459&lt;&gt;"",(HOUR(T459)+MINUTE(T459)/60)*custohh,"")</f>
        <v/>
      </c>
      <c r="AC459" s="118"/>
      <c r="AD459" s="119" t="str">
        <f t="shared" si="6"/>
        <v/>
      </c>
      <c r="AE459" s="107"/>
      <c r="AF459" s="107"/>
      <c r="AG459" s="107"/>
      <c r="AH459" s="107"/>
      <c r="AI459" s="107"/>
      <c r="AJ459" s="120"/>
      <c r="AK459" s="107"/>
      <c r="AL459" s="113"/>
      <c r="AM459" s="121"/>
      <c r="AN459" s="121"/>
    </row>
    <row r="460">
      <c r="A460" s="104"/>
      <c r="B460" s="105"/>
      <c r="C460" s="105"/>
      <c r="D460" s="106" t="str">
        <f t="shared" si="1"/>
        <v/>
      </c>
      <c r="E460" s="107"/>
      <c r="F460" s="108" t="str">
        <f t="shared" si="7"/>
        <v/>
      </c>
      <c r="G460" s="109" t="str">
        <f>IFERROR(VLOOKUP($E460,contratos,2,FALSE),"")</f>
        <v/>
      </c>
      <c r="H460" s="110" t="str">
        <f>IFERROR(VLOOKUP($E460,contratos,3,FALSE),"")</f>
        <v/>
      </c>
      <c r="I460" s="111" t="str">
        <f>IFERROR(VLOOKUP($E460,contratos,4,FALSE),"")</f>
        <v/>
      </c>
      <c r="J460" s="112" t="str">
        <f>IFERROR(VLOOKUP($E460,contratos,5,FALSE),"")</f>
        <v/>
      </c>
      <c r="K460" s="112" t="str">
        <f>IFERROR(VLOOKUP($E460,contratos,6,FALSE),"")</f>
        <v/>
      </c>
      <c r="L460" s="112" t="str">
        <f>IFERROR(VLOOKUP($E460,contratos,7,FALSE),"")</f>
        <v/>
      </c>
      <c r="M460" s="113"/>
      <c r="N460" s="114"/>
      <c r="O460" s="113"/>
      <c r="P460" s="107"/>
      <c r="Q460" s="115"/>
      <c r="R460" s="116"/>
      <c r="S460" s="117" t="str">
        <f t="shared" si="3"/>
        <v/>
      </c>
      <c r="T460" s="116"/>
      <c r="U460" s="106" t="str">
        <f t="shared" si="8"/>
        <v/>
      </c>
      <c r="V460" s="107"/>
      <c r="W460" s="107"/>
      <c r="X460" s="118"/>
      <c r="Y460" s="119" t="str">
        <f t="shared" si="5"/>
        <v/>
      </c>
      <c r="Z460" s="113"/>
      <c r="AA460" s="113"/>
      <c r="AB460" s="119" t="str">
        <f>IF(T460&lt;&gt;"",(HOUR(T460)+MINUTE(T460)/60)*custohh,"")</f>
        <v/>
      </c>
      <c r="AC460" s="118"/>
      <c r="AD460" s="119" t="str">
        <f t="shared" si="6"/>
        <v/>
      </c>
      <c r="AE460" s="107"/>
      <c r="AF460" s="107"/>
      <c r="AG460" s="107"/>
      <c r="AH460" s="107"/>
      <c r="AI460" s="107"/>
      <c r="AJ460" s="120"/>
      <c r="AK460" s="107"/>
      <c r="AL460" s="113"/>
      <c r="AM460" s="121"/>
      <c r="AN460" s="121"/>
    </row>
    <row r="461">
      <c r="A461" s="104"/>
      <c r="B461" s="105"/>
      <c r="C461" s="105"/>
      <c r="D461" s="106" t="str">
        <f t="shared" si="1"/>
        <v/>
      </c>
      <c r="E461" s="107"/>
      <c r="F461" s="108" t="str">
        <f t="shared" si="7"/>
        <v/>
      </c>
      <c r="G461" s="109" t="str">
        <f>IFERROR(VLOOKUP($E461,contratos,2,FALSE),"")</f>
        <v/>
      </c>
      <c r="H461" s="110" t="str">
        <f>IFERROR(VLOOKUP($E461,contratos,3,FALSE),"")</f>
        <v/>
      </c>
      <c r="I461" s="111" t="str">
        <f>IFERROR(VLOOKUP($E461,contratos,4,FALSE),"")</f>
        <v/>
      </c>
      <c r="J461" s="112" t="str">
        <f>IFERROR(VLOOKUP($E461,contratos,5,FALSE),"")</f>
        <v/>
      </c>
      <c r="K461" s="112" t="str">
        <f>IFERROR(VLOOKUP($E461,contratos,6,FALSE),"")</f>
        <v/>
      </c>
      <c r="L461" s="112" t="str">
        <f>IFERROR(VLOOKUP($E461,contratos,7,FALSE),"")</f>
        <v/>
      </c>
      <c r="M461" s="113"/>
      <c r="N461" s="114"/>
      <c r="O461" s="113"/>
      <c r="P461" s="107"/>
      <c r="Q461" s="115"/>
      <c r="R461" s="116"/>
      <c r="S461" s="117" t="str">
        <f t="shared" si="3"/>
        <v/>
      </c>
      <c r="T461" s="116"/>
      <c r="U461" s="106" t="str">
        <f t="shared" si="8"/>
        <v/>
      </c>
      <c r="V461" s="107"/>
      <c r="W461" s="107"/>
      <c r="X461" s="118"/>
      <c r="Y461" s="119" t="str">
        <f t="shared" si="5"/>
        <v/>
      </c>
      <c r="Z461" s="113"/>
      <c r="AA461" s="113"/>
      <c r="AB461" s="119" t="str">
        <f>IF(T461&lt;&gt;"",(HOUR(T461)+MINUTE(T461)/60)*custohh,"")</f>
        <v/>
      </c>
      <c r="AC461" s="118"/>
      <c r="AD461" s="119" t="str">
        <f t="shared" si="6"/>
        <v/>
      </c>
      <c r="AE461" s="107"/>
      <c r="AF461" s="107"/>
      <c r="AG461" s="107"/>
      <c r="AH461" s="107"/>
      <c r="AI461" s="107"/>
      <c r="AJ461" s="120"/>
      <c r="AK461" s="107"/>
      <c r="AL461" s="113"/>
      <c r="AM461" s="121"/>
      <c r="AN461" s="121"/>
    </row>
    <row r="462">
      <c r="A462" s="104"/>
      <c r="B462" s="105"/>
      <c r="C462" s="105"/>
      <c r="D462" s="106" t="str">
        <f t="shared" si="1"/>
        <v/>
      </c>
      <c r="E462" s="107"/>
      <c r="F462" s="108" t="str">
        <f t="shared" si="7"/>
        <v/>
      </c>
      <c r="G462" s="109" t="str">
        <f>IFERROR(VLOOKUP($E462,contratos,2,FALSE),"")</f>
        <v/>
      </c>
      <c r="H462" s="110" t="str">
        <f>IFERROR(VLOOKUP($E462,contratos,3,FALSE),"")</f>
        <v/>
      </c>
      <c r="I462" s="111" t="str">
        <f>IFERROR(VLOOKUP($E462,contratos,4,FALSE),"")</f>
        <v/>
      </c>
      <c r="J462" s="112" t="str">
        <f>IFERROR(VLOOKUP($E462,contratos,5,FALSE),"")</f>
        <v/>
      </c>
      <c r="K462" s="112" t="str">
        <f>IFERROR(VLOOKUP($E462,contratos,6,FALSE),"")</f>
        <v/>
      </c>
      <c r="L462" s="112" t="str">
        <f>IFERROR(VLOOKUP($E462,contratos,7,FALSE),"")</f>
        <v/>
      </c>
      <c r="M462" s="113"/>
      <c r="N462" s="114"/>
      <c r="O462" s="113"/>
      <c r="P462" s="107"/>
      <c r="Q462" s="115"/>
      <c r="R462" s="116"/>
      <c r="S462" s="117" t="str">
        <f t="shared" si="3"/>
        <v/>
      </c>
      <c r="T462" s="116"/>
      <c r="U462" s="106" t="str">
        <f t="shared" si="8"/>
        <v/>
      </c>
      <c r="V462" s="107"/>
      <c r="W462" s="107"/>
      <c r="X462" s="118"/>
      <c r="Y462" s="119" t="str">
        <f t="shared" si="5"/>
        <v/>
      </c>
      <c r="Z462" s="113"/>
      <c r="AA462" s="113"/>
      <c r="AB462" s="119" t="str">
        <f>IF(T462&lt;&gt;"",(HOUR(T462)+MINUTE(T462)/60)*custohh,"")</f>
        <v/>
      </c>
      <c r="AC462" s="118"/>
      <c r="AD462" s="119" t="str">
        <f t="shared" si="6"/>
        <v/>
      </c>
      <c r="AE462" s="107"/>
      <c r="AF462" s="107"/>
      <c r="AG462" s="107"/>
      <c r="AH462" s="107"/>
      <c r="AI462" s="107"/>
      <c r="AJ462" s="120"/>
      <c r="AK462" s="107"/>
      <c r="AL462" s="113"/>
      <c r="AM462" s="121"/>
      <c r="AN462" s="121"/>
    </row>
    <row r="463">
      <c r="A463" s="104"/>
      <c r="B463" s="105"/>
      <c r="C463" s="105"/>
      <c r="D463" s="106" t="str">
        <f t="shared" si="1"/>
        <v/>
      </c>
      <c r="E463" s="107"/>
      <c r="F463" s="108" t="str">
        <f t="shared" si="7"/>
        <v/>
      </c>
      <c r="G463" s="109" t="str">
        <f>IFERROR(VLOOKUP($E463,contratos,2,FALSE),"")</f>
        <v/>
      </c>
      <c r="H463" s="110" t="str">
        <f>IFERROR(VLOOKUP($E463,contratos,3,FALSE),"")</f>
        <v/>
      </c>
      <c r="I463" s="111" t="str">
        <f>IFERROR(VLOOKUP($E463,contratos,4,FALSE),"")</f>
        <v/>
      </c>
      <c r="J463" s="112" t="str">
        <f>IFERROR(VLOOKUP($E463,contratos,5,FALSE),"")</f>
        <v/>
      </c>
      <c r="K463" s="112" t="str">
        <f>IFERROR(VLOOKUP($E463,contratos,6,FALSE),"")</f>
        <v/>
      </c>
      <c r="L463" s="112" t="str">
        <f>IFERROR(VLOOKUP($E463,contratos,7,FALSE),"")</f>
        <v/>
      </c>
      <c r="M463" s="113"/>
      <c r="N463" s="114"/>
      <c r="O463" s="113"/>
      <c r="P463" s="107"/>
      <c r="Q463" s="115"/>
      <c r="R463" s="116"/>
      <c r="S463" s="117" t="str">
        <f t="shared" si="3"/>
        <v/>
      </c>
      <c r="T463" s="116"/>
      <c r="U463" s="106" t="str">
        <f t="shared" si="8"/>
        <v/>
      </c>
      <c r="V463" s="107"/>
      <c r="W463" s="107"/>
      <c r="X463" s="118"/>
      <c r="Y463" s="119" t="str">
        <f t="shared" si="5"/>
        <v/>
      </c>
      <c r="Z463" s="113"/>
      <c r="AA463" s="113"/>
      <c r="AB463" s="119" t="str">
        <f>IF(T463&lt;&gt;"",(HOUR(T463)+MINUTE(T463)/60)*custohh,"")</f>
        <v/>
      </c>
      <c r="AC463" s="118"/>
      <c r="AD463" s="119" t="str">
        <f t="shared" si="6"/>
        <v/>
      </c>
      <c r="AE463" s="107"/>
      <c r="AF463" s="107"/>
      <c r="AG463" s="107"/>
      <c r="AH463" s="107"/>
      <c r="AI463" s="107"/>
      <c r="AJ463" s="120"/>
      <c r="AK463" s="107"/>
      <c r="AL463" s="113"/>
      <c r="AM463" s="121"/>
      <c r="AN463" s="121"/>
    </row>
    <row r="464">
      <c r="A464" s="104"/>
      <c r="B464" s="105"/>
      <c r="C464" s="105"/>
      <c r="D464" s="106" t="str">
        <f t="shared" si="1"/>
        <v/>
      </c>
      <c r="E464" s="107"/>
      <c r="F464" s="108" t="str">
        <f t="shared" si="7"/>
        <v/>
      </c>
      <c r="G464" s="109" t="str">
        <f>IFERROR(VLOOKUP($E464,contratos,2,FALSE),"")</f>
        <v/>
      </c>
      <c r="H464" s="110" t="str">
        <f>IFERROR(VLOOKUP($E464,contratos,3,FALSE),"")</f>
        <v/>
      </c>
      <c r="I464" s="111" t="str">
        <f>IFERROR(VLOOKUP($E464,contratos,4,FALSE),"")</f>
        <v/>
      </c>
      <c r="J464" s="112" t="str">
        <f>IFERROR(VLOOKUP($E464,contratos,5,FALSE),"")</f>
        <v/>
      </c>
      <c r="K464" s="112" t="str">
        <f>IFERROR(VLOOKUP($E464,contratos,6,FALSE),"")</f>
        <v/>
      </c>
      <c r="L464" s="112" t="str">
        <f>IFERROR(VLOOKUP($E464,contratos,7,FALSE),"")</f>
        <v/>
      </c>
      <c r="M464" s="113"/>
      <c r="N464" s="114"/>
      <c r="O464" s="113"/>
      <c r="P464" s="107"/>
      <c r="Q464" s="115"/>
      <c r="R464" s="116"/>
      <c r="S464" s="117" t="str">
        <f t="shared" si="3"/>
        <v/>
      </c>
      <c r="T464" s="116"/>
      <c r="U464" s="106" t="str">
        <f t="shared" si="8"/>
        <v/>
      </c>
      <c r="V464" s="107"/>
      <c r="W464" s="107"/>
      <c r="X464" s="118"/>
      <c r="Y464" s="119" t="str">
        <f t="shared" si="5"/>
        <v/>
      </c>
      <c r="Z464" s="113"/>
      <c r="AA464" s="113"/>
      <c r="AB464" s="119" t="str">
        <f>IF(T464&lt;&gt;"",(HOUR(T464)+MINUTE(T464)/60)*custohh,"")</f>
        <v/>
      </c>
      <c r="AC464" s="118"/>
      <c r="AD464" s="119" t="str">
        <f t="shared" si="6"/>
        <v/>
      </c>
      <c r="AE464" s="107"/>
      <c r="AF464" s="107"/>
      <c r="AG464" s="107"/>
      <c r="AH464" s="107"/>
      <c r="AI464" s="107"/>
      <c r="AJ464" s="120"/>
      <c r="AK464" s="107"/>
      <c r="AL464" s="113"/>
      <c r="AM464" s="121"/>
      <c r="AN464" s="121"/>
    </row>
    <row r="465">
      <c r="A465" s="104"/>
      <c r="B465" s="105"/>
      <c r="C465" s="105"/>
      <c r="D465" s="106" t="str">
        <f t="shared" si="1"/>
        <v/>
      </c>
      <c r="E465" s="107"/>
      <c r="F465" s="108" t="str">
        <f t="shared" si="7"/>
        <v/>
      </c>
      <c r="G465" s="109" t="str">
        <f>IFERROR(VLOOKUP($E465,contratos,2,FALSE),"")</f>
        <v/>
      </c>
      <c r="H465" s="110" t="str">
        <f>IFERROR(VLOOKUP($E465,contratos,3,FALSE),"")</f>
        <v/>
      </c>
      <c r="I465" s="111" t="str">
        <f>IFERROR(VLOOKUP($E465,contratos,4,FALSE),"")</f>
        <v/>
      </c>
      <c r="J465" s="112" t="str">
        <f>IFERROR(VLOOKUP($E465,contratos,5,FALSE),"")</f>
        <v/>
      </c>
      <c r="K465" s="112" t="str">
        <f>IFERROR(VLOOKUP($E465,contratos,6,FALSE),"")</f>
        <v/>
      </c>
      <c r="L465" s="112" t="str">
        <f>IFERROR(VLOOKUP($E465,contratos,7,FALSE),"")</f>
        <v/>
      </c>
      <c r="M465" s="113"/>
      <c r="N465" s="114"/>
      <c r="O465" s="113"/>
      <c r="P465" s="107"/>
      <c r="Q465" s="115"/>
      <c r="R465" s="116"/>
      <c r="S465" s="117" t="str">
        <f t="shared" si="3"/>
        <v/>
      </c>
      <c r="T465" s="116"/>
      <c r="U465" s="106" t="str">
        <f t="shared" si="8"/>
        <v/>
      </c>
      <c r="V465" s="107"/>
      <c r="W465" s="107"/>
      <c r="X465" s="118"/>
      <c r="Y465" s="119" t="str">
        <f t="shared" si="5"/>
        <v/>
      </c>
      <c r="Z465" s="113"/>
      <c r="AA465" s="113"/>
      <c r="AB465" s="119" t="str">
        <f>IF(T465&lt;&gt;"",(HOUR(T465)+MINUTE(T465)/60)*custohh,"")</f>
        <v/>
      </c>
      <c r="AC465" s="118"/>
      <c r="AD465" s="119" t="str">
        <f t="shared" si="6"/>
        <v/>
      </c>
      <c r="AE465" s="107"/>
      <c r="AF465" s="107"/>
      <c r="AG465" s="107"/>
      <c r="AH465" s="107"/>
      <c r="AI465" s="107"/>
      <c r="AJ465" s="120"/>
      <c r="AK465" s="107"/>
      <c r="AL465" s="113"/>
      <c r="AM465" s="121"/>
      <c r="AN465" s="121"/>
    </row>
    <row r="466">
      <c r="A466" s="104"/>
      <c r="B466" s="105"/>
      <c r="C466" s="105"/>
      <c r="D466" s="106" t="str">
        <f t="shared" si="1"/>
        <v/>
      </c>
      <c r="E466" s="107"/>
      <c r="F466" s="108" t="str">
        <f t="shared" si="7"/>
        <v/>
      </c>
      <c r="G466" s="109" t="str">
        <f>IFERROR(VLOOKUP($E466,contratos,2,FALSE),"")</f>
        <v/>
      </c>
      <c r="H466" s="110" t="str">
        <f>IFERROR(VLOOKUP($E466,contratos,3,FALSE),"")</f>
        <v/>
      </c>
      <c r="I466" s="111" t="str">
        <f>IFERROR(VLOOKUP($E466,contratos,4,FALSE),"")</f>
        <v/>
      </c>
      <c r="J466" s="112" t="str">
        <f>IFERROR(VLOOKUP($E466,contratos,5,FALSE),"")</f>
        <v/>
      </c>
      <c r="K466" s="112" t="str">
        <f>IFERROR(VLOOKUP($E466,contratos,6,FALSE),"")</f>
        <v/>
      </c>
      <c r="L466" s="112" t="str">
        <f>IFERROR(VLOOKUP($E466,contratos,7,FALSE),"")</f>
        <v/>
      </c>
      <c r="M466" s="113"/>
      <c r="N466" s="114"/>
      <c r="O466" s="113"/>
      <c r="P466" s="107"/>
      <c r="Q466" s="115"/>
      <c r="R466" s="116"/>
      <c r="S466" s="117" t="str">
        <f t="shared" si="3"/>
        <v/>
      </c>
      <c r="T466" s="116"/>
      <c r="U466" s="106" t="str">
        <f t="shared" si="8"/>
        <v/>
      </c>
      <c r="V466" s="107"/>
      <c r="W466" s="107"/>
      <c r="X466" s="118"/>
      <c r="Y466" s="119" t="str">
        <f t="shared" si="5"/>
        <v/>
      </c>
      <c r="Z466" s="113"/>
      <c r="AA466" s="113"/>
      <c r="AB466" s="119" t="str">
        <f>IF(T466&lt;&gt;"",(HOUR(T466)+MINUTE(T466)/60)*custohh,"")</f>
        <v/>
      </c>
      <c r="AC466" s="118"/>
      <c r="AD466" s="119" t="str">
        <f t="shared" si="6"/>
        <v/>
      </c>
      <c r="AE466" s="107"/>
      <c r="AF466" s="107"/>
      <c r="AG466" s="107"/>
      <c r="AH466" s="107"/>
      <c r="AI466" s="107"/>
      <c r="AJ466" s="120"/>
      <c r="AK466" s="107"/>
      <c r="AL466" s="113"/>
      <c r="AM466" s="121"/>
      <c r="AN466" s="121"/>
    </row>
    <row r="467">
      <c r="A467" s="104"/>
      <c r="B467" s="105"/>
      <c r="C467" s="105"/>
      <c r="D467" s="106" t="str">
        <f t="shared" si="1"/>
        <v/>
      </c>
      <c r="E467" s="107"/>
      <c r="F467" s="108" t="str">
        <f t="shared" si="7"/>
        <v/>
      </c>
      <c r="G467" s="109" t="str">
        <f>IFERROR(VLOOKUP($E467,contratos,2,FALSE),"")</f>
        <v/>
      </c>
      <c r="H467" s="110" t="str">
        <f>IFERROR(VLOOKUP($E467,contratos,3,FALSE),"")</f>
        <v/>
      </c>
      <c r="I467" s="111" t="str">
        <f>IFERROR(VLOOKUP($E467,contratos,4,FALSE),"")</f>
        <v/>
      </c>
      <c r="J467" s="112" t="str">
        <f>IFERROR(VLOOKUP($E467,contratos,5,FALSE),"")</f>
        <v/>
      </c>
      <c r="K467" s="112" t="str">
        <f>IFERROR(VLOOKUP($E467,contratos,6,FALSE),"")</f>
        <v/>
      </c>
      <c r="L467" s="112" t="str">
        <f>IFERROR(VLOOKUP($E467,contratos,7,FALSE),"")</f>
        <v/>
      </c>
      <c r="M467" s="113"/>
      <c r="N467" s="114"/>
      <c r="O467" s="113"/>
      <c r="P467" s="107"/>
      <c r="Q467" s="115"/>
      <c r="R467" s="116"/>
      <c r="S467" s="117" t="str">
        <f t="shared" si="3"/>
        <v/>
      </c>
      <c r="T467" s="116"/>
      <c r="U467" s="106" t="str">
        <f t="shared" si="8"/>
        <v/>
      </c>
      <c r="V467" s="107"/>
      <c r="W467" s="107"/>
      <c r="X467" s="118"/>
      <c r="Y467" s="119" t="str">
        <f t="shared" si="5"/>
        <v/>
      </c>
      <c r="Z467" s="113"/>
      <c r="AA467" s="113"/>
      <c r="AB467" s="119" t="str">
        <f>IF(T467&lt;&gt;"",(HOUR(T467)+MINUTE(T467)/60)*custohh,"")</f>
        <v/>
      </c>
      <c r="AC467" s="118"/>
      <c r="AD467" s="119" t="str">
        <f t="shared" si="6"/>
        <v/>
      </c>
      <c r="AE467" s="107"/>
      <c r="AF467" s="107"/>
      <c r="AG467" s="107"/>
      <c r="AH467" s="107"/>
      <c r="AI467" s="107"/>
      <c r="AJ467" s="120"/>
      <c r="AK467" s="107"/>
      <c r="AL467" s="113"/>
      <c r="AM467" s="121"/>
      <c r="AN467" s="121"/>
    </row>
    <row r="468">
      <c r="A468" s="104"/>
      <c r="B468" s="105"/>
      <c r="C468" s="105"/>
      <c r="D468" s="106" t="str">
        <f t="shared" si="1"/>
        <v/>
      </c>
      <c r="E468" s="107"/>
      <c r="F468" s="108" t="str">
        <f t="shared" si="7"/>
        <v/>
      </c>
      <c r="G468" s="109" t="str">
        <f>IFERROR(VLOOKUP($E468,contratos,2,FALSE),"")</f>
        <v/>
      </c>
      <c r="H468" s="110" t="str">
        <f>IFERROR(VLOOKUP($E468,contratos,3,FALSE),"")</f>
        <v/>
      </c>
      <c r="I468" s="111" t="str">
        <f>IFERROR(VLOOKUP($E468,contratos,4,FALSE),"")</f>
        <v/>
      </c>
      <c r="J468" s="112" t="str">
        <f>IFERROR(VLOOKUP($E468,contratos,5,FALSE),"")</f>
        <v/>
      </c>
      <c r="K468" s="112" t="str">
        <f>IFERROR(VLOOKUP($E468,contratos,6,FALSE),"")</f>
        <v/>
      </c>
      <c r="L468" s="112" t="str">
        <f>IFERROR(VLOOKUP($E468,contratos,7,FALSE),"")</f>
        <v/>
      </c>
      <c r="M468" s="113"/>
      <c r="N468" s="114"/>
      <c r="O468" s="113"/>
      <c r="P468" s="107"/>
      <c r="Q468" s="115"/>
      <c r="R468" s="116"/>
      <c r="S468" s="117" t="str">
        <f t="shared" si="3"/>
        <v/>
      </c>
      <c r="T468" s="116"/>
      <c r="U468" s="106" t="str">
        <f t="shared" si="8"/>
        <v/>
      </c>
      <c r="V468" s="107"/>
      <c r="W468" s="107"/>
      <c r="X468" s="118"/>
      <c r="Y468" s="119" t="str">
        <f t="shared" si="5"/>
        <v/>
      </c>
      <c r="Z468" s="113"/>
      <c r="AA468" s="113"/>
      <c r="AB468" s="119" t="str">
        <f>IF(T468&lt;&gt;"",(HOUR(T468)+MINUTE(T468)/60)*custohh,"")</f>
        <v/>
      </c>
      <c r="AC468" s="118"/>
      <c r="AD468" s="119" t="str">
        <f t="shared" si="6"/>
        <v/>
      </c>
      <c r="AE468" s="107"/>
      <c r="AF468" s="107"/>
      <c r="AG468" s="107"/>
      <c r="AH468" s="107"/>
      <c r="AI468" s="107"/>
      <c r="AJ468" s="120"/>
      <c r="AK468" s="107"/>
      <c r="AL468" s="113"/>
      <c r="AM468" s="121"/>
      <c r="AN468" s="121"/>
    </row>
    <row r="469">
      <c r="A469" s="104"/>
      <c r="B469" s="105"/>
      <c r="C469" s="105"/>
      <c r="D469" s="106" t="str">
        <f t="shared" si="1"/>
        <v/>
      </c>
      <c r="E469" s="107"/>
      <c r="F469" s="108" t="str">
        <f t="shared" si="7"/>
        <v/>
      </c>
      <c r="G469" s="109" t="str">
        <f>IFERROR(VLOOKUP($E469,contratos,2,FALSE),"")</f>
        <v/>
      </c>
      <c r="H469" s="110" t="str">
        <f>IFERROR(VLOOKUP($E469,contratos,3,FALSE),"")</f>
        <v/>
      </c>
      <c r="I469" s="111" t="str">
        <f>IFERROR(VLOOKUP($E469,contratos,4,FALSE),"")</f>
        <v/>
      </c>
      <c r="J469" s="112" t="str">
        <f>IFERROR(VLOOKUP($E469,contratos,5,FALSE),"")</f>
        <v/>
      </c>
      <c r="K469" s="112" t="str">
        <f>IFERROR(VLOOKUP($E469,contratos,6,FALSE),"")</f>
        <v/>
      </c>
      <c r="L469" s="112" t="str">
        <f>IFERROR(VLOOKUP($E469,contratos,7,FALSE),"")</f>
        <v/>
      </c>
      <c r="M469" s="113"/>
      <c r="N469" s="114"/>
      <c r="O469" s="113"/>
      <c r="P469" s="107"/>
      <c r="Q469" s="115"/>
      <c r="R469" s="116"/>
      <c r="S469" s="117" t="str">
        <f t="shared" si="3"/>
        <v/>
      </c>
      <c r="T469" s="116"/>
      <c r="U469" s="106" t="str">
        <f t="shared" si="8"/>
        <v/>
      </c>
      <c r="V469" s="107"/>
      <c r="W469" s="107"/>
      <c r="X469" s="118"/>
      <c r="Y469" s="119" t="str">
        <f t="shared" si="5"/>
        <v/>
      </c>
      <c r="Z469" s="113"/>
      <c r="AA469" s="113"/>
      <c r="AB469" s="119" t="str">
        <f>IF(T469&lt;&gt;"",(HOUR(T469)+MINUTE(T469)/60)*custohh,"")</f>
        <v/>
      </c>
      <c r="AC469" s="118"/>
      <c r="AD469" s="119" t="str">
        <f t="shared" si="6"/>
        <v/>
      </c>
      <c r="AE469" s="107"/>
      <c r="AF469" s="107"/>
      <c r="AG469" s="107"/>
      <c r="AH469" s="107"/>
      <c r="AI469" s="107"/>
      <c r="AJ469" s="120"/>
      <c r="AK469" s="107"/>
      <c r="AL469" s="113"/>
      <c r="AM469" s="121"/>
      <c r="AN469" s="121"/>
    </row>
    <row r="470">
      <c r="A470" s="104"/>
      <c r="B470" s="105"/>
      <c r="C470" s="105"/>
      <c r="D470" s="106" t="str">
        <f t="shared" si="1"/>
        <v/>
      </c>
      <c r="E470" s="107"/>
      <c r="F470" s="108" t="str">
        <f t="shared" si="7"/>
        <v/>
      </c>
      <c r="G470" s="109" t="str">
        <f>IFERROR(VLOOKUP($E470,contratos,2,FALSE),"")</f>
        <v/>
      </c>
      <c r="H470" s="110" t="str">
        <f>IFERROR(VLOOKUP($E470,contratos,3,FALSE),"")</f>
        <v/>
      </c>
      <c r="I470" s="111" t="str">
        <f>IFERROR(VLOOKUP($E470,contratos,4,FALSE),"")</f>
        <v/>
      </c>
      <c r="J470" s="112" t="str">
        <f>IFERROR(VLOOKUP($E470,contratos,5,FALSE),"")</f>
        <v/>
      </c>
      <c r="K470" s="112" t="str">
        <f>IFERROR(VLOOKUP($E470,contratos,6,FALSE),"")</f>
        <v/>
      </c>
      <c r="L470" s="112" t="str">
        <f>IFERROR(VLOOKUP($E470,contratos,7,FALSE),"")</f>
        <v/>
      </c>
      <c r="M470" s="113"/>
      <c r="N470" s="114"/>
      <c r="O470" s="113"/>
      <c r="P470" s="107"/>
      <c r="Q470" s="115"/>
      <c r="R470" s="116"/>
      <c r="S470" s="117" t="str">
        <f t="shared" si="3"/>
        <v/>
      </c>
      <c r="T470" s="116"/>
      <c r="U470" s="106" t="str">
        <f t="shared" si="8"/>
        <v/>
      </c>
      <c r="V470" s="107"/>
      <c r="W470" s="107"/>
      <c r="X470" s="118"/>
      <c r="Y470" s="119" t="str">
        <f t="shared" si="5"/>
        <v/>
      </c>
      <c r="Z470" s="113"/>
      <c r="AA470" s="113"/>
      <c r="AB470" s="119" t="str">
        <f>IF(T470&lt;&gt;"",(HOUR(T470)+MINUTE(T470)/60)*custohh,"")</f>
        <v/>
      </c>
      <c r="AC470" s="118"/>
      <c r="AD470" s="119" t="str">
        <f t="shared" si="6"/>
        <v/>
      </c>
      <c r="AE470" s="107"/>
      <c r="AF470" s="107"/>
      <c r="AG470" s="107"/>
      <c r="AH470" s="107"/>
      <c r="AI470" s="107"/>
      <c r="AJ470" s="120"/>
      <c r="AK470" s="107"/>
      <c r="AL470" s="113"/>
      <c r="AM470" s="121"/>
      <c r="AN470" s="121"/>
    </row>
    <row r="471">
      <c r="A471" s="104"/>
      <c r="B471" s="105"/>
      <c r="C471" s="105"/>
      <c r="D471" s="106" t="str">
        <f t="shared" si="1"/>
        <v/>
      </c>
      <c r="E471" s="107"/>
      <c r="F471" s="108" t="str">
        <f t="shared" si="7"/>
        <v/>
      </c>
      <c r="G471" s="109" t="str">
        <f>IFERROR(VLOOKUP($E471,contratos,2,FALSE),"")</f>
        <v/>
      </c>
      <c r="H471" s="110" t="str">
        <f>IFERROR(VLOOKUP($E471,contratos,3,FALSE),"")</f>
        <v/>
      </c>
      <c r="I471" s="111" t="str">
        <f>IFERROR(VLOOKUP($E471,contratos,4,FALSE),"")</f>
        <v/>
      </c>
      <c r="J471" s="112" t="str">
        <f>IFERROR(VLOOKUP($E471,contratos,5,FALSE),"")</f>
        <v/>
      </c>
      <c r="K471" s="112" t="str">
        <f>IFERROR(VLOOKUP($E471,contratos,6,FALSE),"")</f>
        <v/>
      </c>
      <c r="L471" s="112" t="str">
        <f>IFERROR(VLOOKUP($E471,contratos,7,FALSE),"")</f>
        <v/>
      </c>
      <c r="M471" s="113"/>
      <c r="N471" s="114"/>
      <c r="O471" s="113"/>
      <c r="P471" s="107"/>
      <c r="Q471" s="115"/>
      <c r="R471" s="116"/>
      <c r="S471" s="117" t="str">
        <f t="shared" si="3"/>
        <v/>
      </c>
      <c r="T471" s="116"/>
      <c r="U471" s="106" t="str">
        <f t="shared" si="8"/>
        <v/>
      </c>
      <c r="V471" s="107"/>
      <c r="W471" s="107"/>
      <c r="X471" s="118"/>
      <c r="Y471" s="119" t="str">
        <f t="shared" si="5"/>
        <v/>
      </c>
      <c r="Z471" s="113"/>
      <c r="AA471" s="113"/>
      <c r="AB471" s="119" t="str">
        <f>IF(T471&lt;&gt;"",(HOUR(T471)+MINUTE(T471)/60)*custohh,"")</f>
        <v/>
      </c>
      <c r="AC471" s="118"/>
      <c r="AD471" s="119" t="str">
        <f t="shared" si="6"/>
        <v/>
      </c>
      <c r="AE471" s="107"/>
      <c r="AF471" s="107"/>
      <c r="AG471" s="107"/>
      <c r="AH471" s="107"/>
      <c r="AI471" s="107"/>
      <c r="AJ471" s="120"/>
      <c r="AK471" s="107"/>
      <c r="AL471" s="113"/>
      <c r="AM471" s="121"/>
      <c r="AN471" s="121"/>
    </row>
    <row r="472">
      <c r="A472" s="104"/>
      <c r="B472" s="105"/>
      <c r="C472" s="105"/>
      <c r="D472" s="106" t="str">
        <f t="shared" si="1"/>
        <v/>
      </c>
      <c r="E472" s="107"/>
      <c r="F472" s="108" t="str">
        <f t="shared" si="7"/>
        <v/>
      </c>
      <c r="G472" s="109" t="str">
        <f>IFERROR(VLOOKUP($E472,contratos,2,FALSE),"")</f>
        <v/>
      </c>
      <c r="H472" s="110" t="str">
        <f>IFERROR(VLOOKUP($E472,contratos,3,FALSE),"")</f>
        <v/>
      </c>
      <c r="I472" s="111" t="str">
        <f>IFERROR(VLOOKUP($E472,contratos,4,FALSE),"")</f>
        <v/>
      </c>
      <c r="J472" s="112" t="str">
        <f>IFERROR(VLOOKUP($E472,contratos,5,FALSE),"")</f>
        <v/>
      </c>
      <c r="K472" s="112" t="str">
        <f>IFERROR(VLOOKUP($E472,contratos,6,FALSE),"")</f>
        <v/>
      </c>
      <c r="L472" s="112" t="str">
        <f>IFERROR(VLOOKUP($E472,contratos,7,FALSE),"")</f>
        <v/>
      </c>
      <c r="M472" s="113"/>
      <c r="N472" s="114"/>
      <c r="O472" s="113"/>
      <c r="P472" s="107"/>
      <c r="Q472" s="115"/>
      <c r="R472" s="116"/>
      <c r="S472" s="117" t="str">
        <f t="shared" si="3"/>
        <v/>
      </c>
      <c r="T472" s="116"/>
      <c r="U472" s="106" t="str">
        <f t="shared" si="8"/>
        <v/>
      </c>
      <c r="V472" s="107"/>
      <c r="W472" s="107"/>
      <c r="X472" s="118"/>
      <c r="Y472" s="119" t="str">
        <f t="shared" si="5"/>
        <v/>
      </c>
      <c r="Z472" s="113"/>
      <c r="AA472" s="113"/>
      <c r="AB472" s="119" t="str">
        <f>IF(T472&lt;&gt;"",(HOUR(T472)+MINUTE(T472)/60)*custohh,"")</f>
        <v/>
      </c>
      <c r="AC472" s="118"/>
      <c r="AD472" s="119" t="str">
        <f t="shared" si="6"/>
        <v/>
      </c>
      <c r="AE472" s="107"/>
      <c r="AF472" s="107"/>
      <c r="AG472" s="107"/>
      <c r="AH472" s="107"/>
      <c r="AI472" s="107"/>
      <c r="AJ472" s="120"/>
      <c r="AK472" s="107"/>
      <c r="AL472" s="113"/>
      <c r="AM472" s="121"/>
      <c r="AN472" s="121"/>
    </row>
    <row r="473">
      <c r="A473" s="104"/>
      <c r="B473" s="105"/>
      <c r="C473" s="105"/>
      <c r="D473" s="106" t="str">
        <f t="shared" si="1"/>
        <v/>
      </c>
      <c r="E473" s="107"/>
      <c r="F473" s="108" t="str">
        <f t="shared" si="7"/>
        <v/>
      </c>
      <c r="G473" s="109" t="str">
        <f>IFERROR(VLOOKUP($E473,contratos,2,FALSE),"")</f>
        <v/>
      </c>
      <c r="H473" s="110" t="str">
        <f>IFERROR(VLOOKUP($E473,contratos,3,FALSE),"")</f>
        <v/>
      </c>
      <c r="I473" s="111" t="str">
        <f>IFERROR(VLOOKUP($E473,contratos,4,FALSE),"")</f>
        <v/>
      </c>
      <c r="J473" s="112" t="str">
        <f>IFERROR(VLOOKUP($E473,contratos,5,FALSE),"")</f>
        <v/>
      </c>
      <c r="K473" s="112" t="str">
        <f>IFERROR(VLOOKUP($E473,contratos,6,FALSE),"")</f>
        <v/>
      </c>
      <c r="L473" s="112" t="str">
        <f>IFERROR(VLOOKUP($E473,contratos,7,FALSE),"")</f>
        <v/>
      </c>
      <c r="M473" s="113"/>
      <c r="N473" s="114"/>
      <c r="O473" s="113"/>
      <c r="P473" s="107"/>
      <c r="Q473" s="115"/>
      <c r="R473" s="116"/>
      <c r="S473" s="117" t="str">
        <f t="shared" si="3"/>
        <v/>
      </c>
      <c r="T473" s="116"/>
      <c r="U473" s="106" t="str">
        <f t="shared" si="8"/>
        <v/>
      </c>
      <c r="V473" s="107"/>
      <c r="W473" s="107"/>
      <c r="X473" s="118"/>
      <c r="Y473" s="119" t="str">
        <f t="shared" si="5"/>
        <v/>
      </c>
      <c r="Z473" s="113"/>
      <c r="AA473" s="113"/>
      <c r="AB473" s="119" t="str">
        <f>IF(T473&lt;&gt;"",(HOUR(T473)+MINUTE(T473)/60)*custohh,"")</f>
        <v/>
      </c>
      <c r="AC473" s="118"/>
      <c r="AD473" s="119" t="str">
        <f t="shared" si="6"/>
        <v/>
      </c>
      <c r="AE473" s="107"/>
      <c r="AF473" s="107"/>
      <c r="AG473" s="107"/>
      <c r="AH473" s="107"/>
      <c r="AI473" s="107"/>
      <c r="AJ473" s="120"/>
      <c r="AK473" s="107"/>
      <c r="AL473" s="113"/>
      <c r="AM473" s="121"/>
      <c r="AN473" s="121"/>
    </row>
    <row r="474">
      <c r="A474" s="104"/>
      <c r="B474" s="105"/>
      <c r="C474" s="105"/>
      <c r="D474" s="106" t="str">
        <f t="shared" si="1"/>
        <v/>
      </c>
      <c r="E474" s="107"/>
      <c r="F474" s="108" t="str">
        <f t="shared" si="7"/>
        <v/>
      </c>
      <c r="G474" s="109" t="str">
        <f>IFERROR(VLOOKUP($E474,contratos,2,FALSE),"")</f>
        <v/>
      </c>
      <c r="H474" s="110" t="str">
        <f>IFERROR(VLOOKUP($E474,contratos,3,FALSE),"")</f>
        <v/>
      </c>
      <c r="I474" s="111" t="str">
        <f>IFERROR(VLOOKUP($E474,contratos,4,FALSE),"")</f>
        <v/>
      </c>
      <c r="J474" s="112" t="str">
        <f>IFERROR(VLOOKUP($E474,contratos,5,FALSE),"")</f>
        <v/>
      </c>
      <c r="K474" s="112" t="str">
        <f>IFERROR(VLOOKUP($E474,contratos,6,FALSE),"")</f>
        <v/>
      </c>
      <c r="L474" s="112" t="str">
        <f>IFERROR(VLOOKUP($E474,contratos,7,FALSE),"")</f>
        <v/>
      </c>
      <c r="M474" s="113"/>
      <c r="N474" s="114"/>
      <c r="O474" s="113"/>
      <c r="P474" s="107"/>
      <c r="Q474" s="115"/>
      <c r="R474" s="116"/>
      <c r="S474" s="117" t="str">
        <f t="shared" si="3"/>
        <v/>
      </c>
      <c r="T474" s="116"/>
      <c r="U474" s="106" t="str">
        <f t="shared" si="8"/>
        <v/>
      </c>
      <c r="V474" s="107"/>
      <c r="W474" s="107"/>
      <c r="X474" s="118"/>
      <c r="Y474" s="119" t="str">
        <f t="shared" si="5"/>
        <v/>
      </c>
      <c r="Z474" s="113"/>
      <c r="AA474" s="113"/>
      <c r="AB474" s="119" t="str">
        <f>IF(T474&lt;&gt;"",(HOUR(T474)+MINUTE(T474)/60)*custohh,"")</f>
        <v/>
      </c>
      <c r="AC474" s="118"/>
      <c r="AD474" s="119" t="str">
        <f t="shared" si="6"/>
        <v/>
      </c>
      <c r="AE474" s="107"/>
      <c r="AF474" s="107"/>
      <c r="AG474" s="107"/>
      <c r="AH474" s="107"/>
      <c r="AI474" s="107"/>
      <c r="AJ474" s="120"/>
      <c r="AK474" s="107"/>
      <c r="AL474" s="113"/>
      <c r="AM474" s="121"/>
      <c r="AN474" s="121"/>
    </row>
    <row r="475">
      <c r="A475" s="104"/>
      <c r="B475" s="105"/>
      <c r="C475" s="105"/>
      <c r="D475" s="106" t="str">
        <f t="shared" si="1"/>
        <v/>
      </c>
      <c r="E475" s="107"/>
      <c r="F475" s="108" t="str">
        <f t="shared" si="7"/>
        <v/>
      </c>
      <c r="G475" s="109" t="str">
        <f>IFERROR(VLOOKUP($E475,contratos,2,FALSE),"")</f>
        <v/>
      </c>
      <c r="H475" s="110" t="str">
        <f>IFERROR(VLOOKUP($E475,contratos,3,FALSE),"")</f>
        <v/>
      </c>
      <c r="I475" s="111" t="str">
        <f>IFERROR(VLOOKUP($E475,contratos,4,FALSE),"")</f>
        <v/>
      </c>
      <c r="J475" s="112" t="str">
        <f>IFERROR(VLOOKUP($E475,contratos,5,FALSE),"")</f>
        <v/>
      </c>
      <c r="K475" s="112" t="str">
        <f>IFERROR(VLOOKUP($E475,contratos,6,FALSE),"")</f>
        <v/>
      </c>
      <c r="L475" s="112" t="str">
        <f>IFERROR(VLOOKUP($E475,contratos,7,FALSE),"")</f>
        <v/>
      </c>
      <c r="M475" s="113"/>
      <c r="N475" s="114"/>
      <c r="O475" s="113"/>
      <c r="P475" s="107"/>
      <c r="Q475" s="115"/>
      <c r="R475" s="116"/>
      <c r="S475" s="117" t="str">
        <f t="shared" si="3"/>
        <v/>
      </c>
      <c r="T475" s="116"/>
      <c r="U475" s="106" t="str">
        <f t="shared" si="8"/>
        <v/>
      </c>
      <c r="V475" s="107"/>
      <c r="W475" s="107"/>
      <c r="X475" s="118"/>
      <c r="Y475" s="119" t="str">
        <f t="shared" si="5"/>
        <v/>
      </c>
      <c r="Z475" s="113"/>
      <c r="AA475" s="113"/>
      <c r="AB475" s="119" t="str">
        <f>IF(T475&lt;&gt;"",(HOUR(T475)+MINUTE(T475)/60)*custohh,"")</f>
        <v/>
      </c>
      <c r="AC475" s="118"/>
      <c r="AD475" s="119" t="str">
        <f t="shared" si="6"/>
        <v/>
      </c>
      <c r="AE475" s="107"/>
      <c r="AF475" s="107"/>
      <c r="AG475" s="107"/>
      <c r="AH475" s="107"/>
      <c r="AI475" s="107"/>
      <c r="AJ475" s="120"/>
      <c r="AK475" s="107"/>
      <c r="AL475" s="113"/>
      <c r="AM475" s="121"/>
      <c r="AN475" s="121"/>
    </row>
    <row r="476">
      <c r="A476" s="104"/>
      <c r="B476" s="105"/>
      <c r="C476" s="105"/>
      <c r="D476" s="106" t="str">
        <f t="shared" si="1"/>
        <v/>
      </c>
      <c r="E476" s="107"/>
      <c r="F476" s="108" t="str">
        <f t="shared" si="7"/>
        <v/>
      </c>
      <c r="G476" s="109" t="str">
        <f>IFERROR(VLOOKUP($E476,contratos,2,FALSE),"")</f>
        <v/>
      </c>
      <c r="H476" s="110" t="str">
        <f>IFERROR(VLOOKUP($E476,contratos,3,FALSE),"")</f>
        <v/>
      </c>
      <c r="I476" s="111" t="str">
        <f>IFERROR(VLOOKUP($E476,contratos,4,FALSE),"")</f>
        <v/>
      </c>
      <c r="J476" s="112" t="str">
        <f>IFERROR(VLOOKUP($E476,contratos,5,FALSE),"")</f>
        <v/>
      </c>
      <c r="K476" s="112" t="str">
        <f>IFERROR(VLOOKUP($E476,contratos,6,FALSE),"")</f>
        <v/>
      </c>
      <c r="L476" s="112" t="str">
        <f>IFERROR(VLOOKUP($E476,contratos,7,FALSE),"")</f>
        <v/>
      </c>
      <c r="M476" s="113"/>
      <c r="N476" s="114"/>
      <c r="O476" s="113"/>
      <c r="P476" s="107"/>
      <c r="Q476" s="115"/>
      <c r="R476" s="116"/>
      <c r="S476" s="117" t="str">
        <f t="shared" si="3"/>
        <v/>
      </c>
      <c r="T476" s="116"/>
      <c r="U476" s="106" t="str">
        <f t="shared" si="8"/>
        <v/>
      </c>
      <c r="V476" s="107"/>
      <c r="W476" s="107"/>
      <c r="X476" s="118"/>
      <c r="Y476" s="119" t="str">
        <f t="shared" si="5"/>
        <v/>
      </c>
      <c r="Z476" s="113"/>
      <c r="AA476" s="113"/>
      <c r="AB476" s="119" t="str">
        <f>IF(T476&lt;&gt;"",(HOUR(T476)+MINUTE(T476)/60)*custohh,"")</f>
        <v/>
      </c>
      <c r="AC476" s="118"/>
      <c r="AD476" s="119" t="str">
        <f t="shared" si="6"/>
        <v/>
      </c>
      <c r="AE476" s="107"/>
      <c r="AF476" s="107"/>
      <c r="AG476" s="107"/>
      <c r="AH476" s="107"/>
      <c r="AI476" s="107"/>
      <c r="AJ476" s="120"/>
      <c r="AK476" s="107"/>
      <c r="AL476" s="113"/>
      <c r="AM476" s="121"/>
      <c r="AN476" s="121"/>
    </row>
    <row r="477">
      <c r="A477" s="104"/>
      <c r="B477" s="105"/>
      <c r="C477" s="105"/>
      <c r="D477" s="106" t="str">
        <f t="shared" si="1"/>
        <v/>
      </c>
      <c r="E477" s="107"/>
      <c r="F477" s="108" t="str">
        <f t="shared" si="7"/>
        <v/>
      </c>
      <c r="G477" s="109" t="str">
        <f>IFERROR(VLOOKUP($E477,contratos,2,FALSE),"")</f>
        <v/>
      </c>
      <c r="H477" s="110" t="str">
        <f>IFERROR(VLOOKUP($E477,contratos,3,FALSE),"")</f>
        <v/>
      </c>
      <c r="I477" s="111" t="str">
        <f>IFERROR(VLOOKUP($E477,contratos,4,FALSE),"")</f>
        <v/>
      </c>
      <c r="J477" s="112" t="str">
        <f>IFERROR(VLOOKUP($E477,contratos,5,FALSE),"")</f>
        <v/>
      </c>
      <c r="K477" s="112" t="str">
        <f>IFERROR(VLOOKUP($E477,contratos,6,FALSE),"")</f>
        <v/>
      </c>
      <c r="L477" s="112" t="str">
        <f>IFERROR(VLOOKUP($E477,contratos,7,FALSE),"")</f>
        <v/>
      </c>
      <c r="M477" s="113"/>
      <c r="N477" s="114"/>
      <c r="O477" s="113"/>
      <c r="P477" s="107"/>
      <c r="Q477" s="115"/>
      <c r="R477" s="116"/>
      <c r="S477" s="117" t="str">
        <f t="shared" si="3"/>
        <v/>
      </c>
      <c r="T477" s="116"/>
      <c r="U477" s="106" t="str">
        <f t="shared" si="8"/>
        <v/>
      </c>
      <c r="V477" s="107"/>
      <c r="W477" s="107"/>
      <c r="X477" s="118"/>
      <c r="Y477" s="119" t="str">
        <f t="shared" si="5"/>
        <v/>
      </c>
      <c r="Z477" s="113"/>
      <c r="AA477" s="113"/>
      <c r="AB477" s="119" t="str">
        <f>IF(T477&lt;&gt;"",(HOUR(T477)+MINUTE(T477)/60)*custohh,"")</f>
        <v/>
      </c>
      <c r="AC477" s="118"/>
      <c r="AD477" s="119" t="str">
        <f t="shared" si="6"/>
        <v/>
      </c>
      <c r="AE477" s="107"/>
      <c r="AF477" s="107"/>
      <c r="AG477" s="107"/>
      <c r="AH477" s="107"/>
      <c r="AI477" s="107"/>
      <c r="AJ477" s="120"/>
      <c r="AK477" s="107"/>
      <c r="AL477" s="113"/>
      <c r="AM477" s="121"/>
      <c r="AN477" s="121"/>
    </row>
    <row r="478">
      <c r="A478" s="104"/>
      <c r="B478" s="105"/>
      <c r="C478" s="105"/>
      <c r="D478" s="106" t="str">
        <f t="shared" si="1"/>
        <v/>
      </c>
      <c r="E478" s="107"/>
      <c r="F478" s="108" t="str">
        <f t="shared" si="7"/>
        <v/>
      </c>
      <c r="G478" s="109" t="str">
        <f>IFERROR(VLOOKUP($E478,contratos,2,FALSE),"")</f>
        <v/>
      </c>
      <c r="H478" s="110" t="str">
        <f>IFERROR(VLOOKUP($E478,contratos,3,FALSE),"")</f>
        <v/>
      </c>
      <c r="I478" s="111" t="str">
        <f>IFERROR(VLOOKUP($E478,contratos,4,FALSE),"")</f>
        <v/>
      </c>
      <c r="J478" s="112" t="str">
        <f>IFERROR(VLOOKUP($E478,contratos,5,FALSE),"")</f>
        <v/>
      </c>
      <c r="K478" s="112" t="str">
        <f>IFERROR(VLOOKUP($E478,contratos,6,FALSE),"")</f>
        <v/>
      </c>
      <c r="L478" s="112" t="str">
        <f>IFERROR(VLOOKUP($E478,contratos,7,FALSE),"")</f>
        <v/>
      </c>
      <c r="M478" s="113"/>
      <c r="N478" s="114"/>
      <c r="O478" s="113"/>
      <c r="P478" s="107"/>
      <c r="Q478" s="115"/>
      <c r="R478" s="116"/>
      <c r="S478" s="117" t="str">
        <f t="shared" si="3"/>
        <v/>
      </c>
      <c r="T478" s="116"/>
      <c r="U478" s="106" t="str">
        <f t="shared" si="8"/>
        <v/>
      </c>
      <c r="V478" s="107"/>
      <c r="W478" s="107"/>
      <c r="X478" s="118"/>
      <c r="Y478" s="119" t="str">
        <f t="shared" si="5"/>
        <v/>
      </c>
      <c r="Z478" s="113"/>
      <c r="AA478" s="113"/>
      <c r="AB478" s="119" t="str">
        <f>IF(T478&lt;&gt;"",(HOUR(T478)+MINUTE(T478)/60)*custohh,"")</f>
        <v/>
      </c>
      <c r="AC478" s="118"/>
      <c r="AD478" s="119" t="str">
        <f t="shared" si="6"/>
        <v/>
      </c>
      <c r="AE478" s="107"/>
      <c r="AF478" s="107"/>
      <c r="AG478" s="107"/>
      <c r="AH478" s="107"/>
      <c r="AI478" s="107"/>
      <c r="AJ478" s="120"/>
      <c r="AK478" s="107"/>
      <c r="AL478" s="113"/>
      <c r="AM478" s="121"/>
      <c r="AN478" s="121"/>
    </row>
    <row r="479">
      <c r="A479" s="104"/>
      <c r="B479" s="105"/>
      <c r="C479" s="105"/>
      <c r="D479" s="106" t="str">
        <f t="shared" si="1"/>
        <v/>
      </c>
      <c r="E479" s="107"/>
      <c r="F479" s="108" t="str">
        <f t="shared" si="7"/>
        <v/>
      </c>
      <c r="G479" s="109" t="str">
        <f>IFERROR(VLOOKUP($E479,contratos,2,FALSE),"")</f>
        <v/>
      </c>
      <c r="H479" s="110" t="str">
        <f>IFERROR(VLOOKUP($E479,contratos,3,FALSE),"")</f>
        <v/>
      </c>
      <c r="I479" s="111" t="str">
        <f>IFERROR(VLOOKUP($E479,contratos,4,FALSE),"")</f>
        <v/>
      </c>
      <c r="J479" s="112" t="str">
        <f>IFERROR(VLOOKUP($E479,contratos,5,FALSE),"")</f>
        <v/>
      </c>
      <c r="K479" s="112" t="str">
        <f>IFERROR(VLOOKUP($E479,contratos,6,FALSE),"")</f>
        <v/>
      </c>
      <c r="L479" s="112" t="str">
        <f>IFERROR(VLOOKUP($E479,contratos,7,FALSE),"")</f>
        <v/>
      </c>
      <c r="M479" s="113"/>
      <c r="N479" s="114"/>
      <c r="O479" s="113"/>
      <c r="P479" s="107"/>
      <c r="Q479" s="115"/>
      <c r="R479" s="116"/>
      <c r="S479" s="117" t="str">
        <f t="shared" si="3"/>
        <v/>
      </c>
      <c r="T479" s="116"/>
      <c r="U479" s="106" t="str">
        <f t="shared" si="8"/>
        <v/>
      </c>
      <c r="V479" s="107"/>
      <c r="W479" s="107"/>
      <c r="X479" s="118"/>
      <c r="Y479" s="119" t="str">
        <f t="shared" si="5"/>
        <v/>
      </c>
      <c r="Z479" s="113"/>
      <c r="AA479" s="113"/>
      <c r="AB479" s="119" t="str">
        <f>IF(T479&lt;&gt;"",(HOUR(T479)+MINUTE(T479)/60)*custohh,"")</f>
        <v/>
      </c>
      <c r="AC479" s="118"/>
      <c r="AD479" s="119" t="str">
        <f t="shared" si="6"/>
        <v/>
      </c>
      <c r="AE479" s="107"/>
      <c r="AF479" s="107"/>
      <c r="AG479" s="107"/>
      <c r="AH479" s="107"/>
      <c r="AI479" s="107"/>
      <c r="AJ479" s="120"/>
      <c r="AK479" s="107"/>
      <c r="AL479" s="113"/>
      <c r="AM479" s="121"/>
      <c r="AN479" s="121"/>
    </row>
    <row r="480">
      <c r="A480" s="104"/>
      <c r="B480" s="105"/>
      <c r="C480" s="105"/>
      <c r="D480" s="106" t="str">
        <f t="shared" si="1"/>
        <v/>
      </c>
      <c r="E480" s="107"/>
      <c r="F480" s="108" t="str">
        <f t="shared" si="7"/>
        <v/>
      </c>
      <c r="G480" s="109" t="str">
        <f>IFERROR(VLOOKUP($E480,contratos,2,FALSE),"")</f>
        <v/>
      </c>
      <c r="H480" s="110" t="str">
        <f>IFERROR(VLOOKUP($E480,contratos,3,FALSE),"")</f>
        <v/>
      </c>
      <c r="I480" s="111" t="str">
        <f>IFERROR(VLOOKUP($E480,contratos,4,FALSE),"")</f>
        <v/>
      </c>
      <c r="J480" s="112" t="str">
        <f>IFERROR(VLOOKUP($E480,contratos,5,FALSE),"")</f>
        <v/>
      </c>
      <c r="K480" s="112" t="str">
        <f>IFERROR(VLOOKUP($E480,contratos,6,FALSE),"")</f>
        <v/>
      </c>
      <c r="L480" s="112" t="str">
        <f>IFERROR(VLOOKUP($E480,contratos,7,FALSE),"")</f>
        <v/>
      </c>
      <c r="M480" s="113"/>
      <c r="N480" s="114"/>
      <c r="O480" s="113"/>
      <c r="P480" s="107"/>
      <c r="Q480" s="115"/>
      <c r="R480" s="116"/>
      <c r="S480" s="117" t="str">
        <f t="shared" si="3"/>
        <v/>
      </c>
      <c r="T480" s="116"/>
      <c r="U480" s="106" t="str">
        <f t="shared" si="8"/>
        <v/>
      </c>
      <c r="V480" s="107"/>
      <c r="W480" s="107"/>
      <c r="X480" s="118"/>
      <c r="Y480" s="119" t="str">
        <f t="shared" si="5"/>
        <v/>
      </c>
      <c r="Z480" s="113"/>
      <c r="AA480" s="113"/>
      <c r="AB480" s="119" t="str">
        <f>IF(T480&lt;&gt;"",(HOUR(T480)+MINUTE(T480)/60)*custohh,"")</f>
        <v/>
      </c>
      <c r="AC480" s="118"/>
      <c r="AD480" s="119" t="str">
        <f t="shared" si="6"/>
        <v/>
      </c>
      <c r="AE480" s="107"/>
      <c r="AF480" s="107"/>
      <c r="AG480" s="107"/>
      <c r="AH480" s="107"/>
      <c r="AI480" s="107"/>
      <c r="AJ480" s="120"/>
      <c r="AK480" s="107"/>
      <c r="AL480" s="113"/>
      <c r="AM480" s="121"/>
      <c r="AN480" s="121"/>
    </row>
    <row r="481">
      <c r="A481" s="104"/>
      <c r="B481" s="105"/>
      <c r="C481" s="105"/>
      <c r="D481" s="106" t="str">
        <f t="shared" si="1"/>
        <v/>
      </c>
      <c r="E481" s="107"/>
      <c r="F481" s="108" t="str">
        <f t="shared" si="7"/>
        <v/>
      </c>
      <c r="G481" s="109" t="str">
        <f>IFERROR(VLOOKUP($E481,contratos,2,FALSE),"")</f>
        <v/>
      </c>
      <c r="H481" s="110" t="str">
        <f>IFERROR(VLOOKUP($E481,contratos,3,FALSE),"")</f>
        <v/>
      </c>
      <c r="I481" s="111" t="str">
        <f>IFERROR(VLOOKUP($E481,contratos,4,FALSE),"")</f>
        <v/>
      </c>
      <c r="J481" s="112" t="str">
        <f>IFERROR(VLOOKUP($E481,contratos,5,FALSE),"")</f>
        <v/>
      </c>
      <c r="K481" s="112" t="str">
        <f>IFERROR(VLOOKUP($E481,contratos,6,FALSE),"")</f>
        <v/>
      </c>
      <c r="L481" s="112" t="str">
        <f>IFERROR(VLOOKUP($E481,contratos,7,FALSE),"")</f>
        <v/>
      </c>
      <c r="M481" s="113"/>
      <c r="N481" s="114"/>
      <c r="O481" s="113"/>
      <c r="P481" s="107"/>
      <c r="Q481" s="115"/>
      <c r="R481" s="116"/>
      <c r="S481" s="117" t="str">
        <f t="shared" si="3"/>
        <v/>
      </c>
      <c r="T481" s="116"/>
      <c r="U481" s="106" t="str">
        <f t="shared" si="8"/>
        <v/>
      </c>
      <c r="V481" s="107"/>
      <c r="W481" s="107"/>
      <c r="X481" s="118"/>
      <c r="Y481" s="119" t="str">
        <f t="shared" si="5"/>
        <v/>
      </c>
      <c r="Z481" s="113"/>
      <c r="AA481" s="113"/>
      <c r="AB481" s="119" t="str">
        <f>IF(T481&lt;&gt;"",(HOUR(T481)+MINUTE(T481)/60)*custohh,"")</f>
        <v/>
      </c>
      <c r="AC481" s="118"/>
      <c r="AD481" s="119" t="str">
        <f t="shared" si="6"/>
        <v/>
      </c>
      <c r="AE481" s="107"/>
      <c r="AF481" s="107"/>
      <c r="AG481" s="107"/>
      <c r="AH481" s="107"/>
      <c r="AI481" s="107"/>
      <c r="AJ481" s="120"/>
      <c r="AK481" s="107"/>
      <c r="AL481" s="113"/>
      <c r="AM481" s="121"/>
      <c r="AN481" s="121"/>
    </row>
    <row r="482">
      <c r="A482" s="104"/>
      <c r="B482" s="105"/>
      <c r="C482" s="105"/>
      <c r="D482" s="106" t="str">
        <f t="shared" si="1"/>
        <v/>
      </c>
      <c r="E482" s="107"/>
      <c r="F482" s="108" t="str">
        <f t="shared" si="7"/>
        <v/>
      </c>
      <c r="G482" s="109" t="str">
        <f>IFERROR(VLOOKUP($E482,contratos,2,FALSE),"")</f>
        <v/>
      </c>
      <c r="H482" s="110" t="str">
        <f>IFERROR(VLOOKUP($E482,contratos,3,FALSE),"")</f>
        <v/>
      </c>
      <c r="I482" s="111" t="str">
        <f>IFERROR(VLOOKUP($E482,contratos,4,FALSE),"")</f>
        <v/>
      </c>
      <c r="J482" s="112" t="str">
        <f>IFERROR(VLOOKUP($E482,contratos,5,FALSE),"")</f>
        <v/>
      </c>
      <c r="K482" s="112" t="str">
        <f>IFERROR(VLOOKUP($E482,contratos,6,FALSE),"")</f>
        <v/>
      </c>
      <c r="L482" s="112" t="str">
        <f>IFERROR(VLOOKUP($E482,contratos,7,FALSE),"")</f>
        <v/>
      </c>
      <c r="M482" s="113"/>
      <c r="N482" s="114"/>
      <c r="O482" s="113"/>
      <c r="P482" s="107"/>
      <c r="Q482" s="115"/>
      <c r="R482" s="116"/>
      <c r="S482" s="117" t="str">
        <f t="shared" si="3"/>
        <v/>
      </c>
      <c r="T482" s="116"/>
      <c r="U482" s="106" t="str">
        <f t="shared" si="8"/>
        <v/>
      </c>
      <c r="V482" s="107"/>
      <c r="W482" s="107"/>
      <c r="X482" s="118"/>
      <c r="Y482" s="119" t="str">
        <f t="shared" si="5"/>
        <v/>
      </c>
      <c r="Z482" s="113"/>
      <c r="AA482" s="113"/>
      <c r="AB482" s="119" t="str">
        <f>IF(T482&lt;&gt;"",(HOUR(T482)+MINUTE(T482)/60)*custohh,"")</f>
        <v/>
      </c>
      <c r="AC482" s="118"/>
      <c r="AD482" s="119" t="str">
        <f t="shared" si="6"/>
        <v/>
      </c>
      <c r="AE482" s="107"/>
      <c r="AF482" s="107"/>
      <c r="AG482" s="107"/>
      <c r="AH482" s="107"/>
      <c r="AI482" s="107"/>
      <c r="AJ482" s="120"/>
      <c r="AK482" s="107"/>
      <c r="AL482" s="113"/>
      <c r="AM482" s="121"/>
      <c r="AN482" s="121"/>
    </row>
    <row r="483">
      <c r="A483" s="104"/>
      <c r="B483" s="105"/>
      <c r="C483" s="105"/>
      <c r="D483" s="106" t="str">
        <f t="shared" si="1"/>
        <v/>
      </c>
      <c r="E483" s="107"/>
      <c r="F483" s="108" t="str">
        <f t="shared" si="7"/>
        <v/>
      </c>
      <c r="G483" s="109" t="str">
        <f>IFERROR(VLOOKUP($E483,contratos,2,FALSE),"")</f>
        <v/>
      </c>
      <c r="H483" s="110" t="str">
        <f>IFERROR(VLOOKUP($E483,contratos,3,FALSE),"")</f>
        <v/>
      </c>
      <c r="I483" s="111" t="str">
        <f>IFERROR(VLOOKUP($E483,contratos,4,FALSE),"")</f>
        <v/>
      </c>
      <c r="J483" s="112" t="str">
        <f>IFERROR(VLOOKUP($E483,contratos,5,FALSE),"")</f>
        <v/>
      </c>
      <c r="K483" s="112" t="str">
        <f>IFERROR(VLOOKUP($E483,contratos,6,FALSE),"")</f>
        <v/>
      </c>
      <c r="L483" s="112" t="str">
        <f>IFERROR(VLOOKUP($E483,contratos,7,FALSE),"")</f>
        <v/>
      </c>
      <c r="M483" s="113"/>
      <c r="N483" s="114"/>
      <c r="O483" s="113"/>
      <c r="P483" s="107"/>
      <c r="Q483" s="115"/>
      <c r="R483" s="116"/>
      <c r="S483" s="117" t="str">
        <f t="shared" si="3"/>
        <v/>
      </c>
      <c r="T483" s="116"/>
      <c r="U483" s="106" t="str">
        <f t="shared" si="8"/>
        <v/>
      </c>
      <c r="V483" s="107"/>
      <c r="W483" s="107"/>
      <c r="X483" s="118"/>
      <c r="Y483" s="119" t="str">
        <f t="shared" si="5"/>
        <v/>
      </c>
      <c r="Z483" s="113"/>
      <c r="AA483" s="113"/>
      <c r="AB483" s="119" t="str">
        <f>IF(T483&lt;&gt;"",(HOUR(T483)+MINUTE(T483)/60)*custohh,"")</f>
        <v/>
      </c>
      <c r="AC483" s="118"/>
      <c r="AD483" s="119" t="str">
        <f t="shared" si="6"/>
        <v/>
      </c>
      <c r="AE483" s="107"/>
      <c r="AF483" s="107"/>
      <c r="AG483" s="107"/>
      <c r="AH483" s="107"/>
      <c r="AI483" s="107"/>
      <c r="AJ483" s="120"/>
      <c r="AK483" s="107"/>
      <c r="AL483" s="113"/>
      <c r="AM483" s="121"/>
      <c r="AN483" s="121"/>
    </row>
    <row r="484">
      <c r="A484" s="104"/>
      <c r="B484" s="105"/>
      <c r="C484" s="105"/>
      <c r="D484" s="106" t="str">
        <f t="shared" si="1"/>
        <v/>
      </c>
      <c r="E484" s="107"/>
      <c r="F484" s="108" t="str">
        <f t="shared" si="7"/>
        <v/>
      </c>
      <c r="G484" s="109" t="str">
        <f>IFERROR(VLOOKUP($E484,contratos,2,FALSE),"")</f>
        <v/>
      </c>
      <c r="H484" s="110" t="str">
        <f>IFERROR(VLOOKUP($E484,contratos,3,FALSE),"")</f>
        <v/>
      </c>
      <c r="I484" s="111" t="str">
        <f>IFERROR(VLOOKUP($E484,contratos,4,FALSE),"")</f>
        <v/>
      </c>
      <c r="J484" s="112" t="str">
        <f>IFERROR(VLOOKUP($E484,contratos,5,FALSE),"")</f>
        <v/>
      </c>
      <c r="K484" s="112" t="str">
        <f>IFERROR(VLOOKUP($E484,contratos,6,FALSE),"")</f>
        <v/>
      </c>
      <c r="L484" s="112" t="str">
        <f>IFERROR(VLOOKUP($E484,contratos,7,FALSE),"")</f>
        <v/>
      </c>
      <c r="M484" s="113"/>
      <c r="N484" s="114"/>
      <c r="O484" s="113"/>
      <c r="P484" s="107"/>
      <c r="Q484" s="115"/>
      <c r="R484" s="116"/>
      <c r="S484" s="117" t="str">
        <f t="shared" si="3"/>
        <v/>
      </c>
      <c r="T484" s="116"/>
      <c r="U484" s="106" t="str">
        <f t="shared" si="8"/>
        <v/>
      </c>
      <c r="V484" s="107"/>
      <c r="W484" s="107"/>
      <c r="X484" s="118"/>
      <c r="Y484" s="119" t="str">
        <f t="shared" si="5"/>
        <v/>
      </c>
      <c r="Z484" s="113"/>
      <c r="AA484" s="113"/>
      <c r="AB484" s="119" t="str">
        <f>IF(T484&lt;&gt;"",(HOUR(T484)+MINUTE(T484)/60)*custohh,"")</f>
        <v/>
      </c>
      <c r="AC484" s="118"/>
      <c r="AD484" s="119" t="str">
        <f t="shared" si="6"/>
        <v/>
      </c>
      <c r="AE484" s="107"/>
      <c r="AF484" s="107"/>
      <c r="AG484" s="107"/>
      <c r="AH484" s="107"/>
      <c r="AI484" s="107"/>
      <c r="AJ484" s="120"/>
      <c r="AK484" s="107"/>
      <c r="AL484" s="113"/>
      <c r="AM484" s="121"/>
      <c r="AN484" s="121"/>
    </row>
    <row r="485">
      <c r="A485" s="104"/>
      <c r="B485" s="105"/>
      <c r="C485" s="105"/>
      <c r="D485" s="106" t="str">
        <f t="shared" si="1"/>
        <v/>
      </c>
      <c r="E485" s="107"/>
      <c r="F485" s="108" t="str">
        <f t="shared" si="7"/>
        <v/>
      </c>
      <c r="G485" s="109" t="str">
        <f>IFERROR(VLOOKUP($E485,contratos,2,FALSE),"")</f>
        <v/>
      </c>
      <c r="H485" s="110" t="str">
        <f>IFERROR(VLOOKUP($E485,contratos,3,FALSE),"")</f>
        <v/>
      </c>
      <c r="I485" s="111" t="str">
        <f>IFERROR(VLOOKUP($E485,contratos,4,FALSE),"")</f>
        <v/>
      </c>
      <c r="J485" s="112" t="str">
        <f>IFERROR(VLOOKUP($E485,contratos,5,FALSE),"")</f>
        <v/>
      </c>
      <c r="K485" s="112" t="str">
        <f>IFERROR(VLOOKUP($E485,contratos,6,FALSE),"")</f>
        <v/>
      </c>
      <c r="L485" s="112" t="str">
        <f>IFERROR(VLOOKUP($E485,contratos,7,FALSE),"")</f>
        <v/>
      </c>
      <c r="M485" s="113"/>
      <c r="N485" s="114"/>
      <c r="O485" s="113"/>
      <c r="P485" s="107"/>
      <c r="Q485" s="115"/>
      <c r="R485" s="116"/>
      <c r="S485" s="117" t="str">
        <f t="shared" si="3"/>
        <v/>
      </c>
      <c r="T485" s="116"/>
      <c r="U485" s="106" t="str">
        <f t="shared" si="8"/>
        <v/>
      </c>
      <c r="V485" s="107"/>
      <c r="W485" s="107"/>
      <c r="X485" s="118"/>
      <c r="Y485" s="119" t="str">
        <f t="shared" si="5"/>
        <v/>
      </c>
      <c r="Z485" s="113"/>
      <c r="AA485" s="113"/>
      <c r="AB485" s="119" t="str">
        <f>IF(T485&lt;&gt;"",(HOUR(T485)+MINUTE(T485)/60)*custohh,"")</f>
        <v/>
      </c>
      <c r="AC485" s="118"/>
      <c r="AD485" s="119" t="str">
        <f t="shared" si="6"/>
        <v/>
      </c>
      <c r="AE485" s="107"/>
      <c r="AF485" s="107"/>
      <c r="AG485" s="107"/>
      <c r="AH485" s="107"/>
      <c r="AI485" s="107"/>
      <c r="AJ485" s="120"/>
      <c r="AK485" s="107"/>
      <c r="AL485" s="113"/>
      <c r="AM485" s="121"/>
      <c r="AN485" s="121"/>
    </row>
    <row r="486">
      <c r="A486" s="104"/>
      <c r="B486" s="105"/>
      <c r="C486" s="105"/>
      <c r="D486" s="106" t="str">
        <f t="shared" si="1"/>
        <v/>
      </c>
      <c r="E486" s="107"/>
      <c r="F486" s="108" t="str">
        <f t="shared" si="7"/>
        <v/>
      </c>
      <c r="G486" s="109" t="str">
        <f>IFERROR(VLOOKUP($E486,contratos,2,FALSE),"")</f>
        <v/>
      </c>
      <c r="H486" s="110" t="str">
        <f>IFERROR(VLOOKUP($E486,contratos,3,FALSE),"")</f>
        <v/>
      </c>
      <c r="I486" s="111" t="str">
        <f>IFERROR(VLOOKUP($E486,contratos,4,FALSE),"")</f>
        <v/>
      </c>
      <c r="J486" s="112" t="str">
        <f>IFERROR(VLOOKUP($E486,contratos,5,FALSE),"")</f>
        <v/>
      </c>
      <c r="K486" s="112" t="str">
        <f>IFERROR(VLOOKUP($E486,contratos,6,FALSE),"")</f>
        <v/>
      </c>
      <c r="L486" s="112" t="str">
        <f>IFERROR(VLOOKUP($E486,contratos,7,FALSE),"")</f>
        <v/>
      </c>
      <c r="M486" s="113"/>
      <c r="N486" s="114"/>
      <c r="O486" s="113"/>
      <c r="P486" s="107"/>
      <c r="Q486" s="115"/>
      <c r="R486" s="116"/>
      <c r="S486" s="117" t="str">
        <f t="shared" si="3"/>
        <v/>
      </c>
      <c r="T486" s="116"/>
      <c r="U486" s="106" t="str">
        <f t="shared" si="8"/>
        <v/>
      </c>
      <c r="V486" s="107"/>
      <c r="W486" s="107"/>
      <c r="X486" s="118"/>
      <c r="Y486" s="119" t="str">
        <f t="shared" si="5"/>
        <v/>
      </c>
      <c r="Z486" s="113"/>
      <c r="AA486" s="113"/>
      <c r="AB486" s="119" t="str">
        <f>IF(T486&lt;&gt;"",(HOUR(T486)+MINUTE(T486)/60)*custohh,"")</f>
        <v/>
      </c>
      <c r="AC486" s="118"/>
      <c r="AD486" s="119" t="str">
        <f t="shared" si="6"/>
        <v/>
      </c>
      <c r="AE486" s="107"/>
      <c r="AF486" s="107"/>
      <c r="AG486" s="107"/>
      <c r="AH486" s="107"/>
      <c r="AI486" s="107"/>
      <c r="AJ486" s="120"/>
      <c r="AK486" s="107"/>
      <c r="AL486" s="113"/>
      <c r="AM486" s="121"/>
      <c r="AN486" s="121"/>
    </row>
    <row r="487">
      <c r="A487" s="104"/>
      <c r="B487" s="105"/>
      <c r="C487" s="105"/>
      <c r="D487" s="106" t="str">
        <f t="shared" si="1"/>
        <v/>
      </c>
      <c r="E487" s="107"/>
      <c r="F487" s="108" t="str">
        <f t="shared" si="7"/>
        <v/>
      </c>
      <c r="G487" s="109" t="str">
        <f>IFERROR(VLOOKUP($E487,contratos,2,FALSE),"")</f>
        <v/>
      </c>
      <c r="H487" s="110" t="str">
        <f>IFERROR(VLOOKUP($E487,contratos,3,FALSE),"")</f>
        <v/>
      </c>
      <c r="I487" s="111" t="str">
        <f>IFERROR(VLOOKUP($E487,contratos,4,FALSE),"")</f>
        <v/>
      </c>
      <c r="J487" s="112" t="str">
        <f>IFERROR(VLOOKUP($E487,contratos,5,FALSE),"")</f>
        <v/>
      </c>
      <c r="K487" s="112" t="str">
        <f>IFERROR(VLOOKUP($E487,contratos,6,FALSE),"")</f>
        <v/>
      </c>
      <c r="L487" s="112" t="str">
        <f>IFERROR(VLOOKUP($E487,contratos,7,FALSE),"")</f>
        <v/>
      </c>
      <c r="M487" s="113"/>
      <c r="N487" s="114"/>
      <c r="O487" s="113"/>
      <c r="P487" s="107"/>
      <c r="Q487" s="115"/>
      <c r="R487" s="116"/>
      <c r="S487" s="117" t="str">
        <f t="shared" si="3"/>
        <v/>
      </c>
      <c r="T487" s="116"/>
      <c r="U487" s="106" t="str">
        <f t="shared" si="8"/>
        <v/>
      </c>
      <c r="V487" s="107"/>
      <c r="W487" s="107"/>
      <c r="X487" s="118"/>
      <c r="Y487" s="119" t="str">
        <f t="shared" si="5"/>
        <v/>
      </c>
      <c r="Z487" s="113"/>
      <c r="AA487" s="113"/>
      <c r="AB487" s="119" t="str">
        <f>IF(T487&lt;&gt;"",(HOUR(T487)+MINUTE(T487)/60)*custohh,"")</f>
        <v/>
      </c>
      <c r="AC487" s="118"/>
      <c r="AD487" s="119" t="str">
        <f t="shared" si="6"/>
        <v/>
      </c>
      <c r="AE487" s="107"/>
      <c r="AF487" s="107"/>
      <c r="AG487" s="107"/>
      <c r="AH487" s="107"/>
      <c r="AI487" s="107"/>
      <c r="AJ487" s="120"/>
      <c r="AK487" s="107"/>
      <c r="AL487" s="113"/>
      <c r="AM487" s="121"/>
      <c r="AN487" s="121"/>
    </row>
    <row r="488">
      <c r="A488" s="104"/>
      <c r="B488" s="105"/>
      <c r="C488" s="105"/>
      <c r="D488" s="106" t="str">
        <f t="shared" si="1"/>
        <v/>
      </c>
      <c r="E488" s="107"/>
      <c r="F488" s="108" t="str">
        <f t="shared" si="7"/>
        <v/>
      </c>
      <c r="G488" s="109" t="str">
        <f>IFERROR(VLOOKUP($E488,contratos,2,FALSE),"")</f>
        <v/>
      </c>
      <c r="H488" s="110" t="str">
        <f>IFERROR(VLOOKUP($E488,contratos,3,FALSE),"")</f>
        <v/>
      </c>
      <c r="I488" s="111" t="str">
        <f>IFERROR(VLOOKUP($E488,contratos,4,FALSE),"")</f>
        <v/>
      </c>
      <c r="J488" s="112" t="str">
        <f>IFERROR(VLOOKUP($E488,contratos,5,FALSE),"")</f>
        <v/>
      </c>
      <c r="K488" s="112" t="str">
        <f>IFERROR(VLOOKUP($E488,contratos,6,FALSE),"")</f>
        <v/>
      </c>
      <c r="L488" s="112" t="str">
        <f>IFERROR(VLOOKUP($E488,contratos,7,FALSE),"")</f>
        <v/>
      </c>
      <c r="M488" s="113"/>
      <c r="N488" s="114"/>
      <c r="O488" s="113"/>
      <c r="P488" s="107"/>
      <c r="Q488" s="115"/>
      <c r="R488" s="116"/>
      <c r="S488" s="117" t="str">
        <f t="shared" si="3"/>
        <v/>
      </c>
      <c r="T488" s="116"/>
      <c r="U488" s="106" t="str">
        <f t="shared" si="8"/>
        <v/>
      </c>
      <c r="V488" s="107"/>
      <c r="W488" s="107"/>
      <c r="X488" s="118"/>
      <c r="Y488" s="119" t="str">
        <f t="shared" si="5"/>
        <v/>
      </c>
      <c r="Z488" s="113"/>
      <c r="AA488" s="113"/>
      <c r="AB488" s="119" t="str">
        <f>IF(T488&lt;&gt;"",(HOUR(T488)+MINUTE(T488)/60)*custohh,"")</f>
        <v/>
      </c>
      <c r="AC488" s="118"/>
      <c r="AD488" s="119" t="str">
        <f t="shared" si="6"/>
        <v/>
      </c>
      <c r="AE488" s="107"/>
      <c r="AF488" s="107"/>
      <c r="AG488" s="107"/>
      <c r="AH488" s="107"/>
      <c r="AI488" s="107"/>
      <c r="AJ488" s="120"/>
      <c r="AK488" s="107"/>
      <c r="AL488" s="113"/>
      <c r="AM488" s="121"/>
      <c r="AN488" s="121"/>
    </row>
    <row r="489">
      <c r="A489" s="104"/>
      <c r="B489" s="105"/>
      <c r="C489" s="105"/>
      <c r="D489" s="106" t="str">
        <f t="shared" si="1"/>
        <v/>
      </c>
      <c r="E489" s="107"/>
      <c r="F489" s="108" t="str">
        <f t="shared" si="7"/>
        <v/>
      </c>
      <c r="G489" s="109" t="str">
        <f>IFERROR(VLOOKUP($E489,contratos,2,FALSE),"")</f>
        <v/>
      </c>
      <c r="H489" s="110" t="str">
        <f>IFERROR(VLOOKUP($E489,contratos,3,FALSE),"")</f>
        <v/>
      </c>
      <c r="I489" s="111" t="str">
        <f>IFERROR(VLOOKUP($E489,contratos,4,FALSE),"")</f>
        <v/>
      </c>
      <c r="J489" s="112" t="str">
        <f>IFERROR(VLOOKUP($E489,contratos,5,FALSE),"")</f>
        <v/>
      </c>
      <c r="K489" s="112" t="str">
        <f>IFERROR(VLOOKUP($E489,contratos,6,FALSE),"")</f>
        <v/>
      </c>
      <c r="L489" s="112" t="str">
        <f>IFERROR(VLOOKUP($E489,contratos,7,FALSE),"")</f>
        <v/>
      </c>
      <c r="M489" s="113"/>
      <c r="N489" s="114"/>
      <c r="O489" s="113"/>
      <c r="P489" s="107"/>
      <c r="Q489" s="115"/>
      <c r="R489" s="116"/>
      <c r="S489" s="117" t="str">
        <f t="shared" si="3"/>
        <v/>
      </c>
      <c r="T489" s="116"/>
      <c r="U489" s="106" t="str">
        <f t="shared" si="8"/>
        <v/>
      </c>
      <c r="V489" s="107"/>
      <c r="W489" s="107"/>
      <c r="X489" s="118"/>
      <c r="Y489" s="119" t="str">
        <f t="shared" si="5"/>
        <v/>
      </c>
      <c r="Z489" s="113"/>
      <c r="AA489" s="113"/>
      <c r="AB489" s="119" t="str">
        <f>IF(T489&lt;&gt;"",(HOUR(T489)+MINUTE(T489)/60)*custohh,"")</f>
        <v/>
      </c>
      <c r="AC489" s="118"/>
      <c r="AD489" s="119" t="str">
        <f t="shared" si="6"/>
        <v/>
      </c>
      <c r="AE489" s="107"/>
      <c r="AF489" s="107"/>
      <c r="AG489" s="107"/>
      <c r="AH489" s="107"/>
      <c r="AI489" s="107"/>
      <c r="AJ489" s="120"/>
      <c r="AK489" s="107"/>
      <c r="AL489" s="113"/>
      <c r="AM489" s="121"/>
      <c r="AN489" s="121"/>
    </row>
    <row r="490">
      <c r="A490" s="104"/>
      <c r="B490" s="105"/>
      <c r="C490" s="105"/>
      <c r="D490" s="106" t="str">
        <f t="shared" si="1"/>
        <v/>
      </c>
      <c r="E490" s="107"/>
      <c r="F490" s="108" t="str">
        <f t="shared" si="7"/>
        <v/>
      </c>
      <c r="G490" s="109" t="str">
        <f>IFERROR(VLOOKUP($E490,contratos,2,FALSE),"")</f>
        <v/>
      </c>
      <c r="H490" s="110" t="str">
        <f>IFERROR(VLOOKUP($E490,contratos,3,FALSE),"")</f>
        <v/>
      </c>
      <c r="I490" s="111" t="str">
        <f>IFERROR(VLOOKUP($E490,contratos,4,FALSE),"")</f>
        <v/>
      </c>
      <c r="J490" s="112" t="str">
        <f>IFERROR(VLOOKUP($E490,contratos,5,FALSE),"")</f>
        <v/>
      </c>
      <c r="K490" s="112" t="str">
        <f>IFERROR(VLOOKUP($E490,contratos,6,FALSE),"")</f>
        <v/>
      </c>
      <c r="L490" s="112" t="str">
        <f>IFERROR(VLOOKUP($E490,contratos,7,FALSE),"")</f>
        <v/>
      </c>
      <c r="M490" s="113"/>
      <c r="N490" s="114"/>
      <c r="O490" s="113"/>
      <c r="P490" s="107"/>
      <c r="Q490" s="115"/>
      <c r="R490" s="116"/>
      <c r="S490" s="117" t="str">
        <f t="shared" si="3"/>
        <v/>
      </c>
      <c r="T490" s="116"/>
      <c r="U490" s="106" t="str">
        <f t="shared" si="8"/>
        <v/>
      </c>
      <c r="V490" s="107"/>
      <c r="W490" s="107"/>
      <c r="X490" s="118"/>
      <c r="Y490" s="119" t="str">
        <f t="shared" si="5"/>
        <v/>
      </c>
      <c r="Z490" s="113"/>
      <c r="AA490" s="113"/>
      <c r="AB490" s="119" t="str">
        <f>IF(T490&lt;&gt;"",(HOUR(T490)+MINUTE(T490)/60)*custohh,"")</f>
        <v/>
      </c>
      <c r="AC490" s="118"/>
      <c r="AD490" s="119" t="str">
        <f t="shared" si="6"/>
        <v/>
      </c>
      <c r="AE490" s="107"/>
      <c r="AF490" s="107"/>
      <c r="AG490" s="107"/>
      <c r="AH490" s="107"/>
      <c r="AI490" s="107"/>
      <c r="AJ490" s="120"/>
      <c r="AK490" s="107"/>
      <c r="AL490" s="113"/>
      <c r="AM490" s="121"/>
      <c r="AN490" s="121"/>
    </row>
    <row r="491">
      <c r="A491" s="104"/>
      <c r="B491" s="105"/>
      <c r="C491" s="105"/>
      <c r="D491" s="106" t="str">
        <f t="shared" si="1"/>
        <v/>
      </c>
      <c r="E491" s="107"/>
      <c r="F491" s="108" t="str">
        <f t="shared" si="7"/>
        <v/>
      </c>
      <c r="G491" s="109" t="str">
        <f>IFERROR(VLOOKUP($E491,contratos,2,FALSE),"")</f>
        <v/>
      </c>
      <c r="H491" s="110" t="str">
        <f>IFERROR(VLOOKUP($E491,contratos,3,FALSE),"")</f>
        <v/>
      </c>
      <c r="I491" s="111" t="str">
        <f>IFERROR(VLOOKUP($E491,contratos,4,FALSE),"")</f>
        <v/>
      </c>
      <c r="J491" s="112" t="str">
        <f>IFERROR(VLOOKUP($E491,contratos,5,FALSE),"")</f>
        <v/>
      </c>
      <c r="K491" s="112" t="str">
        <f>IFERROR(VLOOKUP($E491,contratos,6,FALSE),"")</f>
        <v/>
      </c>
      <c r="L491" s="112" t="str">
        <f>IFERROR(VLOOKUP($E491,contratos,7,FALSE),"")</f>
        <v/>
      </c>
      <c r="M491" s="113"/>
      <c r="N491" s="114"/>
      <c r="O491" s="113"/>
      <c r="P491" s="107"/>
      <c r="Q491" s="115"/>
      <c r="R491" s="116"/>
      <c r="S491" s="117" t="str">
        <f t="shared" si="3"/>
        <v/>
      </c>
      <c r="T491" s="116"/>
      <c r="U491" s="106" t="str">
        <f t="shared" si="8"/>
        <v/>
      </c>
      <c r="V491" s="107"/>
      <c r="W491" s="107"/>
      <c r="X491" s="118"/>
      <c r="Y491" s="119" t="str">
        <f t="shared" si="5"/>
        <v/>
      </c>
      <c r="Z491" s="113"/>
      <c r="AA491" s="113"/>
      <c r="AB491" s="119" t="str">
        <f>IF(T491&lt;&gt;"",(HOUR(T491)+MINUTE(T491)/60)*custohh,"")</f>
        <v/>
      </c>
      <c r="AC491" s="118"/>
      <c r="AD491" s="119" t="str">
        <f t="shared" si="6"/>
        <v/>
      </c>
      <c r="AE491" s="107"/>
      <c r="AF491" s="107"/>
      <c r="AG491" s="107"/>
      <c r="AH491" s="107"/>
      <c r="AI491" s="107"/>
      <c r="AJ491" s="120"/>
      <c r="AK491" s="107"/>
      <c r="AL491" s="113"/>
      <c r="AM491" s="121"/>
      <c r="AN491" s="121"/>
    </row>
    <row r="492">
      <c r="A492" s="104"/>
      <c r="B492" s="105"/>
      <c r="C492" s="105"/>
      <c r="D492" s="106" t="str">
        <f t="shared" si="1"/>
        <v/>
      </c>
      <c r="E492" s="107"/>
      <c r="F492" s="108" t="str">
        <f t="shared" si="7"/>
        <v/>
      </c>
      <c r="G492" s="109" t="str">
        <f>IFERROR(VLOOKUP($E492,contratos,2,FALSE),"")</f>
        <v/>
      </c>
      <c r="H492" s="110" t="str">
        <f>IFERROR(VLOOKUP($E492,contratos,3,FALSE),"")</f>
        <v/>
      </c>
      <c r="I492" s="111" t="str">
        <f>IFERROR(VLOOKUP($E492,contratos,4,FALSE),"")</f>
        <v/>
      </c>
      <c r="J492" s="112" t="str">
        <f>IFERROR(VLOOKUP($E492,contratos,5,FALSE),"")</f>
        <v/>
      </c>
      <c r="K492" s="112" t="str">
        <f>IFERROR(VLOOKUP($E492,contratos,6,FALSE),"")</f>
        <v/>
      </c>
      <c r="L492" s="112" t="str">
        <f>IFERROR(VLOOKUP($E492,contratos,7,FALSE),"")</f>
        <v/>
      </c>
      <c r="M492" s="113"/>
      <c r="N492" s="114"/>
      <c r="O492" s="113"/>
      <c r="P492" s="107"/>
      <c r="Q492" s="115"/>
      <c r="R492" s="116"/>
      <c r="S492" s="117" t="str">
        <f t="shared" si="3"/>
        <v/>
      </c>
      <c r="T492" s="116"/>
      <c r="U492" s="106" t="str">
        <f t="shared" si="8"/>
        <v/>
      </c>
      <c r="V492" s="107"/>
      <c r="W492" s="107"/>
      <c r="X492" s="118"/>
      <c r="Y492" s="119" t="str">
        <f t="shared" si="5"/>
        <v/>
      </c>
      <c r="Z492" s="113"/>
      <c r="AA492" s="113"/>
      <c r="AB492" s="119" t="str">
        <f>IF(T492&lt;&gt;"",(HOUR(T492)+MINUTE(T492)/60)*custohh,"")</f>
        <v/>
      </c>
      <c r="AC492" s="118"/>
      <c r="AD492" s="119" t="str">
        <f t="shared" si="6"/>
        <v/>
      </c>
      <c r="AE492" s="107"/>
      <c r="AF492" s="107"/>
      <c r="AG492" s="107"/>
      <c r="AH492" s="107"/>
      <c r="AI492" s="107"/>
      <c r="AJ492" s="120"/>
      <c r="AK492" s="107"/>
      <c r="AL492" s="113"/>
      <c r="AM492" s="121"/>
      <c r="AN492" s="121"/>
    </row>
    <row r="493">
      <c r="A493" s="104"/>
      <c r="B493" s="105"/>
      <c r="C493" s="105"/>
      <c r="D493" s="106" t="str">
        <f t="shared" si="1"/>
        <v/>
      </c>
      <c r="E493" s="107"/>
      <c r="F493" s="108" t="str">
        <f t="shared" si="7"/>
        <v/>
      </c>
      <c r="G493" s="109" t="str">
        <f>IFERROR(VLOOKUP($E493,contratos,2,FALSE),"")</f>
        <v/>
      </c>
      <c r="H493" s="110" t="str">
        <f>IFERROR(VLOOKUP($E493,contratos,3,FALSE),"")</f>
        <v/>
      </c>
      <c r="I493" s="111" t="str">
        <f>IFERROR(VLOOKUP($E493,contratos,4,FALSE),"")</f>
        <v/>
      </c>
      <c r="J493" s="112" t="str">
        <f>IFERROR(VLOOKUP($E493,contratos,5,FALSE),"")</f>
        <v/>
      </c>
      <c r="K493" s="112" t="str">
        <f>IFERROR(VLOOKUP($E493,contratos,6,FALSE),"")</f>
        <v/>
      </c>
      <c r="L493" s="112" t="str">
        <f>IFERROR(VLOOKUP($E493,contratos,7,FALSE),"")</f>
        <v/>
      </c>
      <c r="M493" s="113"/>
      <c r="N493" s="114"/>
      <c r="O493" s="113"/>
      <c r="P493" s="107"/>
      <c r="Q493" s="115"/>
      <c r="R493" s="116"/>
      <c r="S493" s="117" t="str">
        <f t="shared" si="3"/>
        <v/>
      </c>
      <c r="T493" s="116"/>
      <c r="U493" s="106" t="str">
        <f t="shared" si="8"/>
        <v/>
      </c>
      <c r="V493" s="107"/>
      <c r="W493" s="107"/>
      <c r="X493" s="118"/>
      <c r="Y493" s="119" t="str">
        <f t="shared" si="5"/>
        <v/>
      </c>
      <c r="Z493" s="113"/>
      <c r="AA493" s="113"/>
      <c r="AB493" s="119" t="str">
        <f>IF(T493&lt;&gt;"",(HOUR(T493)+MINUTE(T493)/60)*custohh,"")</f>
        <v/>
      </c>
      <c r="AC493" s="118"/>
      <c r="AD493" s="119" t="str">
        <f t="shared" si="6"/>
        <v/>
      </c>
      <c r="AE493" s="107"/>
      <c r="AF493" s="107"/>
      <c r="AG493" s="107"/>
      <c r="AH493" s="107"/>
      <c r="AI493" s="107"/>
      <c r="AJ493" s="120"/>
      <c r="AK493" s="107"/>
      <c r="AL493" s="113"/>
      <c r="AM493" s="121"/>
      <c r="AN493" s="121"/>
    </row>
    <row r="494">
      <c r="A494" s="104"/>
      <c r="B494" s="105"/>
      <c r="C494" s="105"/>
      <c r="D494" s="106" t="str">
        <f t="shared" si="1"/>
        <v/>
      </c>
      <c r="E494" s="107"/>
      <c r="F494" s="108" t="str">
        <f t="shared" si="7"/>
        <v/>
      </c>
      <c r="G494" s="109" t="str">
        <f>IFERROR(VLOOKUP($E494,contratos,2,FALSE),"")</f>
        <v/>
      </c>
      <c r="H494" s="110" t="str">
        <f>IFERROR(VLOOKUP($E494,contratos,3,FALSE),"")</f>
        <v/>
      </c>
      <c r="I494" s="111" t="str">
        <f>IFERROR(VLOOKUP($E494,contratos,4,FALSE),"")</f>
        <v/>
      </c>
      <c r="J494" s="112" t="str">
        <f>IFERROR(VLOOKUP($E494,contratos,5,FALSE),"")</f>
        <v/>
      </c>
      <c r="K494" s="112" t="str">
        <f>IFERROR(VLOOKUP($E494,contratos,6,FALSE),"")</f>
        <v/>
      </c>
      <c r="L494" s="112" t="str">
        <f>IFERROR(VLOOKUP($E494,contratos,7,FALSE),"")</f>
        <v/>
      </c>
      <c r="M494" s="113"/>
      <c r="N494" s="114"/>
      <c r="O494" s="113"/>
      <c r="P494" s="107"/>
      <c r="Q494" s="115"/>
      <c r="R494" s="116"/>
      <c r="S494" s="117" t="str">
        <f t="shared" si="3"/>
        <v/>
      </c>
      <c r="T494" s="116"/>
      <c r="U494" s="106" t="str">
        <f t="shared" si="8"/>
        <v/>
      </c>
      <c r="V494" s="107"/>
      <c r="W494" s="107"/>
      <c r="X494" s="118"/>
      <c r="Y494" s="119" t="str">
        <f t="shared" si="5"/>
        <v/>
      </c>
      <c r="Z494" s="113"/>
      <c r="AA494" s="113"/>
      <c r="AB494" s="119" t="str">
        <f>IF(T494&lt;&gt;"",(HOUR(T494)+MINUTE(T494)/60)*custohh,"")</f>
        <v/>
      </c>
      <c r="AC494" s="118"/>
      <c r="AD494" s="119" t="str">
        <f t="shared" si="6"/>
        <v/>
      </c>
      <c r="AE494" s="107"/>
      <c r="AF494" s="107"/>
      <c r="AG494" s="107"/>
      <c r="AH494" s="107"/>
      <c r="AI494" s="107"/>
      <c r="AJ494" s="120"/>
      <c r="AK494" s="107"/>
      <c r="AL494" s="113"/>
      <c r="AM494" s="121"/>
      <c r="AN494" s="121"/>
    </row>
    <row r="495">
      <c r="A495" s="104"/>
      <c r="B495" s="105"/>
      <c r="C495" s="105"/>
      <c r="D495" s="106" t="str">
        <f t="shared" si="1"/>
        <v/>
      </c>
      <c r="E495" s="107"/>
      <c r="F495" s="108" t="str">
        <f t="shared" si="7"/>
        <v/>
      </c>
      <c r="G495" s="109" t="str">
        <f>IFERROR(VLOOKUP($E495,contratos,2,FALSE),"")</f>
        <v/>
      </c>
      <c r="H495" s="110" t="str">
        <f>IFERROR(VLOOKUP($E495,contratos,3,FALSE),"")</f>
        <v/>
      </c>
      <c r="I495" s="111" t="str">
        <f>IFERROR(VLOOKUP($E495,contratos,4,FALSE),"")</f>
        <v/>
      </c>
      <c r="J495" s="112" t="str">
        <f>IFERROR(VLOOKUP($E495,contratos,5,FALSE),"")</f>
        <v/>
      </c>
      <c r="K495" s="112" t="str">
        <f>IFERROR(VLOOKUP($E495,contratos,6,FALSE),"")</f>
        <v/>
      </c>
      <c r="L495" s="112" t="str">
        <f>IFERROR(VLOOKUP($E495,contratos,7,FALSE),"")</f>
        <v/>
      </c>
      <c r="M495" s="113"/>
      <c r="N495" s="114"/>
      <c r="O495" s="113"/>
      <c r="P495" s="107"/>
      <c r="Q495" s="115"/>
      <c r="R495" s="116"/>
      <c r="S495" s="117" t="str">
        <f t="shared" si="3"/>
        <v/>
      </c>
      <c r="T495" s="116"/>
      <c r="U495" s="106" t="str">
        <f t="shared" si="8"/>
        <v/>
      </c>
      <c r="V495" s="107"/>
      <c r="W495" s="107"/>
      <c r="X495" s="118"/>
      <c r="Y495" s="119" t="str">
        <f t="shared" si="5"/>
        <v/>
      </c>
      <c r="Z495" s="113"/>
      <c r="AA495" s="113"/>
      <c r="AB495" s="119" t="str">
        <f>IF(T495&lt;&gt;"",(HOUR(T495)+MINUTE(T495)/60)*custohh,"")</f>
        <v/>
      </c>
      <c r="AC495" s="118"/>
      <c r="AD495" s="119" t="str">
        <f t="shared" si="6"/>
        <v/>
      </c>
      <c r="AE495" s="107"/>
      <c r="AF495" s="107"/>
      <c r="AG495" s="107"/>
      <c r="AH495" s="107"/>
      <c r="AI495" s="107"/>
      <c r="AJ495" s="120"/>
      <c r="AK495" s="107"/>
      <c r="AL495" s="113"/>
      <c r="AM495" s="121"/>
      <c r="AN495" s="121"/>
    </row>
    <row r="496">
      <c r="A496" s="104"/>
      <c r="B496" s="105"/>
      <c r="C496" s="105"/>
      <c r="D496" s="106" t="str">
        <f t="shared" si="1"/>
        <v/>
      </c>
      <c r="E496" s="107"/>
      <c r="F496" s="108" t="str">
        <f t="shared" si="7"/>
        <v/>
      </c>
      <c r="G496" s="109" t="str">
        <f>IFERROR(VLOOKUP($E496,contratos,2,FALSE),"")</f>
        <v/>
      </c>
      <c r="H496" s="110" t="str">
        <f>IFERROR(VLOOKUP($E496,contratos,3,FALSE),"")</f>
        <v/>
      </c>
      <c r="I496" s="111" t="str">
        <f>IFERROR(VLOOKUP($E496,contratos,4,FALSE),"")</f>
        <v/>
      </c>
      <c r="J496" s="112" t="str">
        <f>IFERROR(VLOOKUP($E496,contratos,5,FALSE),"")</f>
        <v/>
      </c>
      <c r="K496" s="112" t="str">
        <f>IFERROR(VLOOKUP($E496,contratos,6,FALSE),"")</f>
        <v/>
      </c>
      <c r="L496" s="112" t="str">
        <f>IFERROR(VLOOKUP($E496,contratos,7,FALSE),"")</f>
        <v/>
      </c>
      <c r="M496" s="113"/>
      <c r="N496" s="114"/>
      <c r="O496" s="113"/>
      <c r="P496" s="107"/>
      <c r="Q496" s="115"/>
      <c r="R496" s="116"/>
      <c r="S496" s="117" t="str">
        <f t="shared" si="3"/>
        <v/>
      </c>
      <c r="T496" s="116"/>
      <c r="U496" s="106" t="str">
        <f t="shared" si="8"/>
        <v/>
      </c>
      <c r="V496" s="107"/>
      <c r="W496" s="107"/>
      <c r="X496" s="118"/>
      <c r="Y496" s="119" t="str">
        <f t="shared" si="5"/>
        <v/>
      </c>
      <c r="Z496" s="113"/>
      <c r="AA496" s="113"/>
      <c r="AB496" s="119" t="str">
        <f>IF(T496&lt;&gt;"",(HOUR(T496)+MINUTE(T496)/60)*custohh,"")</f>
        <v/>
      </c>
      <c r="AC496" s="118"/>
      <c r="AD496" s="119" t="str">
        <f t="shared" si="6"/>
        <v/>
      </c>
      <c r="AE496" s="107"/>
      <c r="AF496" s="107"/>
      <c r="AG496" s="107"/>
      <c r="AH496" s="107"/>
      <c r="AI496" s="107"/>
      <c r="AJ496" s="120"/>
      <c r="AK496" s="107"/>
      <c r="AL496" s="113"/>
      <c r="AM496" s="121"/>
      <c r="AN496" s="121"/>
    </row>
    <row r="497">
      <c r="A497" s="104"/>
      <c r="B497" s="105"/>
      <c r="C497" s="105"/>
      <c r="D497" s="106" t="str">
        <f t="shared" si="1"/>
        <v/>
      </c>
      <c r="E497" s="107"/>
      <c r="F497" s="108" t="str">
        <f t="shared" si="7"/>
        <v/>
      </c>
      <c r="G497" s="109" t="str">
        <f>IFERROR(VLOOKUP($E497,contratos,2,FALSE),"")</f>
        <v/>
      </c>
      <c r="H497" s="110" t="str">
        <f>IFERROR(VLOOKUP($E497,contratos,3,FALSE),"")</f>
        <v/>
      </c>
      <c r="I497" s="111" t="str">
        <f>IFERROR(VLOOKUP($E497,contratos,4,FALSE),"")</f>
        <v/>
      </c>
      <c r="J497" s="112" t="str">
        <f>IFERROR(VLOOKUP($E497,contratos,5,FALSE),"")</f>
        <v/>
      </c>
      <c r="K497" s="112" t="str">
        <f>IFERROR(VLOOKUP($E497,contratos,6,FALSE),"")</f>
        <v/>
      </c>
      <c r="L497" s="112" t="str">
        <f>IFERROR(VLOOKUP($E497,contratos,7,FALSE),"")</f>
        <v/>
      </c>
      <c r="M497" s="113"/>
      <c r="N497" s="114"/>
      <c r="O497" s="113"/>
      <c r="P497" s="107"/>
      <c r="Q497" s="115"/>
      <c r="R497" s="116"/>
      <c r="S497" s="117" t="str">
        <f t="shared" si="3"/>
        <v/>
      </c>
      <c r="T497" s="116"/>
      <c r="U497" s="106" t="str">
        <f t="shared" si="8"/>
        <v/>
      </c>
      <c r="V497" s="107"/>
      <c r="W497" s="107"/>
      <c r="X497" s="118"/>
      <c r="Y497" s="119" t="str">
        <f t="shared" si="5"/>
        <v/>
      </c>
      <c r="Z497" s="113"/>
      <c r="AA497" s="113"/>
      <c r="AB497" s="119" t="str">
        <f>IF(T497&lt;&gt;"",(HOUR(T497)+MINUTE(T497)/60)*custohh,"")</f>
        <v/>
      </c>
      <c r="AC497" s="118"/>
      <c r="AD497" s="119" t="str">
        <f t="shared" si="6"/>
        <v/>
      </c>
      <c r="AE497" s="107"/>
      <c r="AF497" s="107"/>
      <c r="AG497" s="107"/>
      <c r="AH497" s="107"/>
      <c r="AI497" s="107"/>
      <c r="AJ497" s="120"/>
      <c r="AK497" s="107"/>
      <c r="AL497" s="113"/>
      <c r="AM497" s="121"/>
      <c r="AN497" s="121"/>
    </row>
    <row r="498">
      <c r="A498" s="104"/>
      <c r="B498" s="105"/>
      <c r="C498" s="105"/>
      <c r="D498" s="106" t="str">
        <f t="shared" si="1"/>
        <v/>
      </c>
      <c r="E498" s="107"/>
      <c r="F498" s="108" t="str">
        <f t="shared" si="7"/>
        <v/>
      </c>
      <c r="G498" s="109" t="str">
        <f>IFERROR(VLOOKUP($E498,contratos,2,FALSE),"")</f>
        <v/>
      </c>
      <c r="H498" s="110" t="str">
        <f>IFERROR(VLOOKUP($E498,contratos,3,FALSE),"")</f>
        <v/>
      </c>
      <c r="I498" s="111" t="str">
        <f>IFERROR(VLOOKUP($E498,contratos,4,FALSE),"")</f>
        <v/>
      </c>
      <c r="J498" s="112" t="str">
        <f>IFERROR(VLOOKUP($E498,contratos,5,FALSE),"")</f>
        <v/>
      </c>
      <c r="K498" s="112" t="str">
        <f>IFERROR(VLOOKUP($E498,contratos,6,FALSE),"")</f>
        <v/>
      </c>
      <c r="L498" s="112" t="str">
        <f>IFERROR(VLOOKUP($E498,contratos,7,FALSE),"")</f>
        <v/>
      </c>
      <c r="M498" s="113"/>
      <c r="N498" s="114"/>
      <c r="O498" s="113"/>
      <c r="P498" s="107"/>
      <c r="Q498" s="115"/>
      <c r="R498" s="116"/>
      <c r="S498" s="117" t="str">
        <f t="shared" si="3"/>
        <v/>
      </c>
      <c r="T498" s="116"/>
      <c r="U498" s="106" t="str">
        <f t="shared" si="8"/>
        <v/>
      </c>
      <c r="V498" s="107"/>
      <c r="W498" s="107"/>
      <c r="X498" s="118"/>
      <c r="Y498" s="119" t="str">
        <f t="shared" si="5"/>
        <v/>
      </c>
      <c r="Z498" s="113"/>
      <c r="AA498" s="113"/>
      <c r="AB498" s="119" t="str">
        <f>IF(T498&lt;&gt;"",(HOUR(T498)+MINUTE(T498)/60)*custohh,"")</f>
        <v/>
      </c>
      <c r="AC498" s="118"/>
      <c r="AD498" s="119" t="str">
        <f t="shared" si="6"/>
        <v/>
      </c>
      <c r="AE498" s="107"/>
      <c r="AF498" s="107"/>
      <c r="AG498" s="107"/>
      <c r="AH498" s="107"/>
      <c r="AI498" s="107"/>
      <c r="AJ498" s="120"/>
      <c r="AK498" s="107"/>
      <c r="AL498" s="113"/>
      <c r="AM498" s="121"/>
      <c r="AN498" s="121"/>
    </row>
    <row r="499">
      <c r="A499" s="104"/>
      <c r="B499" s="105"/>
      <c r="C499" s="105"/>
      <c r="D499" s="106" t="str">
        <f t="shared" si="1"/>
        <v/>
      </c>
      <c r="E499" s="107"/>
      <c r="F499" s="108" t="str">
        <f t="shared" si="7"/>
        <v/>
      </c>
      <c r="G499" s="109" t="str">
        <f>IFERROR(VLOOKUP($E499,contratos,2,FALSE),"")</f>
        <v/>
      </c>
      <c r="H499" s="110" t="str">
        <f>IFERROR(VLOOKUP($E499,contratos,3,FALSE),"")</f>
        <v/>
      </c>
      <c r="I499" s="111" t="str">
        <f>IFERROR(VLOOKUP($E499,contratos,4,FALSE),"")</f>
        <v/>
      </c>
      <c r="J499" s="112" t="str">
        <f>IFERROR(VLOOKUP($E499,contratos,5,FALSE),"")</f>
        <v/>
      </c>
      <c r="K499" s="112" t="str">
        <f>IFERROR(VLOOKUP($E499,contratos,6,FALSE),"")</f>
        <v/>
      </c>
      <c r="L499" s="112" t="str">
        <f>IFERROR(VLOOKUP($E499,contratos,7,FALSE),"")</f>
        <v/>
      </c>
      <c r="M499" s="113"/>
      <c r="N499" s="114"/>
      <c r="O499" s="113"/>
      <c r="P499" s="107"/>
      <c r="Q499" s="115"/>
      <c r="R499" s="116"/>
      <c r="S499" s="117" t="str">
        <f t="shared" si="3"/>
        <v/>
      </c>
      <c r="T499" s="116"/>
      <c r="U499" s="106" t="str">
        <f t="shared" si="8"/>
        <v/>
      </c>
      <c r="V499" s="107"/>
      <c r="W499" s="107"/>
      <c r="X499" s="118"/>
      <c r="Y499" s="119" t="str">
        <f t="shared" si="5"/>
        <v/>
      </c>
      <c r="Z499" s="113"/>
      <c r="AA499" s="113"/>
      <c r="AB499" s="119" t="str">
        <f>IF(T499&lt;&gt;"",(HOUR(T499)+MINUTE(T499)/60)*custohh,"")</f>
        <v/>
      </c>
      <c r="AC499" s="118"/>
      <c r="AD499" s="119" t="str">
        <f t="shared" si="6"/>
        <v/>
      </c>
      <c r="AE499" s="107"/>
      <c r="AF499" s="107"/>
      <c r="AG499" s="107"/>
      <c r="AH499" s="107"/>
      <c r="AI499" s="107"/>
      <c r="AJ499" s="120"/>
      <c r="AK499" s="107"/>
      <c r="AL499" s="113"/>
      <c r="AM499" s="121"/>
      <c r="AN499" s="121"/>
    </row>
    <row r="500">
      <c r="A500" s="104"/>
      <c r="B500" s="105"/>
      <c r="C500" s="105"/>
      <c r="D500" s="106" t="str">
        <f t="shared" si="1"/>
        <v/>
      </c>
      <c r="E500" s="107"/>
      <c r="F500" s="108" t="str">
        <f t="shared" si="7"/>
        <v/>
      </c>
      <c r="G500" s="109" t="str">
        <f>IFERROR(VLOOKUP($E500,contratos,2,FALSE),"")</f>
        <v/>
      </c>
      <c r="H500" s="110" t="str">
        <f>IFERROR(VLOOKUP($E500,contratos,3,FALSE),"")</f>
        <v/>
      </c>
      <c r="I500" s="111" t="str">
        <f>IFERROR(VLOOKUP($E500,contratos,4,FALSE),"")</f>
        <v/>
      </c>
      <c r="J500" s="112" t="str">
        <f>IFERROR(VLOOKUP($E500,contratos,5,FALSE),"")</f>
        <v/>
      </c>
      <c r="K500" s="112" t="str">
        <f>IFERROR(VLOOKUP($E500,contratos,6,FALSE),"")</f>
        <v/>
      </c>
      <c r="L500" s="112" t="str">
        <f>IFERROR(VLOOKUP($E500,contratos,7,FALSE),"")</f>
        <v/>
      </c>
      <c r="M500" s="113"/>
      <c r="N500" s="114"/>
      <c r="O500" s="113"/>
      <c r="P500" s="107"/>
      <c r="Q500" s="115"/>
      <c r="R500" s="116"/>
      <c r="S500" s="117" t="str">
        <f t="shared" si="3"/>
        <v/>
      </c>
      <c r="T500" s="116"/>
      <c r="U500" s="106" t="str">
        <f t="shared" si="8"/>
        <v/>
      </c>
      <c r="V500" s="107"/>
      <c r="W500" s="107"/>
      <c r="X500" s="118"/>
      <c r="Y500" s="119" t="str">
        <f t="shared" si="5"/>
        <v/>
      </c>
      <c r="Z500" s="113"/>
      <c r="AA500" s="113"/>
      <c r="AB500" s="119" t="str">
        <f>IF(T500&lt;&gt;"",(HOUR(T500)+MINUTE(T500)/60)*custohh,"")</f>
        <v/>
      </c>
      <c r="AC500" s="118"/>
      <c r="AD500" s="119" t="str">
        <f t="shared" si="6"/>
        <v/>
      </c>
      <c r="AE500" s="107"/>
      <c r="AF500" s="107"/>
      <c r="AG500" s="107"/>
      <c r="AH500" s="107"/>
      <c r="AI500" s="107"/>
      <c r="AJ500" s="120"/>
      <c r="AK500" s="107"/>
      <c r="AL500" s="113"/>
      <c r="AM500" s="121"/>
      <c r="AN500" s="121"/>
    </row>
    <row r="501">
      <c r="A501" s="104"/>
      <c r="B501" s="105"/>
      <c r="C501" s="105"/>
      <c r="D501" s="106" t="str">
        <f t="shared" si="1"/>
        <v/>
      </c>
      <c r="E501" s="107"/>
      <c r="F501" s="108" t="str">
        <f t="shared" si="7"/>
        <v/>
      </c>
      <c r="G501" s="109" t="str">
        <f>IFERROR(VLOOKUP($E501,contratos,2,FALSE),"")</f>
        <v/>
      </c>
      <c r="H501" s="110" t="str">
        <f>IFERROR(VLOOKUP($E501,contratos,3,FALSE),"")</f>
        <v/>
      </c>
      <c r="I501" s="111" t="str">
        <f>IFERROR(VLOOKUP($E501,contratos,4,FALSE),"")</f>
        <v/>
      </c>
      <c r="J501" s="112" t="str">
        <f>IFERROR(VLOOKUP($E501,contratos,5,FALSE),"")</f>
        <v/>
      </c>
      <c r="K501" s="112" t="str">
        <f>IFERROR(VLOOKUP($E501,contratos,6,FALSE),"")</f>
        <v/>
      </c>
      <c r="L501" s="112" t="str">
        <f>IFERROR(VLOOKUP($E501,contratos,7,FALSE),"")</f>
        <v/>
      </c>
      <c r="M501" s="113"/>
      <c r="N501" s="114"/>
      <c r="O501" s="113"/>
      <c r="P501" s="107"/>
      <c r="Q501" s="115"/>
      <c r="R501" s="116"/>
      <c r="S501" s="117" t="str">
        <f t="shared" si="3"/>
        <v/>
      </c>
      <c r="T501" s="116"/>
      <c r="U501" s="106" t="str">
        <f t="shared" si="8"/>
        <v/>
      </c>
      <c r="V501" s="107"/>
      <c r="W501" s="107"/>
      <c r="X501" s="118"/>
      <c r="Y501" s="119" t="str">
        <f t="shared" si="5"/>
        <v/>
      </c>
      <c r="Z501" s="113"/>
      <c r="AA501" s="113"/>
      <c r="AB501" s="119" t="str">
        <f>IF(T501&lt;&gt;"",(HOUR(T501)+MINUTE(T501)/60)*custohh,"")</f>
        <v/>
      </c>
      <c r="AC501" s="118"/>
      <c r="AD501" s="119" t="str">
        <f t="shared" si="6"/>
        <v/>
      </c>
      <c r="AE501" s="107"/>
      <c r="AF501" s="107"/>
      <c r="AG501" s="107"/>
      <c r="AH501" s="107"/>
      <c r="AI501" s="107"/>
      <c r="AJ501" s="120"/>
      <c r="AK501" s="107"/>
      <c r="AL501" s="113"/>
      <c r="AM501" s="121"/>
      <c r="AN501" s="121"/>
    </row>
    <row r="502">
      <c r="A502" s="104"/>
      <c r="B502" s="105"/>
      <c r="C502" s="105"/>
      <c r="D502" s="106" t="str">
        <f t="shared" si="1"/>
        <v/>
      </c>
      <c r="E502" s="107"/>
      <c r="F502" s="108" t="str">
        <f t="shared" si="7"/>
        <v/>
      </c>
      <c r="G502" s="109" t="str">
        <f>IFERROR(VLOOKUP($E502,contratos,2,FALSE),"")</f>
        <v/>
      </c>
      <c r="H502" s="110" t="str">
        <f>IFERROR(VLOOKUP($E502,contratos,3,FALSE),"")</f>
        <v/>
      </c>
      <c r="I502" s="111" t="str">
        <f>IFERROR(VLOOKUP($E502,contratos,4,FALSE),"")</f>
        <v/>
      </c>
      <c r="J502" s="112" t="str">
        <f>IFERROR(VLOOKUP($E502,contratos,5,FALSE),"")</f>
        <v/>
      </c>
      <c r="K502" s="112" t="str">
        <f>IFERROR(VLOOKUP($E502,contratos,6,FALSE),"")</f>
        <v/>
      </c>
      <c r="L502" s="112" t="str">
        <f>IFERROR(VLOOKUP($E502,contratos,7,FALSE),"")</f>
        <v/>
      </c>
      <c r="M502" s="113"/>
      <c r="N502" s="114"/>
      <c r="O502" s="113"/>
      <c r="P502" s="107"/>
      <c r="Q502" s="115"/>
      <c r="R502" s="116"/>
      <c r="S502" s="117" t="str">
        <f t="shared" si="3"/>
        <v/>
      </c>
      <c r="T502" s="116"/>
      <c r="U502" s="106" t="str">
        <f t="shared" si="8"/>
        <v/>
      </c>
      <c r="V502" s="107"/>
      <c r="W502" s="107"/>
      <c r="X502" s="118"/>
      <c r="Y502" s="119" t="str">
        <f t="shared" si="5"/>
        <v/>
      </c>
      <c r="Z502" s="113"/>
      <c r="AA502" s="113"/>
      <c r="AB502" s="119" t="str">
        <f>IF(T502&lt;&gt;"",(HOUR(T502)+MINUTE(T502)/60)*custohh,"")</f>
        <v/>
      </c>
      <c r="AC502" s="118"/>
      <c r="AD502" s="119" t="str">
        <f t="shared" si="6"/>
        <v/>
      </c>
      <c r="AE502" s="107"/>
      <c r="AF502" s="107"/>
      <c r="AG502" s="107"/>
      <c r="AH502" s="107"/>
      <c r="AI502" s="107"/>
      <c r="AJ502" s="120"/>
      <c r="AK502" s="107"/>
      <c r="AL502" s="113"/>
      <c r="AM502" s="121"/>
      <c r="AN502" s="121"/>
    </row>
    <row r="503">
      <c r="A503" s="104"/>
      <c r="B503" s="105"/>
      <c r="C503" s="105"/>
      <c r="D503" s="106" t="str">
        <f t="shared" si="1"/>
        <v/>
      </c>
      <c r="E503" s="107"/>
      <c r="F503" s="108" t="str">
        <f t="shared" si="7"/>
        <v/>
      </c>
      <c r="G503" s="109" t="str">
        <f>IFERROR(VLOOKUP($E503,contratos,2,FALSE),"")</f>
        <v/>
      </c>
      <c r="H503" s="110" t="str">
        <f>IFERROR(VLOOKUP($E503,contratos,3,FALSE),"")</f>
        <v/>
      </c>
      <c r="I503" s="111" t="str">
        <f>IFERROR(VLOOKUP($E503,contratos,4,FALSE),"")</f>
        <v/>
      </c>
      <c r="J503" s="112" t="str">
        <f>IFERROR(VLOOKUP($E503,contratos,5,FALSE),"")</f>
        <v/>
      </c>
      <c r="K503" s="112" t="str">
        <f>IFERROR(VLOOKUP($E503,contratos,6,FALSE),"")</f>
        <v/>
      </c>
      <c r="L503" s="112" t="str">
        <f>IFERROR(VLOOKUP($E503,contratos,7,FALSE),"")</f>
        <v/>
      </c>
      <c r="M503" s="113"/>
      <c r="N503" s="114"/>
      <c r="O503" s="113"/>
      <c r="P503" s="107"/>
      <c r="Q503" s="115"/>
      <c r="R503" s="116"/>
      <c r="S503" s="117" t="str">
        <f t="shared" si="3"/>
        <v/>
      </c>
      <c r="T503" s="116"/>
      <c r="U503" s="106" t="str">
        <f t="shared" si="8"/>
        <v/>
      </c>
      <c r="V503" s="107"/>
      <c r="W503" s="107"/>
      <c r="X503" s="118"/>
      <c r="Y503" s="119" t="str">
        <f t="shared" si="5"/>
        <v/>
      </c>
      <c r="Z503" s="113"/>
      <c r="AA503" s="113"/>
      <c r="AB503" s="119" t="str">
        <f>IF(T503&lt;&gt;"",(HOUR(T503)+MINUTE(T503)/60)*custohh,"")</f>
        <v/>
      </c>
      <c r="AC503" s="118"/>
      <c r="AD503" s="119" t="str">
        <f t="shared" si="6"/>
        <v/>
      </c>
      <c r="AE503" s="107"/>
      <c r="AF503" s="107"/>
      <c r="AG503" s="107"/>
      <c r="AH503" s="107"/>
      <c r="AI503" s="107"/>
      <c r="AJ503" s="120"/>
      <c r="AK503" s="107"/>
      <c r="AL503" s="113"/>
      <c r="AM503" s="121"/>
      <c r="AN503" s="121"/>
    </row>
    <row r="504">
      <c r="A504" s="104"/>
      <c r="B504" s="105"/>
      <c r="C504" s="105"/>
      <c r="D504" s="106" t="str">
        <f t="shared" si="1"/>
        <v/>
      </c>
      <c r="E504" s="107"/>
      <c r="F504" s="108" t="str">
        <f t="shared" si="7"/>
        <v/>
      </c>
      <c r="G504" s="109" t="str">
        <f>IFERROR(VLOOKUP($E504,contratos,2,FALSE),"")</f>
        <v/>
      </c>
      <c r="H504" s="110" t="str">
        <f>IFERROR(VLOOKUP($E504,contratos,3,FALSE),"")</f>
        <v/>
      </c>
      <c r="I504" s="111" t="str">
        <f>IFERROR(VLOOKUP($E504,contratos,4,FALSE),"")</f>
        <v/>
      </c>
      <c r="J504" s="112" t="str">
        <f>IFERROR(VLOOKUP($E504,contratos,5,FALSE),"")</f>
        <v/>
      </c>
      <c r="K504" s="112" t="str">
        <f>IFERROR(VLOOKUP($E504,contratos,6,FALSE),"")</f>
        <v/>
      </c>
      <c r="L504" s="112" t="str">
        <f>IFERROR(VLOOKUP($E504,contratos,7,FALSE),"")</f>
        <v/>
      </c>
      <c r="M504" s="113"/>
      <c r="N504" s="114"/>
      <c r="O504" s="113"/>
      <c r="P504" s="107"/>
      <c r="Q504" s="115"/>
      <c r="R504" s="116"/>
      <c r="S504" s="117" t="str">
        <f t="shared" si="3"/>
        <v/>
      </c>
      <c r="T504" s="116"/>
      <c r="U504" s="106" t="str">
        <f t="shared" si="8"/>
        <v/>
      </c>
      <c r="V504" s="107"/>
      <c r="W504" s="107"/>
      <c r="X504" s="118"/>
      <c r="Y504" s="119" t="str">
        <f t="shared" si="5"/>
        <v/>
      </c>
      <c r="Z504" s="113"/>
      <c r="AA504" s="113"/>
      <c r="AB504" s="119" t="str">
        <f>IF(T504&lt;&gt;"",(HOUR(T504)+MINUTE(T504)/60)*custohh,"")</f>
        <v/>
      </c>
      <c r="AC504" s="118"/>
      <c r="AD504" s="119" t="str">
        <f t="shared" si="6"/>
        <v/>
      </c>
      <c r="AE504" s="107"/>
      <c r="AF504" s="107"/>
      <c r="AG504" s="107"/>
      <c r="AH504" s="107"/>
      <c r="AI504" s="107"/>
      <c r="AJ504" s="120"/>
      <c r="AK504" s="107"/>
      <c r="AL504" s="113"/>
      <c r="AM504" s="121"/>
      <c r="AN504" s="121"/>
    </row>
    <row r="505">
      <c r="A505" s="104"/>
      <c r="B505" s="105"/>
      <c r="C505" s="105"/>
      <c r="D505" s="106" t="str">
        <f t="shared" si="1"/>
        <v/>
      </c>
      <c r="E505" s="107"/>
      <c r="F505" s="108" t="str">
        <f t="shared" si="7"/>
        <v/>
      </c>
      <c r="G505" s="109" t="str">
        <f>IFERROR(VLOOKUP($E505,contratos,2,FALSE),"")</f>
        <v/>
      </c>
      <c r="H505" s="110" t="str">
        <f>IFERROR(VLOOKUP($E505,contratos,3,FALSE),"")</f>
        <v/>
      </c>
      <c r="I505" s="111" t="str">
        <f>IFERROR(VLOOKUP($E505,contratos,4,FALSE),"")</f>
        <v/>
      </c>
      <c r="J505" s="112" t="str">
        <f>IFERROR(VLOOKUP($E505,contratos,5,FALSE),"")</f>
        <v/>
      </c>
      <c r="K505" s="112" t="str">
        <f>IFERROR(VLOOKUP($E505,contratos,6,FALSE),"")</f>
        <v/>
      </c>
      <c r="L505" s="112" t="str">
        <f>IFERROR(VLOOKUP($E505,contratos,7,FALSE),"")</f>
        <v/>
      </c>
      <c r="M505" s="113"/>
      <c r="N505" s="114"/>
      <c r="O505" s="113"/>
      <c r="P505" s="107"/>
      <c r="Q505" s="115"/>
      <c r="R505" s="116"/>
      <c r="S505" s="117" t="str">
        <f t="shared" si="3"/>
        <v/>
      </c>
      <c r="T505" s="116"/>
      <c r="U505" s="106" t="str">
        <f t="shared" si="8"/>
        <v/>
      </c>
      <c r="V505" s="107"/>
      <c r="W505" s="107"/>
      <c r="X505" s="118"/>
      <c r="Y505" s="119" t="str">
        <f t="shared" si="5"/>
        <v/>
      </c>
      <c r="Z505" s="113"/>
      <c r="AA505" s="113"/>
      <c r="AB505" s="119" t="str">
        <f>IF(T505&lt;&gt;"",(HOUR(T505)+MINUTE(T505)/60)*custohh,"")</f>
        <v/>
      </c>
      <c r="AC505" s="118"/>
      <c r="AD505" s="119" t="str">
        <f t="shared" si="6"/>
        <v/>
      </c>
      <c r="AE505" s="107"/>
      <c r="AF505" s="107"/>
      <c r="AG505" s="107"/>
      <c r="AH505" s="107"/>
      <c r="AI505" s="107"/>
      <c r="AJ505" s="120"/>
      <c r="AK505" s="107"/>
      <c r="AL505" s="113"/>
      <c r="AM505" s="121"/>
      <c r="AN505" s="121"/>
    </row>
    <row r="506">
      <c r="A506" s="104"/>
      <c r="B506" s="105"/>
      <c r="C506" s="105"/>
      <c r="D506" s="106" t="str">
        <f t="shared" si="1"/>
        <v/>
      </c>
      <c r="E506" s="107"/>
      <c r="F506" s="108" t="str">
        <f t="shared" si="7"/>
        <v/>
      </c>
      <c r="G506" s="109" t="str">
        <f>IFERROR(VLOOKUP($E506,contratos,2,FALSE),"")</f>
        <v/>
      </c>
      <c r="H506" s="110" t="str">
        <f>IFERROR(VLOOKUP($E506,contratos,3,FALSE),"")</f>
        <v/>
      </c>
      <c r="I506" s="111" t="str">
        <f>IFERROR(VLOOKUP($E506,contratos,4,FALSE),"")</f>
        <v/>
      </c>
      <c r="J506" s="112" t="str">
        <f>IFERROR(VLOOKUP($E506,contratos,5,FALSE),"")</f>
        <v/>
      </c>
      <c r="K506" s="112" t="str">
        <f>IFERROR(VLOOKUP($E506,contratos,6,FALSE),"")</f>
        <v/>
      </c>
      <c r="L506" s="112" t="str">
        <f>IFERROR(VLOOKUP($E506,contratos,7,FALSE),"")</f>
        <v/>
      </c>
      <c r="M506" s="113"/>
      <c r="N506" s="114"/>
      <c r="O506" s="113"/>
      <c r="P506" s="107"/>
      <c r="Q506" s="115"/>
      <c r="R506" s="116"/>
      <c r="S506" s="117" t="str">
        <f t="shared" si="3"/>
        <v/>
      </c>
      <c r="T506" s="116"/>
      <c r="U506" s="106" t="str">
        <f t="shared" si="8"/>
        <v/>
      </c>
      <c r="V506" s="107"/>
      <c r="W506" s="107"/>
      <c r="X506" s="118"/>
      <c r="Y506" s="119" t="str">
        <f t="shared" si="5"/>
        <v/>
      </c>
      <c r="Z506" s="113"/>
      <c r="AA506" s="113"/>
      <c r="AB506" s="119" t="str">
        <f>IF(T506&lt;&gt;"",(HOUR(T506)+MINUTE(T506)/60)*custohh,"")</f>
        <v/>
      </c>
      <c r="AC506" s="118"/>
      <c r="AD506" s="119" t="str">
        <f t="shared" si="6"/>
        <v/>
      </c>
      <c r="AE506" s="107"/>
      <c r="AF506" s="107"/>
      <c r="AG506" s="107"/>
      <c r="AH506" s="107"/>
      <c r="AI506" s="107"/>
      <c r="AJ506" s="120"/>
      <c r="AK506" s="107"/>
      <c r="AL506" s="113"/>
      <c r="AM506" s="121"/>
      <c r="AN506" s="121"/>
    </row>
    <row r="507">
      <c r="A507" s="104"/>
      <c r="B507" s="105"/>
      <c r="C507" s="105"/>
      <c r="D507" s="106" t="str">
        <f t="shared" si="1"/>
        <v/>
      </c>
      <c r="E507" s="107"/>
      <c r="F507" s="108" t="str">
        <f t="shared" si="7"/>
        <v/>
      </c>
      <c r="G507" s="109" t="str">
        <f>IFERROR(VLOOKUP($E507,contratos,2,FALSE),"")</f>
        <v/>
      </c>
      <c r="H507" s="110" t="str">
        <f>IFERROR(VLOOKUP($E507,contratos,3,FALSE),"")</f>
        <v/>
      </c>
      <c r="I507" s="111" t="str">
        <f>IFERROR(VLOOKUP($E507,contratos,4,FALSE),"")</f>
        <v/>
      </c>
      <c r="J507" s="112" t="str">
        <f>IFERROR(VLOOKUP($E507,contratos,5,FALSE),"")</f>
        <v/>
      </c>
      <c r="K507" s="112" t="str">
        <f>IFERROR(VLOOKUP($E507,contratos,6,FALSE),"")</f>
        <v/>
      </c>
      <c r="L507" s="112" t="str">
        <f>IFERROR(VLOOKUP($E507,contratos,7,FALSE),"")</f>
        <v/>
      </c>
      <c r="M507" s="113"/>
      <c r="N507" s="114"/>
      <c r="O507" s="113"/>
      <c r="P507" s="107"/>
      <c r="Q507" s="115"/>
      <c r="R507" s="116"/>
      <c r="S507" s="117" t="str">
        <f t="shared" si="3"/>
        <v/>
      </c>
      <c r="T507" s="116"/>
      <c r="U507" s="106" t="str">
        <f t="shared" si="8"/>
        <v/>
      </c>
      <c r="V507" s="107"/>
      <c r="W507" s="107"/>
      <c r="X507" s="118"/>
      <c r="Y507" s="119" t="str">
        <f t="shared" si="5"/>
        <v/>
      </c>
      <c r="Z507" s="113"/>
      <c r="AA507" s="113"/>
      <c r="AB507" s="119" t="str">
        <f>IF(T507&lt;&gt;"",(HOUR(T507)+MINUTE(T507)/60)*custohh,"")</f>
        <v/>
      </c>
      <c r="AC507" s="118"/>
      <c r="AD507" s="119" t="str">
        <f t="shared" si="6"/>
        <v/>
      </c>
      <c r="AE507" s="107"/>
      <c r="AF507" s="107"/>
      <c r="AG507" s="107"/>
      <c r="AH507" s="107"/>
      <c r="AI507" s="107"/>
      <c r="AJ507" s="120"/>
      <c r="AK507" s="107"/>
      <c r="AL507" s="113"/>
      <c r="AM507" s="121"/>
      <c r="AN507" s="121"/>
    </row>
    <row r="508">
      <c r="A508" s="104"/>
      <c r="B508" s="105"/>
      <c r="C508" s="105"/>
      <c r="D508" s="106" t="str">
        <f t="shared" si="1"/>
        <v/>
      </c>
      <c r="E508" s="107"/>
      <c r="F508" s="108" t="str">
        <f t="shared" si="7"/>
        <v/>
      </c>
      <c r="G508" s="109" t="str">
        <f>IFERROR(VLOOKUP($E508,contratos,2,FALSE),"")</f>
        <v/>
      </c>
      <c r="H508" s="110" t="str">
        <f>IFERROR(VLOOKUP($E508,contratos,3,FALSE),"")</f>
        <v/>
      </c>
      <c r="I508" s="111" t="str">
        <f>IFERROR(VLOOKUP($E508,contratos,4,FALSE),"")</f>
        <v/>
      </c>
      <c r="J508" s="112" t="str">
        <f>IFERROR(VLOOKUP($E508,contratos,5,FALSE),"")</f>
        <v/>
      </c>
      <c r="K508" s="112" t="str">
        <f>IFERROR(VLOOKUP($E508,contratos,6,FALSE),"")</f>
        <v/>
      </c>
      <c r="L508" s="112" t="str">
        <f>IFERROR(VLOOKUP($E508,contratos,7,FALSE),"")</f>
        <v/>
      </c>
      <c r="M508" s="113"/>
      <c r="N508" s="114"/>
      <c r="O508" s="113"/>
      <c r="P508" s="107"/>
      <c r="Q508" s="115"/>
      <c r="R508" s="116"/>
      <c r="S508" s="117" t="str">
        <f t="shared" si="3"/>
        <v/>
      </c>
      <c r="T508" s="116"/>
      <c r="U508" s="106" t="str">
        <f t="shared" si="8"/>
        <v/>
      </c>
      <c r="V508" s="107"/>
      <c r="W508" s="107"/>
      <c r="X508" s="118"/>
      <c r="Y508" s="119" t="str">
        <f t="shared" si="5"/>
        <v/>
      </c>
      <c r="Z508" s="113"/>
      <c r="AA508" s="113"/>
      <c r="AB508" s="119" t="str">
        <f>IF(T508&lt;&gt;"",(HOUR(T508)+MINUTE(T508)/60)*custohh,"")</f>
        <v/>
      </c>
      <c r="AC508" s="118"/>
      <c r="AD508" s="119" t="str">
        <f t="shared" si="6"/>
        <v/>
      </c>
      <c r="AE508" s="107"/>
      <c r="AF508" s="107"/>
      <c r="AG508" s="107"/>
      <c r="AH508" s="107"/>
      <c r="AI508" s="107"/>
      <c r="AJ508" s="120"/>
      <c r="AK508" s="107"/>
      <c r="AL508" s="113"/>
      <c r="AM508" s="121"/>
      <c r="AN508" s="121"/>
    </row>
    <row r="509">
      <c r="A509" s="104"/>
      <c r="B509" s="105"/>
      <c r="C509" s="105"/>
      <c r="D509" s="106" t="str">
        <f t="shared" si="1"/>
        <v/>
      </c>
      <c r="E509" s="107"/>
      <c r="F509" s="108" t="str">
        <f t="shared" si="7"/>
        <v/>
      </c>
      <c r="G509" s="109" t="str">
        <f>IFERROR(VLOOKUP($E509,contratos,2,FALSE),"")</f>
        <v/>
      </c>
      <c r="H509" s="110" t="str">
        <f>IFERROR(VLOOKUP($E509,contratos,3,FALSE),"")</f>
        <v/>
      </c>
      <c r="I509" s="111" t="str">
        <f>IFERROR(VLOOKUP($E509,contratos,4,FALSE),"")</f>
        <v/>
      </c>
      <c r="J509" s="112" t="str">
        <f>IFERROR(VLOOKUP($E509,contratos,5,FALSE),"")</f>
        <v/>
      </c>
      <c r="K509" s="112" t="str">
        <f>IFERROR(VLOOKUP($E509,contratos,6,FALSE),"")</f>
        <v/>
      </c>
      <c r="L509" s="112" t="str">
        <f>IFERROR(VLOOKUP($E509,contratos,7,FALSE),"")</f>
        <v/>
      </c>
      <c r="M509" s="113"/>
      <c r="N509" s="114"/>
      <c r="O509" s="113"/>
      <c r="P509" s="107"/>
      <c r="Q509" s="115"/>
      <c r="R509" s="116"/>
      <c r="S509" s="117" t="str">
        <f t="shared" si="3"/>
        <v/>
      </c>
      <c r="T509" s="116"/>
      <c r="U509" s="106" t="str">
        <f t="shared" si="8"/>
        <v/>
      </c>
      <c r="V509" s="107"/>
      <c r="W509" s="107"/>
      <c r="X509" s="118"/>
      <c r="Y509" s="119" t="str">
        <f t="shared" si="5"/>
        <v/>
      </c>
      <c r="Z509" s="113"/>
      <c r="AA509" s="113"/>
      <c r="AB509" s="119" t="str">
        <f>IF(T509&lt;&gt;"",(HOUR(T509)+MINUTE(T509)/60)*custohh,"")</f>
        <v/>
      </c>
      <c r="AC509" s="118"/>
      <c r="AD509" s="119" t="str">
        <f t="shared" si="6"/>
        <v/>
      </c>
      <c r="AE509" s="107"/>
      <c r="AF509" s="107"/>
      <c r="AG509" s="107"/>
      <c r="AH509" s="107"/>
      <c r="AI509" s="107"/>
      <c r="AJ509" s="120"/>
      <c r="AK509" s="107"/>
      <c r="AL509" s="113"/>
      <c r="AM509" s="121"/>
      <c r="AN509" s="121"/>
    </row>
    <row r="510">
      <c r="A510" s="104"/>
      <c r="B510" s="105"/>
      <c r="C510" s="105"/>
      <c r="D510" s="106" t="str">
        <f t="shared" si="1"/>
        <v/>
      </c>
      <c r="E510" s="107"/>
      <c r="F510" s="108" t="str">
        <f t="shared" si="7"/>
        <v/>
      </c>
      <c r="G510" s="109" t="str">
        <f>IFERROR(VLOOKUP($E510,contratos,2,FALSE),"")</f>
        <v/>
      </c>
      <c r="H510" s="110" t="str">
        <f>IFERROR(VLOOKUP($E510,contratos,3,FALSE),"")</f>
        <v/>
      </c>
      <c r="I510" s="111" t="str">
        <f>IFERROR(VLOOKUP($E510,contratos,4,FALSE),"")</f>
        <v/>
      </c>
      <c r="J510" s="112" t="str">
        <f>IFERROR(VLOOKUP($E510,contratos,5,FALSE),"")</f>
        <v/>
      </c>
      <c r="K510" s="112" t="str">
        <f>IFERROR(VLOOKUP($E510,contratos,6,FALSE),"")</f>
        <v/>
      </c>
      <c r="L510" s="112" t="str">
        <f>IFERROR(VLOOKUP($E510,contratos,7,FALSE),"")</f>
        <v/>
      </c>
      <c r="M510" s="113"/>
      <c r="N510" s="114"/>
      <c r="O510" s="113"/>
      <c r="P510" s="107"/>
      <c r="Q510" s="115"/>
      <c r="R510" s="116"/>
      <c r="S510" s="117" t="str">
        <f t="shared" si="3"/>
        <v/>
      </c>
      <c r="T510" s="116"/>
      <c r="U510" s="106" t="str">
        <f t="shared" si="8"/>
        <v/>
      </c>
      <c r="V510" s="107"/>
      <c r="W510" s="107"/>
      <c r="X510" s="118"/>
      <c r="Y510" s="119" t="str">
        <f t="shared" si="5"/>
        <v/>
      </c>
      <c r="Z510" s="113"/>
      <c r="AA510" s="113"/>
      <c r="AB510" s="119" t="str">
        <f>IF(T510&lt;&gt;"",(HOUR(T510)+MINUTE(T510)/60)*custohh,"")</f>
        <v/>
      </c>
      <c r="AC510" s="118"/>
      <c r="AD510" s="119" t="str">
        <f t="shared" si="6"/>
        <v/>
      </c>
      <c r="AE510" s="107"/>
      <c r="AF510" s="107"/>
      <c r="AG510" s="107"/>
      <c r="AH510" s="107"/>
      <c r="AI510" s="107"/>
      <c r="AJ510" s="120"/>
      <c r="AK510" s="107"/>
      <c r="AL510" s="113"/>
      <c r="AM510" s="121"/>
      <c r="AN510" s="121"/>
    </row>
    <row r="511">
      <c r="A511" s="104"/>
      <c r="B511" s="105"/>
      <c r="C511" s="105"/>
      <c r="D511" s="106" t="str">
        <f t="shared" si="1"/>
        <v/>
      </c>
      <c r="E511" s="107"/>
      <c r="F511" s="108" t="str">
        <f t="shared" si="7"/>
        <v/>
      </c>
      <c r="G511" s="109" t="str">
        <f>IFERROR(VLOOKUP($E511,contratos,2,FALSE),"")</f>
        <v/>
      </c>
      <c r="H511" s="110" t="str">
        <f>IFERROR(VLOOKUP($E511,contratos,3,FALSE),"")</f>
        <v/>
      </c>
      <c r="I511" s="111" t="str">
        <f>IFERROR(VLOOKUP($E511,contratos,4,FALSE),"")</f>
        <v/>
      </c>
      <c r="J511" s="112" t="str">
        <f>IFERROR(VLOOKUP($E511,contratos,5,FALSE),"")</f>
        <v/>
      </c>
      <c r="K511" s="112" t="str">
        <f>IFERROR(VLOOKUP($E511,contratos,6,FALSE),"")</f>
        <v/>
      </c>
      <c r="L511" s="112" t="str">
        <f>IFERROR(VLOOKUP($E511,contratos,7,FALSE),"")</f>
        <v/>
      </c>
      <c r="M511" s="113"/>
      <c r="N511" s="114"/>
      <c r="O511" s="113"/>
      <c r="P511" s="107"/>
      <c r="Q511" s="115"/>
      <c r="R511" s="116"/>
      <c r="S511" s="117" t="str">
        <f t="shared" si="3"/>
        <v/>
      </c>
      <c r="T511" s="116"/>
      <c r="U511" s="106" t="str">
        <f t="shared" si="8"/>
        <v/>
      </c>
      <c r="V511" s="107"/>
      <c r="W511" s="107"/>
      <c r="X511" s="118"/>
      <c r="Y511" s="119" t="str">
        <f t="shared" si="5"/>
        <v/>
      </c>
      <c r="Z511" s="113"/>
      <c r="AA511" s="113"/>
      <c r="AB511" s="119" t="str">
        <f>IF(T511&lt;&gt;"",(HOUR(T511)+MINUTE(T511)/60)*custohh,"")</f>
        <v/>
      </c>
      <c r="AC511" s="118"/>
      <c r="AD511" s="119" t="str">
        <f t="shared" si="6"/>
        <v/>
      </c>
      <c r="AE511" s="107"/>
      <c r="AF511" s="107"/>
      <c r="AG511" s="107"/>
      <c r="AH511" s="107"/>
      <c r="AI511" s="107"/>
      <c r="AJ511" s="120"/>
      <c r="AK511" s="107"/>
      <c r="AL511" s="113"/>
      <c r="AM511" s="121"/>
      <c r="AN511" s="121"/>
    </row>
    <row r="512">
      <c r="A512" s="104"/>
      <c r="B512" s="105"/>
      <c r="C512" s="105"/>
      <c r="D512" s="106" t="str">
        <f t="shared" si="1"/>
        <v/>
      </c>
      <c r="E512" s="107"/>
      <c r="F512" s="108" t="str">
        <f t="shared" si="7"/>
        <v/>
      </c>
      <c r="G512" s="109" t="str">
        <f>IFERROR(VLOOKUP($E512,contratos,2,FALSE),"")</f>
        <v/>
      </c>
      <c r="H512" s="110" t="str">
        <f>IFERROR(VLOOKUP($E512,contratos,3,FALSE),"")</f>
        <v/>
      </c>
      <c r="I512" s="111" t="str">
        <f>IFERROR(VLOOKUP($E512,contratos,4,FALSE),"")</f>
        <v/>
      </c>
      <c r="J512" s="112" t="str">
        <f>IFERROR(VLOOKUP($E512,contratos,5,FALSE),"")</f>
        <v/>
      </c>
      <c r="K512" s="112" t="str">
        <f>IFERROR(VLOOKUP($E512,contratos,6,FALSE),"")</f>
        <v/>
      </c>
      <c r="L512" s="112" t="str">
        <f>IFERROR(VLOOKUP($E512,contratos,7,FALSE),"")</f>
        <v/>
      </c>
      <c r="M512" s="113"/>
      <c r="N512" s="114"/>
      <c r="O512" s="113"/>
      <c r="P512" s="107"/>
      <c r="Q512" s="115"/>
      <c r="R512" s="116"/>
      <c r="S512" s="117" t="str">
        <f t="shared" si="3"/>
        <v/>
      </c>
      <c r="T512" s="116"/>
      <c r="U512" s="106" t="str">
        <f t="shared" si="8"/>
        <v/>
      </c>
      <c r="V512" s="107"/>
      <c r="W512" s="107"/>
      <c r="X512" s="118"/>
      <c r="Y512" s="119" t="str">
        <f t="shared" si="5"/>
        <v/>
      </c>
      <c r="Z512" s="113"/>
      <c r="AA512" s="113"/>
      <c r="AB512" s="119" t="str">
        <f>IF(T512&lt;&gt;"",(HOUR(T512)+MINUTE(T512)/60)*custohh,"")</f>
        <v/>
      </c>
      <c r="AC512" s="118"/>
      <c r="AD512" s="119" t="str">
        <f t="shared" si="6"/>
        <v/>
      </c>
      <c r="AE512" s="107"/>
      <c r="AF512" s="107"/>
      <c r="AG512" s="107"/>
      <c r="AH512" s="107"/>
      <c r="AI512" s="107"/>
      <c r="AJ512" s="120"/>
      <c r="AK512" s="107"/>
      <c r="AL512" s="113"/>
      <c r="AM512" s="121"/>
      <c r="AN512" s="121"/>
    </row>
    <row r="513">
      <c r="A513" s="104"/>
      <c r="B513" s="105"/>
      <c r="C513" s="105"/>
      <c r="D513" s="106" t="str">
        <f t="shared" si="1"/>
        <v/>
      </c>
      <c r="E513" s="107"/>
      <c r="F513" s="108" t="str">
        <f t="shared" si="7"/>
        <v/>
      </c>
      <c r="G513" s="109" t="str">
        <f>IFERROR(VLOOKUP($E513,contratos,2,FALSE),"")</f>
        <v/>
      </c>
      <c r="H513" s="110" t="str">
        <f>IFERROR(VLOOKUP($E513,contratos,3,FALSE),"")</f>
        <v/>
      </c>
      <c r="I513" s="111" t="str">
        <f>IFERROR(VLOOKUP($E513,contratos,4,FALSE),"")</f>
        <v/>
      </c>
      <c r="J513" s="112" t="str">
        <f>IFERROR(VLOOKUP($E513,contratos,5,FALSE),"")</f>
        <v/>
      </c>
      <c r="K513" s="112" t="str">
        <f>IFERROR(VLOOKUP($E513,contratos,6,FALSE),"")</f>
        <v/>
      </c>
      <c r="L513" s="112" t="str">
        <f>IFERROR(VLOOKUP($E513,contratos,7,FALSE),"")</f>
        <v/>
      </c>
      <c r="M513" s="113"/>
      <c r="N513" s="114"/>
      <c r="O513" s="113"/>
      <c r="P513" s="107"/>
      <c r="Q513" s="115"/>
      <c r="R513" s="116"/>
      <c r="S513" s="117" t="str">
        <f t="shared" si="3"/>
        <v/>
      </c>
      <c r="T513" s="116"/>
      <c r="U513" s="106" t="str">
        <f t="shared" si="8"/>
        <v/>
      </c>
      <c r="V513" s="107"/>
      <c r="W513" s="107"/>
      <c r="X513" s="118"/>
      <c r="Y513" s="119" t="str">
        <f t="shared" si="5"/>
        <v/>
      </c>
      <c r="Z513" s="113"/>
      <c r="AA513" s="113"/>
      <c r="AB513" s="119" t="str">
        <f>IF(T513&lt;&gt;"",(HOUR(T513)+MINUTE(T513)/60)*custohh,"")</f>
        <v/>
      </c>
      <c r="AC513" s="118"/>
      <c r="AD513" s="119" t="str">
        <f t="shared" si="6"/>
        <v/>
      </c>
      <c r="AE513" s="107"/>
      <c r="AF513" s="107"/>
      <c r="AG513" s="107"/>
      <c r="AH513" s="107"/>
      <c r="AI513" s="107"/>
      <c r="AJ513" s="120"/>
      <c r="AK513" s="107"/>
      <c r="AL513" s="113"/>
      <c r="AM513" s="121"/>
      <c r="AN513" s="121"/>
    </row>
    <row r="514">
      <c r="A514" s="104"/>
      <c r="B514" s="105"/>
      <c r="C514" s="105"/>
      <c r="D514" s="106" t="str">
        <f t="shared" si="1"/>
        <v/>
      </c>
      <c r="E514" s="107"/>
      <c r="F514" s="108" t="str">
        <f t="shared" si="7"/>
        <v/>
      </c>
      <c r="G514" s="109" t="str">
        <f>IFERROR(VLOOKUP($E514,contratos,2,FALSE),"")</f>
        <v/>
      </c>
      <c r="H514" s="110" t="str">
        <f>IFERROR(VLOOKUP($E514,contratos,3,FALSE),"")</f>
        <v/>
      </c>
      <c r="I514" s="111" t="str">
        <f>IFERROR(VLOOKUP($E514,contratos,4,FALSE),"")</f>
        <v/>
      </c>
      <c r="J514" s="112" t="str">
        <f>IFERROR(VLOOKUP($E514,contratos,5,FALSE),"")</f>
        <v/>
      </c>
      <c r="K514" s="112" t="str">
        <f>IFERROR(VLOOKUP($E514,contratos,6,FALSE),"")</f>
        <v/>
      </c>
      <c r="L514" s="112" t="str">
        <f>IFERROR(VLOOKUP($E514,contratos,7,FALSE),"")</f>
        <v/>
      </c>
      <c r="M514" s="113"/>
      <c r="N514" s="114"/>
      <c r="O514" s="113"/>
      <c r="P514" s="107"/>
      <c r="Q514" s="115"/>
      <c r="R514" s="116"/>
      <c r="S514" s="117" t="str">
        <f t="shared" si="3"/>
        <v/>
      </c>
      <c r="T514" s="116"/>
      <c r="U514" s="106" t="str">
        <f t="shared" si="8"/>
        <v/>
      </c>
      <c r="V514" s="107"/>
      <c r="W514" s="107"/>
      <c r="X514" s="118"/>
      <c r="Y514" s="119" t="str">
        <f t="shared" si="5"/>
        <v/>
      </c>
      <c r="Z514" s="113"/>
      <c r="AA514" s="113"/>
      <c r="AB514" s="119" t="str">
        <f>IF(T514&lt;&gt;"",(HOUR(T514)+MINUTE(T514)/60)*custohh,"")</f>
        <v/>
      </c>
      <c r="AC514" s="118"/>
      <c r="AD514" s="119" t="str">
        <f t="shared" si="6"/>
        <v/>
      </c>
      <c r="AE514" s="107"/>
      <c r="AF514" s="107"/>
      <c r="AG514" s="107"/>
      <c r="AH514" s="107"/>
      <c r="AI514" s="107"/>
      <c r="AJ514" s="120"/>
      <c r="AK514" s="107"/>
      <c r="AL514" s="113"/>
      <c r="AM514" s="121"/>
      <c r="AN514" s="121"/>
    </row>
    <row r="515">
      <c r="A515" s="104"/>
      <c r="B515" s="105"/>
      <c r="C515" s="105"/>
      <c r="D515" s="106" t="str">
        <f t="shared" si="1"/>
        <v/>
      </c>
      <c r="E515" s="107"/>
      <c r="F515" s="108" t="str">
        <f t="shared" si="7"/>
        <v/>
      </c>
      <c r="G515" s="109" t="str">
        <f>IFERROR(VLOOKUP($E515,contratos,2,FALSE),"")</f>
        <v/>
      </c>
      <c r="H515" s="110" t="str">
        <f>IFERROR(VLOOKUP($E515,contratos,3,FALSE),"")</f>
        <v/>
      </c>
      <c r="I515" s="111" t="str">
        <f>IFERROR(VLOOKUP($E515,contratos,4,FALSE),"")</f>
        <v/>
      </c>
      <c r="J515" s="112" t="str">
        <f>IFERROR(VLOOKUP($E515,contratos,5,FALSE),"")</f>
        <v/>
      </c>
      <c r="K515" s="112" t="str">
        <f>IFERROR(VLOOKUP($E515,contratos,6,FALSE),"")</f>
        <v/>
      </c>
      <c r="L515" s="112" t="str">
        <f>IFERROR(VLOOKUP($E515,contratos,7,FALSE),"")</f>
        <v/>
      </c>
      <c r="M515" s="113"/>
      <c r="N515" s="114"/>
      <c r="O515" s="113"/>
      <c r="P515" s="107"/>
      <c r="Q515" s="115"/>
      <c r="R515" s="116"/>
      <c r="S515" s="117" t="str">
        <f t="shared" si="3"/>
        <v/>
      </c>
      <c r="T515" s="116"/>
      <c r="U515" s="106" t="str">
        <f t="shared" si="8"/>
        <v/>
      </c>
      <c r="V515" s="107"/>
      <c r="W515" s="107"/>
      <c r="X515" s="118"/>
      <c r="Y515" s="119" t="str">
        <f t="shared" si="5"/>
        <v/>
      </c>
      <c r="Z515" s="113"/>
      <c r="AA515" s="113"/>
      <c r="AB515" s="119" t="str">
        <f>IF(T515&lt;&gt;"",(HOUR(T515)+MINUTE(T515)/60)*custohh,"")</f>
        <v/>
      </c>
      <c r="AC515" s="118"/>
      <c r="AD515" s="119" t="str">
        <f t="shared" si="6"/>
        <v/>
      </c>
      <c r="AE515" s="107"/>
      <c r="AF515" s="107"/>
      <c r="AG515" s="107"/>
      <c r="AH515" s="107"/>
      <c r="AI515" s="107"/>
      <c r="AJ515" s="120"/>
      <c r="AK515" s="107"/>
      <c r="AL515" s="113"/>
      <c r="AM515" s="121"/>
      <c r="AN515" s="121"/>
    </row>
    <row r="516">
      <c r="A516" s="104"/>
      <c r="B516" s="105"/>
      <c r="C516" s="105"/>
      <c r="D516" s="106" t="str">
        <f t="shared" si="1"/>
        <v/>
      </c>
      <c r="E516" s="107"/>
      <c r="F516" s="108" t="str">
        <f t="shared" si="7"/>
        <v/>
      </c>
      <c r="G516" s="109" t="str">
        <f>IFERROR(VLOOKUP($E516,contratos,2,FALSE),"")</f>
        <v/>
      </c>
      <c r="H516" s="110" t="str">
        <f>IFERROR(VLOOKUP($E516,contratos,3,FALSE),"")</f>
        <v/>
      </c>
      <c r="I516" s="111" t="str">
        <f>IFERROR(VLOOKUP($E516,contratos,4,FALSE),"")</f>
        <v/>
      </c>
      <c r="J516" s="112" t="str">
        <f>IFERROR(VLOOKUP($E516,contratos,5,FALSE),"")</f>
        <v/>
      </c>
      <c r="K516" s="112" t="str">
        <f>IFERROR(VLOOKUP($E516,contratos,6,FALSE),"")</f>
        <v/>
      </c>
      <c r="L516" s="112" t="str">
        <f>IFERROR(VLOOKUP($E516,contratos,7,FALSE),"")</f>
        <v/>
      </c>
      <c r="M516" s="113"/>
      <c r="N516" s="114"/>
      <c r="O516" s="113"/>
      <c r="P516" s="107"/>
      <c r="Q516" s="115"/>
      <c r="R516" s="116"/>
      <c r="S516" s="117" t="str">
        <f t="shared" si="3"/>
        <v/>
      </c>
      <c r="T516" s="116"/>
      <c r="U516" s="106" t="str">
        <f t="shared" si="8"/>
        <v/>
      </c>
      <c r="V516" s="107"/>
      <c r="W516" s="107"/>
      <c r="X516" s="118"/>
      <c r="Y516" s="119" t="str">
        <f t="shared" si="5"/>
        <v/>
      </c>
      <c r="Z516" s="113"/>
      <c r="AA516" s="113"/>
      <c r="AB516" s="119" t="str">
        <f>IF(T516&lt;&gt;"",(HOUR(T516)+MINUTE(T516)/60)*custohh,"")</f>
        <v/>
      </c>
      <c r="AC516" s="118"/>
      <c r="AD516" s="119" t="str">
        <f t="shared" si="6"/>
        <v/>
      </c>
      <c r="AE516" s="107"/>
      <c r="AF516" s="107"/>
      <c r="AG516" s="107"/>
      <c r="AH516" s="107"/>
      <c r="AI516" s="107"/>
      <c r="AJ516" s="120"/>
      <c r="AK516" s="107"/>
      <c r="AL516" s="113"/>
      <c r="AM516" s="121"/>
      <c r="AN516" s="121"/>
    </row>
    <row r="517">
      <c r="A517" s="104"/>
      <c r="B517" s="105"/>
      <c r="C517" s="105"/>
      <c r="D517" s="106" t="str">
        <f t="shared" si="1"/>
        <v/>
      </c>
      <c r="E517" s="107"/>
      <c r="F517" s="108" t="str">
        <f t="shared" si="7"/>
        <v/>
      </c>
      <c r="G517" s="109" t="str">
        <f>IFERROR(VLOOKUP($E517,contratos,2,FALSE),"")</f>
        <v/>
      </c>
      <c r="H517" s="110" t="str">
        <f>IFERROR(VLOOKUP($E517,contratos,3,FALSE),"")</f>
        <v/>
      </c>
      <c r="I517" s="111" t="str">
        <f>IFERROR(VLOOKUP($E517,contratos,4,FALSE),"")</f>
        <v/>
      </c>
      <c r="J517" s="112" t="str">
        <f>IFERROR(VLOOKUP($E517,contratos,5,FALSE),"")</f>
        <v/>
      </c>
      <c r="K517" s="112" t="str">
        <f>IFERROR(VLOOKUP($E517,contratos,6,FALSE),"")</f>
        <v/>
      </c>
      <c r="L517" s="112" t="str">
        <f>IFERROR(VLOOKUP($E517,contratos,7,FALSE),"")</f>
        <v/>
      </c>
      <c r="M517" s="113"/>
      <c r="N517" s="114"/>
      <c r="O517" s="113"/>
      <c r="P517" s="107"/>
      <c r="Q517" s="115"/>
      <c r="R517" s="116"/>
      <c r="S517" s="117" t="str">
        <f t="shared" si="3"/>
        <v/>
      </c>
      <c r="T517" s="116"/>
      <c r="U517" s="106" t="str">
        <f t="shared" si="8"/>
        <v/>
      </c>
      <c r="V517" s="107"/>
      <c r="W517" s="107"/>
      <c r="X517" s="118"/>
      <c r="Y517" s="119" t="str">
        <f t="shared" si="5"/>
        <v/>
      </c>
      <c r="Z517" s="113"/>
      <c r="AA517" s="113"/>
      <c r="AB517" s="119" t="str">
        <f>IF(T517&lt;&gt;"",(HOUR(T517)+MINUTE(T517)/60)*custohh,"")</f>
        <v/>
      </c>
      <c r="AC517" s="118"/>
      <c r="AD517" s="119" t="str">
        <f t="shared" si="6"/>
        <v/>
      </c>
      <c r="AE517" s="107"/>
      <c r="AF517" s="107"/>
      <c r="AG517" s="107"/>
      <c r="AH517" s="107"/>
      <c r="AI517" s="107"/>
      <c r="AJ517" s="120"/>
      <c r="AK517" s="107"/>
      <c r="AL517" s="113"/>
      <c r="AM517" s="121"/>
      <c r="AN517" s="121"/>
    </row>
    <row r="518">
      <c r="A518" s="104"/>
      <c r="B518" s="105"/>
      <c r="C518" s="105"/>
      <c r="D518" s="106" t="str">
        <f t="shared" si="1"/>
        <v/>
      </c>
      <c r="E518" s="107"/>
      <c r="F518" s="108" t="str">
        <f t="shared" si="7"/>
        <v/>
      </c>
      <c r="G518" s="109" t="str">
        <f>IFERROR(VLOOKUP($E518,contratos,2,FALSE),"")</f>
        <v/>
      </c>
      <c r="H518" s="110" t="str">
        <f>IFERROR(VLOOKUP($E518,contratos,3,FALSE),"")</f>
        <v/>
      </c>
      <c r="I518" s="111" t="str">
        <f>IFERROR(VLOOKUP($E518,contratos,4,FALSE),"")</f>
        <v/>
      </c>
      <c r="J518" s="112" t="str">
        <f>IFERROR(VLOOKUP($E518,contratos,5,FALSE),"")</f>
        <v/>
      </c>
      <c r="K518" s="112" t="str">
        <f>IFERROR(VLOOKUP($E518,contratos,6,FALSE),"")</f>
        <v/>
      </c>
      <c r="L518" s="112" t="str">
        <f>IFERROR(VLOOKUP($E518,contratos,7,FALSE),"")</f>
        <v/>
      </c>
      <c r="M518" s="113"/>
      <c r="N518" s="114"/>
      <c r="O518" s="113"/>
      <c r="P518" s="107"/>
      <c r="Q518" s="115"/>
      <c r="R518" s="116"/>
      <c r="S518" s="117" t="str">
        <f t="shared" si="3"/>
        <v/>
      </c>
      <c r="T518" s="116"/>
      <c r="U518" s="106" t="str">
        <f t="shared" si="8"/>
        <v/>
      </c>
      <c r="V518" s="107"/>
      <c r="W518" s="107"/>
      <c r="X518" s="118"/>
      <c r="Y518" s="119" t="str">
        <f t="shared" si="5"/>
        <v/>
      </c>
      <c r="Z518" s="113"/>
      <c r="AA518" s="113"/>
      <c r="AB518" s="119" t="str">
        <f>IF(T518&lt;&gt;"",(HOUR(T518)+MINUTE(T518)/60)*custohh,"")</f>
        <v/>
      </c>
      <c r="AC518" s="118"/>
      <c r="AD518" s="119" t="str">
        <f t="shared" si="6"/>
        <v/>
      </c>
      <c r="AE518" s="107"/>
      <c r="AF518" s="107"/>
      <c r="AG518" s="107"/>
      <c r="AH518" s="107"/>
      <c r="AI518" s="107"/>
      <c r="AJ518" s="120"/>
      <c r="AK518" s="107"/>
      <c r="AL518" s="113"/>
      <c r="AM518" s="121"/>
      <c r="AN518" s="121"/>
    </row>
    <row r="519">
      <c r="A519" s="104"/>
      <c r="B519" s="105"/>
      <c r="C519" s="105"/>
      <c r="D519" s="106" t="str">
        <f t="shared" si="1"/>
        <v/>
      </c>
      <c r="E519" s="107"/>
      <c r="F519" s="108" t="str">
        <f t="shared" si="7"/>
        <v/>
      </c>
      <c r="G519" s="109" t="str">
        <f>IFERROR(VLOOKUP($E519,contratos,2,FALSE),"")</f>
        <v/>
      </c>
      <c r="H519" s="110" t="str">
        <f>IFERROR(VLOOKUP($E519,contratos,3,FALSE),"")</f>
        <v/>
      </c>
      <c r="I519" s="111" t="str">
        <f>IFERROR(VLOOKUP($E519,contratos,4,FALSE),"")</f>
        <v/>
      </c>
      <c r="J519" s="112" t="str">
        <f>IFERROR(VLOOKUP($E519,contratos,5,FALSE),"")</f>
        <v/>
      </c>
      <c r="K519" s="112" t="str">
        <f>IFERROR(VLOOKUP($E519,contratos,6,FALSE),"")</f>
        <v/>
      </c>
      <c r="L519" s="112" t="str">
        <f>IFERROR(VLOOKUP($E519,contratos,7,FALSE),"")</f>
        <v/>
      </c>
      <c r="M519" s="113"/>
      <c r="N519" s="114"/>
      <c r="O519" s="113"/>
      <c r="P519" s="107"/>
      <c r="Q519" s="115"/>
      <c r="R519" s="116"/>
      <c r="S519" s="117" t="str">
        <f t="shared" si="3"/>
        <v/>
      </c>
      <c r="T519" s="116"/>
      <c r="U519" s="106" t="str">
        <f t="shared" si="8"/>
        <v/>
      </c>
      <c r="V519" s="107"/>
      <c r="W519" s="107"/>
      <c r="X519" s="118"/>
      <c r="Y519" s="119" t="str">
        <f t="shared" si="5"/>
        <v/>
      </c>
      <c r="Z519" s="113"/>
      <c r="AA519" s="113"/>
      <c r="AB519" s="119" t="str">
        <f>IF(T519&lt;&gt;"",(HOUR(T519)+MINUTE(T519)/60)*custohh,"")</f>
        <v/>
      </c>
      <c r="AC519" s="118"/>
      <c r="AD519" s="119" t="str">
        <f t="shared" si="6"/>
        <v/>
      </c>
      <c r="AE519" s="107"/>
      <c r="AF519" s="107"/>
      <c r="AG519" s="107"/>
      <c r="AH519" s="107"/>
      <c r="AI519" s="107"/>
      <c r="AJ519" s="120"/>
      <c r="AK519" s="107"/>
      <c r="AL519" s="113"/>
      <c r="AM519" s="121"/>
      <c r="AN519" s="121"/>
    </row>
    <row r="520">
      <c r="A520" s="104"/>
      <c r="B520" s="105"/>
      <c r="C520" s="105"/>
      <c r="D520" s="106" t="str">
        <f t="shared" si="1"/>
        <v/>
      </c>
      <c r="E520" s="107"/>
      <c r="F520" s="108" t="str">
        <f t="shared" si="7"/>
        <v/>
      </c>
      <c r="G520" s="109" t="str">
        <f>IFERROR(VLOOKUP($E520,contratos,2,FALSE),"")</f>
        <v/>
      </c>
      <c r="H520" s="110" t="str">
        <f>IFERROR(VLOOKUP($E520,contratos,3,FALSE),"")</f>
        <v/>
      </c>
      <c r="I520" s="111" t="str">
        <f>IFERROR(VLOOKUP($E520,contratos,4,FALSE),"")</f>
        <v/>
      </c>
      <c r="J520" s="112" t="str">
        <f>IFERROR(VLOOKUP($E520,contratos,5,FALSE),"")</f>
        <v/>
      </c>
      <c r="K520" s="112" t="str">
        <f>IFERROR(VLOOKUP($E520,contratos,6,FALSE),"")</f>
        <v/>
      </c>
      <c r="L520" s="112" t="str">
        <f>IFERROR(VLOOKUP($E520,contratos,7,FALSE),"")</f>
        <v/>
      </c>
      <c r="M520" s="113"/>
      <c r="N520" s="114"/>
      <c r="O520" s="113"/>
      <c r="P520" s="107"/>
      <c r="Q520" s="115"/>
      <c r="R520" s="116"/>
      <c r="S520" s="117" t="str">
        <f t="shared" si="3"/>
        <v/>
      </c>
      <c r="T520" s="116"/>
      <c r="U520" s="106" t="str">
        <f t="shared" si="8"/>
        <v/>
      </c>
      <c r="V520" s="107"/>
      <c r="W520" s="107"/>
      <c r="X520" s="118"/>
      <c r="Y520" s="119" t="str">
        <f t="shared" si="5"/>
        <v/>
      </c>
      <c r="Z520" s="113"/>
      <c r="AA520" s="113"/>
      <c r="AB520" s="119" t="str">
        <f>IF(T520&lt;&gt;"",(HOUR(T520)+MINUTE(T520)/60)*custohh,"")</f>
        <v/>
      </c>
      <c r="AC520" s="118"/>
      <c r="AD520" s="119" t="str">
        <f t="shared" si="6"/>
        <v/>
      </c>
      <c r="AE520" s="107"/>
      <c r="AF520" s="107"/>
      <c r="AG520" s="107"/>
      <c r="AH520" s="107"/>
      <c r="AI520" s="107"/>
      <c r="AJ520" s="120"/>
      <c r="AK520" s="107"/>
      <c r="AL520" s="113"/>
      <c r="AM520" s="121"/>
      <c r="AN520" s="121"/>
    </row>
    <row r="521">
      <c r="A521" s="104"/>
      <c r="B521" s="105"/>
      <c r="C521" s="105"/>
      <c r="D521" s="106" t="str">
        <f t="shared" si="1"/>
        <v/>
      </c>
      <c r="E521" s="107"/>
      <c r="F521" s="108" t="str">
        <f t="shared" si="7"/>
        <v/>
      </c>
      <c r="G521" s="109" t="str">
        <f>IFERROR(VLOOKUP($E521,contratos,2,FALSE),"")</f>
        <v/>
      </c>
      <c r="H521" s="110" t="str">
        <f>IFERROR(VLOOKUP($E521,contratos,3,FALSE),"")</f>
        <v/>
      </c>
      <c r="I521" s="111" t="str">
        <f>IFERROR(VLOOKUP($E521,contratos,4,FALSE),"")</f>
        <v/>
      </c>
      <c r="J521" s="112" t="str">
        <f>IFERROR(VLOOKUP($E521,contratos,5,FALSE),"")</f>
        <v/>
      </c>
      <c r="K521" s="112" t="str">
        <f>IFERROR(VLOOKUP($E521,contratos,6,FALSE),"")</f>
        <v/>
      </c>
      <c r="L521" s="112" t="str">
        <f>IFERROR(VLOOKUP($E521,contratos,7,FALSE),"")</f>
        <v/>
      </c>
      <c r="M521" s="113"/>
      <c r="N521" s="114"/>
      <c r="O521" s="113"/>
      <c r="P521" s="107"/>
      <c r="Q521" s="115"/>
      <c r="R521" s="116"/>
      <c r="S521" s="117" t="str">
        <f t="shared" si="3"/>
        <v/>
      </c>
      <c r="T521" s="116"/>
      <c r="U521" s="106" t="str">
        <f t="shared" si="8"/>
        <v/>
      </c>
      <c r="V521" s="107"/>
      <c r="W521" s="107"/>
      <c r="X521" s="118"/>
      <c r="Y521" s="119" t="str">
        <f t="shared" si="5"/>
        <v/>
      </c>
      <c r="Z521" s="113"/>
      <c r="AA521" s="113"/>
      <c r="AB521" s="119" t="str">
        <f>IF(T521&lt;&gt;"",(HOUR(T521)+MINUTE(T521)/60)*custohh,"")</f>
        <v/>
      </c>
      <c r="AC521" s="118"/>
      <c r="AD521" s="119" t="str">
        <f t="shared" si="6"/>
        <v/>
      </c>
      <c r="AE521" s="107"/>
      <c r="AF521" s="107"/>
      <c r="AG521" s="107"/>
      <c r="AH521" s="107"/>
      <c r="AI521" s="107"/>
      <c r="AJ521" s="120"/>
      <c r="AK521" s="107"/>
      <c r="AL521" s="113"/>
      <c r="AM521" s="121"/>
      <c r="AN521" s="121"/>
    </row>
    <row r="522">
      <c r="A522" s="104"/>
      <c r="B522" s="105"/>
      <c r="C522" s="105"/>
      <c r="D522" s="106" t="str">
        <f t="shared" si="1"/>
        <v/>
      </c>
      <c r="E522" s="107"/>
      <c r="F522" s="108" t="str">
        <f t="shared" si="7"/>
        <v/>
      </c>
      <c r="G522" s="109" t="str">
        <f>IFERROR(VLOOKUP($E522,contratos,2,FALSE),"")</f>
        <v/>
      </c>
      <c r="H522" s="110" t="str">
        <f>IFERROR(VLOOKUP($E522,contratos,3,FALSE),"")</f>
        <v/>
      </c>
      <c r="I522" s="111" t="str">
        <f>IFERROR(VLOOKUP($E522,contratos,4,FALSE),"")</f>
        <v/>
      </c>
      <c r="J522" s="112" t="str">
        <f>IFERROR(VLOOKUP($E522,contratos,5,FALSE),"")</f>
        <v/>
      </c>
      <c r="K522" s="112" t="str">
        <f>IFERROR(VLOOKUP($E522,contratos,6,FALSE),"")</f>
        <v/>
      </c>
      <c r="L522" s="112" t="str">
        <f>IFERROR(VLOOKUP($E522,contratos,7,FALSE),"")</f>
        <v/>
      </c>
      <c r="M522" s="113"/>
      <c r="N522" s="114"/>
      <c r="O522" s="113"/>
      <c r="P522" s="107"/>
      <c r="Q522" s="115"/>
      <c r="R522" s="116"/>
      <c r="S522" s="117" t="str">
        <f t="shared" si="3"/>
        <v/>
      </c>
      <c r="T522" s="116"/>
      <c r="U522" s="106" t="str">
        <f t="shared" si="8"/>
        <v/>
      </c>
      <c r="V522" s="107"/>
      <c r="W522" s="107"/>
      <c r="X522" s="118"/>
      <c r="Y522" s="119" t="str">
        <f t="shared" si="5"/>
        <v/>
      </c>
      <c r="Z522" s="113"/>
      <c r="AA522" s="113"/>
      <c r="AB522" s="119" t="str">
        <f>IF(T522&lt;&gt;"",(HOUR(T522)+MINUTE(T522)/60)*custohh,"")</f>
        <v/>
      </c>
      <c r="AC522" s="118"/>
      <c r="AD522" s="119" t="str">
        <f t="shared" si="6"/>
        <v/>
      </c>
      <c r="AE522" s="107"/>
      <c r="AF522" s="107"/>
      <c r="AG522" s="107"/>
      <c r="AH522" s="107"/>
      <c r="AI522" s="107"/>
      <c r="AJ522" s="120"/>
      <c r="AK522" s="107"/>
      <c r="AL522" s="113"/>
      <c r="AM522" s="121"/>
      <c r="AN522" s="121"/>
    </row>
    <row r="523">
      <c r="A523" s="104"/>
      <c r="B523" s="105"/>
      <c r="C523" s="105"/>
      <c r="D523" s="106" t="str">
        <f t="shared" si="1"/>
        <v/>
      </c>
      <c r="E523" s="107"/>
      <c r="F523" s="108" t="str">
        <f t="shared" si="7"/>
        <v/>
      </c>
      <c r="G523" s="109" t="str">
        <f>IFERROR(VLOOKUP($E523,contratos,2,FALSE),"")</f>
        <v/>
      </c>
      <c r="H523" s="110" t="str">
        <f>IFERROR(VLOOKUP($E523,contratos,3,FALSE),"")</f>
        <v/>
      </c>
      <c r="I523" s="111" t="str">
        <f>IFERROR(VLOOKUP($E523,contratos,4,FALSE),"")</f>
        <v/>
      </c>
      <c r="J523" s="112" t="str">
        <f>IFERROR(VLOOKUP($E523,contratos,5,FALSE),"")</f>
        <v/>
      </c>
      <c r="K523" s="112" t="str">
        <f>IFERROR(VLOOKUP($E523,contratos,6,FALSE),"")</f>
        <v/>
      </c>
      <c r="L523" s="112" t="str">
        <f>IFERROR(VLOOKUP($E523,contratos,7,FALSE),"")</f>
        <v/>
      </c>
      <c r="M523" s="113"/>
      <c r="N523" s="114"/>
      <c r="O523" s="113"/>
      <c r="P523" s="107"/>
      <c r="Q523" s="115"/>
      <c r="R523" s="116"/>
      <c r="S523" s="117" t="str">
        <f t="shared" si="3"/>
        <v/>
      </c>
      <c r="T523" s="116"/>
      <c r="U523" s="106" t="str">
        <f t="shared" si="8"/>
        <v/>
      </c>
      <c r="V523" s="107"/>
      <c r="W523" s="107"/>
      <c r="X523" s="118"/>
      <c r="Y523" s="119" t="str">
        <f t="shared" si="5"/>
        <v/>
      </c>
      <c r="Z523" s="113"/>
      <c r="AA523" s="113"/>
      <c r="AB523" s="119" t="str">
        <f>IF(T523&lt;&gt;"",(HOUR(T523)+MINUTE(T523)/60)*custohh,"")</f>
        <v/>
      </c>
      <c r="AC523" s="118"/>
      <c r="AD523" s="119" t="str">
        <f t="shared" si="6"/>
        <v/>
      </c>
      <c r="AE523" s="107"/>
      <c r="AF523" s="107"/>
      <c r="AG523" s="107"/>
      <c r="AH523" s="107"/>
      <c r="AI523" s="107"/>
      <c r="AJ523" s="120"/>
      <c r="AK523" s="107"/>
      <c r="AL523" s="113"/>
      <c r="AM523" s="121"/>
      <c r="AN523" s="121"/>
    </row>
    <row r="524">
      <c r="A524" s="104"/>
      <c r="B524" s="105"/>
      <c r="C524" s="105"/>
      <c r="D524" s="106" t="str">
        <f t="shared" si="1"/>
        <v/>
      </c>
      <c r="E524" s="107"/>
      <c r="F524" s="108" t="str">
        <f t="shared" si="7"/>
        <v/>
      </c>
      <c r="G524" s="109" t="str">
        <f>IFERROR(VLOOKUP($E524,contratos,2,FALSE),"")</f>
        <v/>
      </c>
      <c r="H524" s="110" t="str">
        <f>IFERROR(VLOOKUP($E524,contratos,3,FALSE),"")</f>
        <v/>
      </c>
      <c r="I524" s="111" t="str">
        <f>IFERROR(VLOOKUP($E524,contratos,4,FALSE),"")</f>
        <v/>
      </c>
      <c r="J524" s="112" t="str">
        <f>IFERROR(VLOOKUP($E524,contratos,5,FALSE),"")</f>
        <v/>
      </c>
      <c r="K524" s="112" t="str">
        <f>IFERROR(VLOOKUP($E524,contratos,6,FALSE),"")</f>
        <v/>
      </c>
      <c r="L524" s="112" t="str">
        <f>IFERROR(VLOOKUP($E524,contratos,7,FALSE),"")</f>
        <v/>
      </c>
      <c r="M524" s="113"/>
      <c r="N524" s="114"/>
      <c r="O524" s="113"/>
      <c r="P524" s="107"/>
      <c r="Q524" s="115"/>
      <c r="R524" s="116"/>
      <c r="S524" s="117" t="str">
        <f t="shared" si="3"/>
        <v/>
      </c>
      <c r="T524" s="116"/>
      <c r="U524" s="106" t="str">
        <f t="shared" si="8"/>
        <v/>
      </c>
      <c r="V524" s="107"/>
      <c r="W524" s="107"/>
      <c r="X524" s="118"/>
      <c r="Y524" s="119" t="str">
        <f t="shared" si="5"/>
        <v/>
      </c>
      <c r="Z524" s="113"/>
      <c r="AA524" s="113"/>
      <c r="AB524" s="119" t="str">
        <f>IF(T524&lt;&gt;"",(HOUR(T524)+MINUTE(T524)/60)*custohh,"")</f>
        <v/>
      </c>
      <c r="AC524" s="118"/>
      <c r="AD524" s="119" t="str">
        <f t="shared" si="6"/>
        <v/>
      </c>
      <c r="AE524" s="107"/>
      <c r="AF524" s="107"/>
      <c r="AG524" s="107"/>
      <c r="AH524" s="107"/>
      <c r="AI524" s="107"/>
      <c r="AJ524" s="120"/>
      <c r="AK524" s="107"/>
      <c r="AL524" s="113"/>
      <c r="AM524" s="121"/>
      <c r="AN524" s="121"/>
    </row>
    <row r="525">
      <c r="A525" s="104"/>
      <c r="B525" s="105"/>
      <c r="C525" s="105"/>
      <c r="D525" s="106" t="str">
        <f t="shared" si="1"/>
        <v/>
      </c>
      <c r="E525" s="107"/>
      <c r="F525" s="108" t="str">
        <f t="shared" si="7"/>
        <v/>
      </c>
      <c r="G525" s="109" t="str">
        <f>IFERROR(VLOOKUP($E525,contratos,2,FALSE),"")</f>
        <v/>
      </c>
      <c r="H525" s="110" t="str">
        <f>IFERROR(VLOOKUP($E525,contratos,3,FALSE),"")</f>
        <v/>
      </c>
      <c r="I525" s="111" t="str">
        <f>IFERROR(VLOOKUP($E525,contratos,4,FALSE),"")</f>
        <v/>
      </c>
      <c r="J525" s="112" t="str">
        <f>IFERROR(VLOOKUP($E525,contratos,5,FALSE),"")</f>
        <v/>
      </c>
      <c r="K525" s="112" t="str">
        <f>IFERROR(VLOOKUP($E525,contratos,6,FALSE),"")</f>
        <v/>
      </c>
      <c r="L525" s="112" t="str">
        <f>IFERROR(VLOOKUP($E525,contratos,7,FALSE),"")</f>
        <v/>
      </c>
      <c r="M525" s="113"/>
      <c r="N525" s="114"/>
      <c r="O525" s="113"/>
      <c r="P525" s="107"/>
      <c r="Q525" s="115"/>
      <c r="R525" s="116"/>
      <c r="S525" s="117" t="str">
        <f t="shared" si="3"/>
        <v/>
      </c>
      <c r="T525" s="116"/>
      <c r="U525" s="106" t="str">
        <f t="shared" si="8"/>
        <v/>
      </c>
      <c r="V525" s="107"/>
      <c r="W525" s="107"/>
      <c r="X525" s="118"/>
      <c r="Y525" s="119" t="str">
        <f t="shared" si="5"/>
        <v/>
      </c>
      <c r="Z525" s="113"/>
      <c r="AA525" s="113"/>
      <c r="AB525" s="119" t="str">
        <f>IF(T525&lt;&gt;"",(HOUR(T525)+MINUTE(T525)/60)*custohh,"")</f>
        <v/>
      </c>
      <c r="AC525" s="118"/>
      <c r="AD525" s="119" t="str">
        <f t="shared" si="6"/>
        <v/>
      </c>
      <c r="AE525" s="107"/>
      <c r="AF525" s="107"/>
      <c r="AG525" s="107"/>
      <c r="AH525" s="107"/>
      <c r="AI525" s="107"/>
      <c r="AJ525" s="120"/>
      <c r="AK525" s="107"/>
      <c r="AL525" s="113"/>
      <c r="AM525" s="121"/>
      <c r="AN525" s="121"/>
    </row>
    <row r="526">
      <c r="A526" s="104"/>
      <c r="B526" s="105"/>
      <c r="C526" s="105"/>
      <c r="D526" s="106" t="str">
        <f t="shared" si="1"/>
        <v/>
      </c>
      <c r="E526" s="107"/>
      <c r="F526" s="108" t="str">
        <f t="shared" si="7"/>
        <v/>
      </c>
      <c r="G526" s="109" t="str">
        <f>IFERROR(VLOOKUP($E526,contratos,2,FALSE),"")</f>
        <v/>
      </c>
      <c r="H526" s="110" t="str">
        <f>IFERROR(VLOOKUP($E526,contratos,3,FALSE),"")</f>
        <v/>
      </c>
      <c r="I526" s="111" t="str">
        <f>IFERROR(VLOOKUP($E526,contratos,4,FALSE),"")</f>
        <v/>
      </c>
      <c r="J526" s="112" t="str">
        <f>IFERROR(VLOOKUP($E526,contratos,5,FALSE),"")</f>
        <v/>
      </c>
      <c r="K526" s="112" t="str">
        <f>IFERROR(VLOOKUP($E526,contratos,6,FALSE),"")</f>
        <v/>
      </c>
      <c r="L526" s="112" t="str">
        <f>IFERROR(VLOOKUP($E526,contratos,7,FALSE),"")</f>
        <v/>
      </c>
      <c r="M526" s="113"/>
      <c r="N526" s="114"/>
      <c r="O526" s="113"/>
      <c r="P526" s="107"/>
      <c r="Q526" s="115"/>
      <c r="R526" s="116"/>
      <c r="S526" s="117" t="str">
        <f t="shared" si="3"/>
        <v/>
      </c>
      <c r="T526" s="116"/>
      <c r="U526" s="106" t="str">
        <f t="shared" si="8"/>
        <v/>
      </c>
      <c r="V526" s="107"/>
      <c r="W526" s="107"/>
      <c r="X526" s="118"/>
      <c r="Y526" s="119" t="str">
        <f t="shared" si="5"/>
        <v/>
      </c>
      <c r="Z526" s="113"/>
      <c r="AA526" s="113"/>
      <c r="AB526" s="119" t="str">
        <f>IF(T526&lt;&gt;"",(HOUR(T526)+MINUTE(T526)/60)*custohh,"")</f>
        <v/>
      </c>
      <c r="AC526" s="118"/>
      <c r="AD526" s="119" t="str">
        <f t="shared" si="6"/>
        <v/>
      </c>
      <c r="AE526" s="107"/>
      <c r="AF526" s="107"/>
      <c r="AG526" s="107"/>
      <c r="AH526" s="107"/>
      <c r="AI526" s="107"/>
      <c r="AJ526" s="120"/>
      <c r="AK526" s="107"/>
      <c r="AL526" s="113"/>
      <c r="AM526" s="121"/>
      <c r="AN526" s="121"/>
    </row>
    <row r="527">
      <c r="A527" s="104"/>
      <c r="B527" s="105"/>
      <c r="C527" s="105"/>
      <c r="D527" s="106" t="str">
        <f t="shared" si="1"/>
        <v/>
      </c>
      <c r="E527" s="107"/>
      <c r="F527" s="108" t="str">
        <f t="shared" si="7"/>
        <v/>
      </c>
      <c r="G527" s="109" t="str">
        <f>IFERROR(VLOOKUP($E527,contratos,2,FALSE),"")</f>
        <v/>
      </c>
      <c r="H527" s="110" t="str">
        <f>IFERROR(VLOOKUP($E527,contratos,3,FALSE),"")</f>
        <v/>
      </c>
      <c r="I527" s="111" t="str">
        <f>IFERROR(VLOOKUP($E527,contratos,4,FALSE),"")</f>
        <v/>
      </c>
      <c r="J527" s="112" t="str">
        <f>IFERROR(VLOOKUP($E527,contratos,5,FALSE),"")</f>
        <v/>
      </c>
      <c r="K527" s="112" t="str">
        <f>IFERROR(VLOOKUP($E527,contratos,6,FALSE),"")</f>
        <v/>
      </c>
      <c r="L527" s="112" t="str">
        <f>IFERROR(VLOOKUP($E527,contratos,7,FALSE),"")</f>
        <v/>
      </c>
      <c r="M527" s="113"/>
      <c r="N527" s="114"/>
      <c r="O527" s="113"/>
      <c r="P527" s="107"/>
      <c r="Q527" s="115"/>
      <c r="R527" s="116"/>
      <c r="S527" s="117" t="str">
        <f t="shared" si="3"/>
        <v/>
      </c>
      <c r="T527" s="116"/>
      <c r="U527" s="106" t="str">
        <f t="shared" si="8"/>
        <v/>
      </c>
      <c r="V527" s="107"/>
      <c r="W527" s="107"/>
      <c r="X527" s="118"/>
      <c r="Y527" s="119" t="str">
        <f t="shared" si="5"/>
        <v/>
      </c>
      <c r="Z527" s="113"/>
      <c r="AA527" s="113"/>
      <c r="AB527" s="119" t="str">
        <f>IF(T527&lt;&gt;"",(HOUR(T527)+MINUTE(T527)/60)*custohh,"")</f>
        <v/>
      </c>
      <c r="AC527" s="118"/>
      <c r="AD527" s="119" t="str">
        <f t="shared" si="6"/>
        <v/>
      </c>
      <c r="AE527" s="107"/>
      <c r="AF527" s="107"/>
      <c r="AG527" s="107"/>
      <c r="AH527" s="107"/>
      <c r="AI527" s="107"/>
      <c r="AJ527" s="120"/>
      <c r="AK527" s="107"/>
      <c r="AL527" s="113"/>
      <c r="AM527" s="121"/>
      <c r="AN527" s="121"/>
    </row>
    <row r="528">
      <c r="A528" s="104"/>
      <c r="B528" s="105"/>
      <c r="C528" s="105"/>
      <c r="D528" s="106" t="str">
        <f t="shared" si="1"/>
        <v/>
      </c>
      <c r="E528" s="107"/>
      <c r="F528" s="108" t="str">
        <f t="shared" si="7"/>
        <v/>
      </c>
      <c r="G528" s="109" t="str">
        <f>IFERROR(VLOOKUP($E528,contratos,2,FALSE),"")</f>
        <v/>
      </c>
      <c r="H528" s="110" t="str">
        <f>IFERROR(VLOOKUP($E528,contratos,3,FALSE),"")</f>
        <v/>
      </c>
      <c r="I528" s="111" t="str">
        <f>IFERROR(VLOOKUP($E528,contratos,4,FALSE),"")</f>
        <v/>
      </c>
      <c r="J528" s="112" t="str">
        <f>IFERROR(VLOOKUP($E528,contratos,5,FALSE),"")</f>
        <v/>
      </c>
      <c r="K528" s="112" t="str">
        <f>IFERROR(VLOOKUP($E528,contratos,6,FALSE),"")</f>
        <v/>
      </c>
      <c r="L528" s="112" t="str">
        <f>IFERROR(VLOOKUP($E528,contratos,7,FALSE),"")</f>
        <v/>
      </c>
      <c r="M528" s="113"/>
      <c r="N528" s="114"/>
      <c r="O528" s="113"/>
      <c r="P528" s="107"/>
      <c r="Q528" s="115"/>
      <c r="R528" s="116"/>
      <c r="S528" s="117" t="str">
        <f t="shared" si="3"/>
        <v/>
      </c>
      <c r="T528" s="116"/>
      <c r="U528" s="106" t="str">
        <f t="shared" si="8"/>
        <v/>
      </c>
      <c r="V528" s="107"/>
      <c r="W528" s="107"/>
      <c r="X528" s="118"/>
      <c r="Y528" s="119" t="str">
        <f t="shared" si="5"/>
        <v/>
      </c>
      <c r="Z528" s="113"/>
      <c r="AA528" s="113"/>
      <c r="AB528" s="119" t="str">
        <f>IF(T528&lt;&gt;"",(HOUR(T528)+MINUTE(T528)/60)*custohh,"")</f>
        <v/>
      </c>
      <c r="AC528" s="118"/>
      <c r="AD528" s="119" t="str">
        <f t="shared" si="6"/>
        <v/>
      </c>
      <c r="AE528" s="107"/>
      <c r="AF528" s="107"/>
      <c r="AG528" s="107"/>
      <c r="AH528" s="107"/>
      <c r="AI528" s="107"/>
      <c r="AJ528" s="120"/>
      <c r="AK528" s="107"/>
      <c r="AL528" s="113"/>
      <c r="AM528" s="121"/>
      <c r="AN528" s="121"/>
    </row>
    <row r="529">
      <c r="A529" s="104"/>
      <c r="B529" s="105"/>
      <c r="C529" s="105"/>
      <c r="D529" s="106" t="str">
        <f t="shared" si="1"/>
        <v/>
      </c>
      <c r="E529" s="107"/>
      <c r="F529" s="108" t="str">
        <f t="shared" si="7"/>
        <v/>
      </c>
      <c r="G529" s="109" t="str">
        <f>IFERROR(VLOOKUP($E529,contratos,2,FALSE),"")</f>
        <v/>
      </c>
      <c r="H529" s="110" t="str">
        <f>IFERROR(VLOOKUP($E529,contratos,3,FALSE),"")</f>
        <v/>
      </c>
      <c r="I529" s="111" t="str">
        <f>IFERROR(VLOOKUP($E529,contratos,4,FALSE),"")</f>
        <v/>
      </c>
      <c r="J529" s="112" t="str">
        <f>IFERROR(VLOOKUP($E529,contratos,5,FALSE),"")</f>
        <v/>
      </c>
      <c r="K529" s="112" t="str">
        <f>IFERROR(VLOOKUP($E529,contratos,6,FALSE),"")</f>
        <v/>
      </c>
      <c r="L529" s="112" t="str">
        <f>IFERROR(VLOOKUP($E529,contratos,7,FALSE),"")</f>
        <v/>
      </c>
      <c r="M529" s="113"/>
      <c r="N529" s="114"/>
      <c r="O529" s="113"/>
      <c r="P529" s="107"/>
      <c r="Q529" s="115"/>
      <c r="R529" s="116"/>
      <c r="S529" s="117" t="str">
        <f t="shared" si="3"/>
        <v/>
      </c>
      <c r="T529" s="116"/>
      <c r="U529" s="106" t="str">
        <f t="shared" si="8"/>
        <v/>
      </c>
      <c r="V529" s="107"/>
      <c r="W529" s="107"/>
      <c r="X529" s="118"/>
      <c r="Y529" s="119" t="str">
        <f t="shared" si="5"/>
        <v/>
      </c>
      <c r="Z529" s="113"/>
      <c r="AA529" s="113"/>
      <c r="AB529" s="119" t="str">
        <f>IF(T529&lt;&gt;"",(HOUR(T529)+MINUTE(T529)/60)*custohh,"")</f>
        <v/>
      </c>
      <c r="AC529" s="118"/>
      <c r="AD529" s="119" t="str">
        <f t="shared" si="6"/>
        <v/>
      </c>
      <c r="AE529" s="107"/>
      <c r="AF529" s="107"/>
      <c r="AG529" s="107"/>
      <c r="AH529" s="107"/>
      <c r="AI529" s="107"/>
      <c r="AJ529" s="120"/>
      <c r="AK529" s="107"/>
      <c r="AL529" s="113"/>
      <c r="AM529" s="121"/>
      <c r="AN529" s="121"/>
    </row>
    <row r="530">
      <c r="A530" s="104"/>
      <c r="B530" s="105"/>
      <c r="C530" s="105"/>
      <c r="D530" s="106" t="str">
        <f t="shared" si="1"/>
        <v/>
      </c>
      <c r="E530" s="107"/>
      <c r="F530" s="108" t="str">
        <f t="shared" si="7"/>
        <v/>
      </c>
      <c r="G530" s="109" t="str">
        <f>IFERROR(VLOOKUP($E530,contratos,2,FALSE),"")</f>
        <v/>
      </c>
      <c r="H530" s="110" t="str">
        <f>IFERROR(VLOOKUP($E530,contratos,3,FALSE),"")</f>
        <v/>
      </c>
      <c r="I530" s="111" t="str">
        <f>IFERROR(VLOOKUP($E530,contratos,4,FALSE),"")</f>
        <v/>
      </c>
      <c r="J530" s="112" t="str">
        <f>IFERROR(VLOOKUP($E530,contratos,5,FALSE),"")</f>
        <v/>
      </c>
      <c r="K530" s="112" t="str">
        <f>IFERROR(VLOOKUP($E530,contratos,6,FALSE),"")</f>
        <v/>
      </c>
      <c r="L530" s="112" t="str">
        <f>IFERROR(VLOOKUP($E530,contratos,7,FALSE),"")</f>
        <v/>
      </c>
      <c r="M530" s="113"/>
      <c r="N530" s="114"/>
      <c r="O530" s="113"/>
      <c r="P530" s="107"/>
      <c r="Q530" s="115"/>
      <c r="R530" s="116"/>
      <c r="S530" s="117" t="str">
        <f t="shared" si="3"/>
        <v/>
      </c>
      <c r="T530" s="116"/>
      <c r="U530" s="106" t="str">
        <f t="shared" si="8"/>
        <v/>
      </c>
      <c r="V530" s="107"/>
      <c r="W530" s="107"/>
      <c r="X530" s="118"/>
      <c r="Y530" s="119" t="str">
        <f t="shared" si="5"/>
        <v/>
      </c>
      <c r="Z530" s="113"/>
      <c r="AA530" s="113"/>
      <c r="AB530" s="119" t="str">
        <f>IF(T530&lt;&gt;"",(HOUR(T530)+MINUTE(T530)/60)*custohh,"")</f>
        <v/>
      </c>
      <c r="AC530" s="118"/>
      <c r="AD530" s="119" t="str">
        <f t="shared" si="6"/>
        <v/>
      </c>
      <c r="AE530" s="107"/>
      <c r="AF530" s="107"/>
      <c r="AG530" s="107"/>
      <c r="AH530" s="107"/>
      <c r="AI530" s="107"/>
      <c r="AJ530" s="120"/>
      <c r="AK530" s="107"/>
      <c r="AL530" s="113"/>
      <c r="AM530" s="121"/>
      <c r="AN530" s="121"/>
    </row>
    <row r="531">
      <c r="A531" s="104"/>
      <c r="B531" s="105"/>
      <c r="C531" s="105"/>
      <c r="D531" s="106" t="str">
        <f t="shared" si="1"/>
        <v/>
      </c>
      <c r="E531" s="107"/>
      <c r="F531" s="108" t="str">
        <f t="shared" si="7"/>
        <v/>
      </c>
      <c r="G531" s="109" t="str">
        <f>IFERROR(VLOOKUP($E531,contratos,2,FALSE),"")</f>
        <v/>
      </c>
      <c r="H531" s="110" t="str">
        <f>IFERROR(VLOOKUP($E531,contratos,3,FALSE),"")</f>
        <v/>
      </c>
      <c r="I531" s="111" t="str">
        <f>IFERROR(VLOOKUP($E531,contratos,4,FALSE),"")</f>
        <v/>
      </c>
      <c r="J531" s="112" t="str">
        <f>IFERROR(VLOOKUP($E531,contratos,5,FALSE),"")</f>
        <v/>
      </c>
      <c r="K531" s="112" t="str">
        <f>IFERROR(VLOOKUP($E531,contratos,6,FALSE),"")</f>
        <v/>
      </c>
      <c r="L531" s="112" t="str">
        <f>IFERROR(VLOOKUP($E531,contratos,7,FALSE),"")</f>
        <v/>
      </c>
      <c r="M531" s="113"/>
      <c r="N531" s="114"/>
      <c r="O531" s="113"/>
      <c r="P531" s="107"/>
      <c r="Q531" s="115"/>
      <c r="R531" s="116"/>
      <c r="S531" s="117" t="str">
        <f t="shared" si="3"/>
        <v/>
      </c>
      <c r="T531" s="116"/>
      <c r="U531" s="106" t="str">
        <f t="shared" si="8"/>
        <v/>
      </c>
      <c r="V531" s="107"/>
      <c r="W531" s="107"/>
      <c r="X531" s="118"/>
      <c r="Y531" s="119" t="str">
        <f t="shared" si="5"/>
        <v/>
      </c>
      <c r="Z531" s="113"/>
      <c r="AA531" s="113"/>
      <c r="AB531" s="119" t="str">
        <f>IF(T531&lt;&gt;"",(HOUR(T531)+MINUTE(T531)/60)*custohh,"")</f>
        <v/>
      </c>
      <c r="AC531" s="118"/>
      <c r="AD531" s="119" t="str">
        <f t="shared" si="6"/>
        <v/>
      </c>
      <c r="AE531" s="107"/>
      <c r="AF531" s="107"/>
      <c r="AG531" s="107"/>
      <c r="AH531" s="107"/>
      <c r="AI531" s="107"/>
      <c r="AJ531" s="120"/>
      <c r="AK531" s="107"/>
      <c r="AL531" s="113"/>
      <c r="AM531" s="121"/>
      <c r="AN531" s="121"/>
    </row>
    <row r="532">
      <c r="A532" s="104"/>
      <c r="B532" s="105"/>
      <c r="C532" s="105"/>
      <c r="D532" s="106" t="str">
        <f t="shared" si="1"/>
        <v/>
      </c>
      <c r="E532" s="107"/>
      <c r="F532" s="108" t="str">
        <f t="shared" si="7"/>
        <v/>
      </c>
      <c r="G532" s="109" t="str">
        <f>IFERROR(VLOOKUP($E532,contratos,2,FALSE),"")</f>
        <v/>
      </c>
      <c r="H532" s="110" t="str">
        <f>IFERROR(VLOOKUP($E532,contratos,3,FALSE),"")</f>
        <v/>
      </c>
      <c r="I532" s="111" t="str">
        <f>IFERROR(VLOOKUP($E532,contratos,4,FALSE),"")</f>
        <v/>
      </c>
      <c r="J532" s="112" t="str">
        <f>IFERROR(VLOOKUP($E532,contratos,5,FALSE),"")</f>
        <v/>
      </c>
      <c r="K532" s="112" t="str">
        <f>IFERROR(VLOOKUP($E532,contratos,6,FALSE),"")</f>
        <v/>
      </c>
      <c r="L532" s="112" t="str">
        <f>IFERROR(VLOOKUP($E532,contratos,7,FALSE),"")</f>
        <v/>
      </c>
      <c r="M532" s="113"/>
      <c r="N532" s="114"/>
      <c r="O532" s="113"/>
      <c r="P532" s="107"/>
      <c r="Q532" s="115"/>
      <c r="R532" s="116"/>
      <c r="S532" s="117" t="str">
        <f t="shared" si="3"/>
        <v/>
      </c>
      <c r="T532" s="116"/>
      <c r="U532" s="106" t="str">
        <f t="shared" si="8"/>
        <v/>
      </c>
      <c r="V532" s="107"/>
      <c r="W532" s="107"/>
      <c r="X532" s="118"/>
      <c r="Y532" s="119" t="str">
        <f t="shared" si="5"/>
        <v/>
      </c>
      <c r="Z532" s="113"/>
      <c r="AA532" s="113"/>
      <c r="AB532" s="119" t="str">
        <f>IF(T532&lt;&gt;"",(HOUR(T532)+MINUTE(T532)/60)*custohh,"")</f>
        <v/>
      </c>
      <c r="AC532" s="118"/>
      <c r="AD532" s="119" t="str">
        <f t="shared" si="6"/>
        <v/>
      </c>
      <c r="AE532" s="107"/>
      <c r="AF532" s="107"/>
      <c r="AG532" s="107"/>
      <c r="AH532" s="107"/>
      <c r="AI532" s="107"/>
      <c r="AJ532" s="120"/>
      <c r="AK532" s="107"/>
      <c r="AL532" s="113"/>
      <c r="AM532" s="121"/>
      <c r="AN532" s="121"/>
    </row>
    <row r="533">
      <c r="A533" s="104"/>
      <c r="B533" s="105"/>
      <c r="C533" s="105"/>
      <c r="D533" s="106" t="str">
        <f t="shared" si="1"/>
        <v/>
      </c>
      <c r="E533" s="107"/>
      <c r="F533" s="108" t="str">
        <f t="shared" si="7"/>
        <v/>
      </c>
      <c r="G533" s="109" t="str">
        <f>IFERROR(VLOOKUP($E533,contratos,2,FALSE),"")</f>
        <v/>
      </c>
      <c r="H533" s="110" t="str">
        <f>IFERROR(VLOOKUP($E533,contratos,3,FALSE),"")</f>
        <v/>
      </c>
      <c r="I533" s="111" t="str">
        <f>IFERROR(VLOOKUP($E533,contratos,4,FALSE),"")</f>
        <v/>
      </c>
      <c r="J533" s="112" t="str">
        <f>IFERROR(VLOOKUP($E533,contratos,5,FALSE),"")</f>
        <v/>
      </c>
      <c r="K533" s="112" t="str">
        <f>IFERROR(VLOOKUP($E533,contratos,6,FALSE),"")</f>
        <v/>
      </c>
      <c r="L533" s="112" t="str">
        <f>IFERROR(VLOOKUP($E533,contratos,7,FALSE),"")</f>
        <v/>
      </c>
      <c r="M533" s="113"/>
      <c r="N533" s="114"/>
      <c r="O533" s="113"/>
      <c r="P533" s="107"/>
      <c r="Q533" s="115"/>
      <c r="R533" s="116"/>
      <c r="S533" s="117" t="str">
        <f t="shared" si="3"/>
        <v/>
      </c>
      <c r="T533" s="116"/>
      <c r="U533" s="106" t="str">
        <f t="shared" si="8"/>
        <v/>
      </c>
      <c r="V533" s="107"/>
      <c r="W533" s="107"/>
      <c r="X533" s="118"/>
      <c r="Y533" s="119" t="str">
        <f t="shared" si="5"/>
        <v/>
      </c>
      <c r="Z533" s="113"/>
      <c r="AA533" s="113"/>
      <c r="AB533" s="119" t="str">
        <f>IF(T533&lt;&gt;"",(HOUR(T533)+MINUTE(T533)/60)*custohh,"")</f>
        <v/>
      </c>
      <c r="AC533" s="118"/>
      <c r="AD533" s="119" t="str">
        <f t="shared" si="6"/>
        <v/>
      </c>
      <c r="AE533" s="107"/>
      <c r="AF533" s="107"/>
      <c r="AG533" s="107"/>
      <c r="AH533" s="107"/>
      <c r="AI533" s="107"/>
      <c r="AJ533" s="120"/>
      <c r="AK533" s="107"/>
      <c r="AL533" s="113"/>
      <c r="AM533" s="121"/>
      <c r="AN533" s="121"/>
    </row>
    <row r="534">
      <c r="A534" s="104"/>
      <c r="B534" s="105"/>
      <c r="C534" s="105"/>
      <c r="D534" s="106" t="str">
        <f t="shared" si="1"/>
        <v/>
      </c>
      <c r="E534" s="107"/>
      <c r="F534" s="108" t="str">
        <f t="shared" si="7"/>
        <v/>
      </c>
      <c r="G534" s="109" t="str">
        <f>IFERROR(VLOOKUP($E534,contratos,2,FALSE),"")</f>
        <v/>
      </c>
      <c r="H534" s="110" t="str">
        <f>IFERROR(VLOOKUP($E534,contratos,3,FALSE),"")</f>
        <v/>
      </c>
      <c r="I534" s="111" t="str">
        <f>IFERROR(VLOOKUP($E534,contratos,4,FALSE),"")</f>
        <v/>
      </c>
      <c r="J534" s="112" t="str">
        <f>IFERROR(VLOOKUP($E534,contratos,5,FALSE),"")</f>
        <v/>
      </c>
      <c r="K534" s="112" t="str">
        <f>IFERROR(VLOOKUP($E534,contratos,6,FALSE),"")</f>
        <v/>
      </c>
      <c r="L534" s="112" t="str">
        <f>IFERROR(VLOOKUP($E534,contratos,7,FALSE),"")</f>
        <v/>
      </c>
      <c r="M534" s="113"/>
      <c r="N534" s="114"/>
      <c r="O534" s="113"/>
      <c r="P534" s="107"/>
      <c r="Q534" s="115"/>
      <c r="R534" s="116"/>
      <c r="S534" s="117" t="str">
        <f t="shared" si="3"/>
        <v/>
      </c>
      <c r="T534" s="116"/>
      <c r="U534" s="106" t="str">
        <f t="shared" si="8"/>
        <v/>
      </c>
      <c r="V534" s="107"/>
      <c r="W534" s="107"/>
      <c r="X534" s="118"/>
      <c r="Y534" s="119" t="str">
        <f t="shared" si="5"/>
        <v/>
      </c>
      <c r="Z534" s="113"/>
      <c r="AA534" s="113"/>
      <c r="AB534" s="119" t="str">
        <f>IF(T534&lt;&gt;"",(HOUR(T534)+MINUTE(T534)/60)*custohh,"")</f>
        <v/>
      </c>
      <c r="AC534" s="118"/>
      <c r="AD534" s="119" t="str">
        <f t="shared" si="6"/>
        <v/>
      </c>
      <c r="AE534" s="107"/>
      <c r="AF534" s="107"/>
      <c r="AG534" s="107"/>
      <c r="AH534" s="107"/>
      <c r="AI534" s="107"/>
      <c r="AJ534" s="120"/>
      <c r="AK534" s="107"/>
      <c r="AL534" s="113"/>
      <c r="AM534" s="121"/>
      <c r="AN534" s="121"/>
    </row>
    <row r="535">
      <c r="A535" s="104"/>
      <c r="B535" s="105"/>
      <c r="C535" s="105"/>
      <c r="D535" s="106" t="str">
        <f t="shared" si="1"/>
        <v/>
      </c>
      <c r="E535" s="107"/>
      <c r="F535" s="108" t="str">
        <f t="shared" si="7"/>
        <v/>
      </c>
      <c r="G535" s="109" t="str">
        <f>IFERROR(VLOOKUP($E535,contratos,2,FALSE),"")</f>
        <v/>
      </c>
      <c r="H535" s="110" t="str">
        <f>IFERROR(VLOOKUP($E535,contratos,3,FALSE),"")</f>
        <v/>
      </c>
      <c r="I535" s="111" t="str">
        <f>IFERROR(VLOOKUP($E535,contratos,4,FALSE),"")</f>
        <v/>
      </c>
      <c r="J535" s="112" t="str">
        <f>IFERROR(VLOOKUP($E535,contratos,5,FALSE),"")</f>
        <v/>
      </c>
      <c r="K535" s="112" t="str">
        <f>IFERROR(VLOOKUP($E535,contratos,6,FALSE),"")</f>
        <v/>
      </c>
      <c r="L535" s="112" t="str">
        <f>IFERROR(VLOOKUP($E535,contratos,7,FALSE),"")</f>
        <v/>
      </c>
      <c r="M535" s="113"/>
      <c r="N535" s="114"/>
      <c r="O535" s="113"/>
      <c r="P535" s="107"/>
      <c r="Q535" s="115"/>
      <c r="R535" s="116"/>
      <c r="S535" s="117" t="str">
        <f t="shared" si="3"/>
        <v/>
      </c>
      <c r="T535" s="116"/>
      <c r="U535" s="106" t="str">
        <f t="shared" si="8"/>
        <v/>
      </c>
      <c r="V535" s="107"/>
      <c r="W535" s="107"/>
      <c r="X535" s="118"/>
      <c r="Y535" s="119" t="str">
        <f t="shared" si="5"/>
        <v/>
      </c>
      <c r="Z535" s="113"/>
      <c r="AA535" s="113"/>
      <c r="AB535" s="119" t="str">
        <f>IF(T535&lt;&gt;"",(HOUR(T535)+MINUTE(T535)/60)*custohh,"")</f>
        <v/>
      </c>
      <c r="AC535" s="118"/>
      <c r="AD535" s="119" t="str">
        <f t="shared" si="6"/>
        <v/>
      </c>
      <c r="AE535" s="107"/>
      <c r="AF535" s="107"/>
      <c r="AG535" s="107"/>
      <c r="AH535" s="107"/>
      <c r="AI535" s="107"/>
      <c r="AJ535" s="120"/>
      <c r="AK535" s="107"/>
      <c r="AL535" s="113"/>
      <c r="AM535" s="121"/>
      <c r="AN535" s="121"/>
    </row>
    <row r="536">
      <c r="A536" s="104"/>
      <c r="B536" s="105"/>
      <c r="C536" s="105"/>
      <c r="D536" s="106" t="str">
        <f t="shared" si="1"/>
        <v/>
      </c>
      <c r="E536" s="107"/>
      <c r="F536" s="108" t="str">
        <f t="shared" si="7"/>
        <v/>
      </c>
      <c r="G536" s="109" t="str">
        <f>IFERROR(VLOOKUP($E536,contratos,2,FALSE),"")</f>
        <v/>
      </c>
      <c r="H536" s="110" t="str">
        <f>IFERROR(VLOOKUP($E536,contratos,3,FALSE),"")</f>
        <v/>
      </c>
      <c r="I536" s="111" t="str">
        <f>IFERROR(VLOOKUP($E536,contratos,4,FALSE),"")</f>
        <v/>
      </c>
      <c r="J536" s="112" t="str">
        <f>IFERROR(VLOOKUP($E536,contratos,5,FALSE),"")</f>
        <v/>
      </c>
      <c r="K536" s="112" t="str">
        <f>IFERROR(VLOOKUP($E536,contratos,6,FALSE),"")</f>
        <v/>
      </c>
      <c r="L536" s="112" t="str">
        <f>IFERROR(VLOOKUP($E536,contratos,7,FALSE),"")</f>
        <v/>
      </c>
      <c r="M536" s="113"/>
      <c r="N536" s="114"/>
      <c r="O536" s="113"/>
      <c r="P536" s="107"/>
      <c r="Q536" s="115"/>
      <c r="R536" s="116"/>
      <c r="S536" s="117" t="str">
        <f t="shared" si="3"/>
        <v/>
      </c>
      <c r="T536" s="116"/>
      <c r="U536" s="106" t="str">
        <f t="shared" si="8"/>
        <v/>
      </c>
      <c r="V536" s="107"/>
      <c r="W536" s="107"/>
      <c r="X536" s="118"/>
      <c r="Y536" s="119" t="str">
        <f t="shared" si="5"/>
        <v/>
      </c>
      <c r="Z536" s="113"/>
      <c r="AA536" s="113"/>
      <c r="AB536" s="119" t="str">
        <f>IF(T536&lt;&gt;"",(HOUR(T536)+MINUTE(T536)/60)*custohh,"")</f>
        <v/>
      </c>
      <c r="AC536" s="118"/>
      <c r="AD536" s="119" t="str">
        <f t="shared" si="6"/>
        <v/>
      </c>
      <c r="AE536" s="107"/>
      <c r="AF536" s="107"/>
      <c r="AG536" s="107"/>
      <c r="AH536" s="107"/>
      <c r="AI536" s="107"/>
      <c r="AJ536" s="120"/>
      <c r="AK536" s="107"/>
      <c r="AL536" s="113"/>
      <c r="AM536" s="121"/>
      <c r="AN536" s="121"/>
    </row>
    <row r="537">
      <c r="A537" s="104"/>
      <c r="B537" s="105"/>
      <c r="C537" s="105"/>
      <c r="D537" s="106" t="str">
        <f t="shared" si="1"/>
        <v/>
      </c>
      <c r="E537" s="107"/>
      <c r="F537" s="108" t="str">
        <f t="shared" si="7"/>
        <v/>
      </c>
      <c r="G537" s="109" t="str">
        <f>IFERROR(VLOOKUP($E537,contratos,2,FALSE),"")</f>
        <v/>
      </c>
      <c r="H537" s="110" t="str">
        <f>IFERROR(VLOOKUP($E537,contratos,3,FALSE),"")</f>
        <v/>
      </c>
      <c r="I537" s="111" t="str">
        <f>IFERROR(VLOOKUP($E537,contratos,4,FALSE),"")</f>
        <v/>
      </c>
      <c r="J537" s="112" t="str">
        <f>IFERROR(VLOOKUP($E537,contratos,5,FALSE),"")</f>
        <v/>
      </c>
      <c r="K537" s="112" t="str">
        <f>IFERROR(VLOOKUP($E537,contratos,6,FALSE),"")</f>
        <v/>
      </c>
      <c r="L537" s="112" t="str">
        <f>IFERROR(VLOOKUP($E537,contratos,7,FALSE),"")</f>
        <v/>
      </c>
      <c r="M537" s="113"/>
      <c r="N537" s="114"/>
      <c r="O537" s="113"/>
      <c r="P537" s="107"/>
      <c r="Q537" s="115"/>
      <c r="R537" s="116"/>
      <c r="S537" s="117" t="str">
        <f t="shared" si="3"/>
        <v/>
      </c>
      <c r="T537" s="116"/>
      <c r="U537" s="106" t="str">
        <f t="shared" si="8"/>
        <v/>
      </c>
      <c r="V537" s="107"/>
      <c r="W537" s="107"/>
      <c r="X537" s="118"/>
      <c r="Y537" s="119" t="str">
        <f t="shared" si="5"/>
        <v/>
      </c>
      <c r="Z537" s="113"/>
      <c r="AA537" s="113"/>
      <c r="AB537" s="119" t="str">
        <f>IF(T537&lt;&gt;"",(HOUR(T537)+MINUTE(T537)/60)*custohh,"")</f>
        <v/>
      </c>
      <c r="AC537" s="118"/>
      <c r="AD537" s="119" t="str">
        <f t="shared" si="6"/>
        <v/>
      </c>
      <c r="AE537" s="107"/>
      <c r="AF537" s="107"/>
      <c r="AG537" s="107"/>
      <c r="AH537" s="107"/>
      <c r="AI537" s="107"/>
      <c r="AJ537" s="120"/>
      <c r="AK537" s="107"/>
      <c r="AL537" s="113"/>
      <c r="AM537" s="121"/>
      <c r="AN537" s="121"/>
    </row>
    <row r="538">
      <c r="A538" s="104"/>
      <c r="B538" s="105"/>
      <c r="C538" s="105"/>
      <c r="D538" s="106" t="str">
        <f t="shared" si="1"/>
        <v/>
      </c>
      <c r="E538" s="107"/>
      <c r="F538" s="108" t="str">
        <f t="shared" si="7"/>
        <v/>
      </c>
      <c r="G538" s="109" t="str">
        <f>IFERROR(VLOOKUP($E538,contratos,2,FALSE),"")</f>
        <v/>
      </c>
      <c r="H538" s="110" t="str">
        <f>IFERROR(VLOOKUP($E538,contratos,3,FALSE),"")</f>
        <v/>
      </c>
      <c r="I538" s="111" t="str">
        <f>IFERROR(VLOOKUP($E538,contratos,4,FALSE),"")</f>
        <v/>
      </c>
      <c r="J538" s="112" t="str">
        <f>IFERROR(VLOOKUP($E538,contratos,5,FALSE),"")</f>
        <v/>
      </c>
      <c r="K538" s="112" t="str">
        <f>IFERROR(VLOOKUP($E538,contratos,6,FALSE),"")</f>
        <v/>
      </c>
      <c r="L538" s="112" t="str">
        <f>IFERROR(VLOOKUP($E538,contratos,7,FALSE),"")</f>
        <v/>
      </c>
      <c r="M538" s="113"/>
      <c r="N538" s="114"/>
      <c r="O538" s="113"/>
      <c r="P538" s="107"/>
      <c r="Q538" s="115"/>
      <c r="R538" s="116"/>
      <c r="S538" s="117" t="str">
        <f t="shared" si="3"/>
        <v/>
      </c>
      <c r="T538" s="116"/>
      <c r="U538" s="106" t="str">
        <f t="shared" si="8"/>
        <v/>
      </c>
      <c r="V538" s="107"/>
      <c r="W538" s="107"/>
      <c r="X538" s="118"/>
      <c r="Y538" s="119" t="str">
        <f t="shared" si="5"/>
        <v/>
      </c>
      <c r="Z538" s="113"/>
      <c r="AA538" s="113"/>
      <c r="AB538" s="119" t="str">
        <f>IF(T538&lt;&gt;"",(HOUR(T538)+MINUTE(T538)/60)*custohh,"")</f>
        <v/>
      </c>
      <c r="AC538" s="118"/>
      <c r="AD538" s="119" t="str">
        <f t="shared" si="6"/>
        <v/>
      </c>
      <c r="AE538" s="107"/>
      <c r="AF538" s="107"/>
      <c r="AG538" s="107"/>
      <c r="AH538" s="107"/>
      <c r="AI538" s="107"/>
      <c r="AJ538" s="120"/>
      <c r="AK538" s="107"/>
      <c r="AL538" s="113"/>
      <c r="AM538" s="121"/>
      <c r="AN538" s="121"/>
    </row>
    <row r="539">
      <c r="A539" s="104"/>
      <c r="B539" s="105"/>
      <c r="C539" s="105"/>
      <c r="D539" s="106" t="str">
        <f t="shared" si="1"/>
        <v/>
      </c>
      <c r="E539" s="107"/>
      <c r="F539" s="108" t="str">
        <f t="shared" si="7"/>
        <v/>
      </c>
      <c r="G539" s="109" t="str">
        <f>IFERROR(VLOOKUP($E539,contratos,2,FALSE),"")</f>
        <v/>
      </c>
      <c r="H539" s="110" t="str">
        <f>IFERROR(VLOOKUP($E539,contratos,3,FALSE),"")</f>
        <v/>
      </c>
      <c r="I539" s="111" t="str">
        <f>IFERROR(VLOOKUP($E539,contratos,4,FALSE),"")</f>
        <v/>
      </c>
      <c r="J539" s="112" t="str">
        <f>IFERROR(VLOOKUP($E539,contratos,5,FALSE),"")</f>
        <v/>
      </c>
      <c r="K539" s="112" t="str">
        <f>IFERROR(VLOOKUP($E539,contratos,6,FALSE),"")</f>
        <v/>
      </c>
      <c r="L539" s="112" t="str">
        <f>IFERROR(VLOOKUP($E539,contratos,7,FALSE),"")</f>
        <v/>
      </c>
      <c r="M539" s="113"/>
      <c r="N539" s="114"/>
      <c r="O539" s="113"/>
      <c r="P539" s="107"/>
      <c r="Q539" s="115"/>
      <c r="R539" s="116"/>
      <c r="S539" s="117" t="str">
        <f t="shared" si="3"/>
        <v/>
      </c>
      <c r="T539" s="116"/>
      <c r="U539" s="106" t="str">
        <f t="shared" si="8"/>
        <v/>
      </c>
      <c r="V539" s="107"/>
      <c r="W539" s="107"/>
      <c r="X539" s="118"/>
      <c r="Y539" s="119" t="str">
        <f t="shared" si="5"/>
        <v/>
      </c>
      <c r="Z539" s="113"/>
      <c r="AA539" s="113"/>
      <c r="AB539" s="119" t="str">
        <f>IF(T539&lt;&gt;"",(HOUR(T539)+MINUTE(T539)/60)*custohh,"")</f>
        <v/>
      </c>
      <c r="AC539" s="118"/>
      <c r="AD539" s="119" t="str">
        <f t="shared" si="6"/>
        <v/>
      </c>
      <c r="AE539" s="107"/>
      <c r="AF539" s="107"/>
      <c r="AG539" s="107"/>
      <c r="AH539" s="107"/>
      <c r="AI539" s="107"/>
      <c r="AJ539" s="120"/>
      <c r="AK539" s="107"/>
      <c r="AL539" s="113"/>
      <c r="AM539" s="121"/>
      <c r="AN539" s="121"/>
    </row>
    <row r="540">
      <c r="A540" s="104"/>
      <c r="B540" s="105"/>
      <c r="C540" s="105"/>
      <c r="D540" s="106" t="str">
        <f t="shared" si="1"/>
        <v/>
      </c>
      <c r="E540" s="107"/>
      <c r="F540" s="108" t="str">
        <f t="shared" si="7"/>
        <v/>
      </c>
      <c r="G540" s="109" t="str">
        <f>IFERROR(VLOOKUP($E540,contratos,2,FALSE),"")</f>
        <v/>
      </c>
      <c r="H540" s="110" t="str">
        <f>IFERROR(VLOOKUP($E540,contratos,3,FALSE),"")</f>
        <v/>
      </c>
      <c r="I540" s="111" t="str">
        <f>IFERROR(VLOOKUP($E540,contratos,4,FALSE),"")</f>
        <v/>
      </c>
      <c r="J540" s="112" t="str">
        <f>IFERROR(VLOOKUP($E540,contratos,5,FALSE),"")</f>
        <v/>
      </c>
      <c r="K540" s="112" t="str">
        <f>IFERROR(VLOOKUP($E540,contratos,6,FALSE),"")</f>
        <v/>
      </c>
      <c r="L540" s="112" t="str">
        <f>IFERROR(VLOOKUP($E540,contratos,7,FALSE),"")</f>
        <v/>
      </c>
      <c r="M540" s="113"/>
      <c r="N540" s="114"/>
      <c r="O540" s="113"/>
      <c r="P540" s="107"/>
      <c r="Q540" s="115"/>
      <c r="R540" s="116"/>
      <c r="S540" s="117" t="str">
        <f t="shared" si="3"/>
        <v/>
      </c>
      <c r="T540" s="116"/>
      <c r="U540" s="106" t="str">
        <f t="shared" si="8"/>
        <v/>
      </c>
      <c r="V540" s="107"/>
      <c r="W540" s="107"/>
      <c r="X540" s="118"/>
      <c r="Y540" s="119" t="str">
        <f t="shared" si="5"/>
        <v/>
      </c>
      <c r="Z540" s="113"/>
      <c r="AA540" s="113"/>
      <c r="AB540" s="119" t="str">
        <f>IF(T540&lt;&gt;"",(HOUR(T540)+MINUTE(T540)/60)*custohh,"")</f>
        <v/>
      </c>
      <c r="AC540" s="118"/>
      <c r="AD540" s="119" t="str">
        <f t="shared" si="6"/>
        <v/>
      </c>
      <c r="AE540" s="107"/>
      <c r="AF540" s="107"/>
      <c r="AG540" s="107"/>
      <c r="AH540" s="107"/>
      <c r="AI540" s="107"/>
      <c r="AJ540" s="120"/>
      <c r="AK540" s="107"/>
      <c r="AL540" s="113"/>
      <c r="AM540" s="121"/>
      <c r="AN540" s="121"/>
    </row>
    <row r="541">
      <c r="A541" s="104"/>
      <c r="B541" s="105"/>
      <c r="C541" s="105"/>
      <c r="D541" s="106" t="str">
        <f t="shared" si="1"/>
        <v/>
      </c>
      <c r="E541" s="107"/>
      <c r="F541" s="108" t="str">
        <f t="shared" si="7"/>
        <v/>
      </c>
      <c r="G541" s="109" t="str">
        <f>IFERROR(VLOOKUP($E541,contratos,2,FALSE),"")</f>
        <v/>
      </c>
      <c r="H541" s="110" t="str">
        <f>IFERROR(VLOOKUP($E541,contratos,3,FALSE),"")</f>
        <v/>
      </c>
      <c r="I541" s="111" t="str">
        <f>IFERROR(VLOOKUP($E541,contratos,4,FALSE),"")</f>
        <v/>
      </c>
      <c r="J541" s="112" t="str">
        <f>IFERROR(VLOOKUP($E541,contratos,5,FALSE),"")</f>
        <v/>
      </c>
      <c r="K541" s="112" t="str">
        <f>IFERROR(VLOOKUP($E541,contratos,6,FALSE),"")</f>
        <v/>
      </c>
      <c r="L541" s="112" t="str">
        <f>IFERROR(VLOOKUP($E541,contratos,7,FALSE),"")</f>
        <v/>
      </c>
      <c r="M541" s="113"/>
      <c r="N541" s="114"/>
      <c r="O541" s="113"/>
      <c r="P541" s="107"/>
      <c r="Q541" s="115"/>
      <c r="R541" s="116"/>
      <c r="S541" s="117" t="str">
        <f t="shared" si="3"/>
        <v/>
      </c>
      <c r="T541" s="116"/>
      <c r="U541" s="106" t="str">
        <f t="shared" si="8"/>
        <v/>
      </c>
      <c r="V541" s="107"/>
      <c r="W541" s="107"/>
      <c r="X541" s="118"/>
      <c r="Y541" s="119" t="str">
        <f t="shared" si="5"/>
        <v/>
      </c>
      <c r="Z541" s="113"/>
      <c r="AA541" s="113"/>
      <c r="AB541" s="119" t="str">
        <f>IF(T541&lt;&gt;"",(HOUR(T541)+MINUTE(T541)/60)*custohh,"")</f>
        <v/>
      </c>
      <c r="AC541" s="118"/>
      <c r="AD541" s="119" t="str">
        <f t="shared" si="6"/>
        <v/>
      </c>
      <c r="AE541" s="107"/>
      <c r="AF541" s="107"/>
      <c r="AG541" s="107"/>
      <c r="AH541" s="107"/>
      <c r="AI541" s="107"/>
      <c r="AJ541" s="120"/>
      <c r="AK541" s="107"/>
      <c r="AL541" s="113"/>
      <c r="AM541" s="121"/>
      <c r="AN541" s="121"/>
    </row>
    <row r="542">
      <c r="A542" s="104"/>
      <c r="B542" s="105"/>
      <c r="C542" s="105"/>
      <c r="D542" s="106" t="str">
        <f t="shared" si="1"/>
        <v/>
      </c>
      <c r="E542" s="107"/>
      <c r="F542" s="108" t="str">
        <f t="shared" si="7"/>
        <v/>
      </c>
      <c r="G542" s="109" t="str">
        <f>IFERROR(VLOOKUP($E542,contratos,2,FALSE),"")</f>
        <v/>
      </c>
      <c r="H542" s="110" t="str">
        <f>IFERROR(VLOOKUP($E542,contratos,3,FALSE),"")</f>
        <v/>
      </c>
      <c r="I542" s="111" t="str">
        <f>IFERROR(VLOOKUP($E542,contratos,4,FALSE),"")</f>
        <v/>
      </c>
      <c r="J542" s="112" t="str">
        <f>IFERROR(VLOOKUP($E542,contratos,5,FALSE),"")</f>
        <v/>
      </c>
      <c r="K542" s="112" t="str">
        <f>IFERROR(VLOOKUP($E542,contratos,6,FALSE),"")</f>
        <v/>
      </c>
      <c r="L542" s="112" t="str">
        <f>IFERROR(VLOOKUP($E542,contratos,7,FALSE),"")</f>
        <v/>
      </c>
      <c r="M542" s="113"/>
      <c r="N542" s="114"/>
      <c r="O542" s="113"/>
      <c r="P542" s="107"/>
      <c r="Q542" s="115"/>
      <c r="R542" s="116"/>
      <c r="S542" s="117" t="str">
        <f t="shared" si="3"/>
        <v/>
      </c>
      <c r="T542" s="116"/>
      <c r="U542" s="106" t="str">
        <f t="shared" si="8"/>
        <v/>
      </c>
      <c r="V542" s="107"/>
      <c r="W542" s="107"/>
      <c r="X542" s="118"/>
      <c r="Y542" s="119" t="str">
        <f t="shared" si="5"/>
        <v/>
      </c>
      <c r="Z542" s="113"/>
      <c r="AA542" s="113"/>
      <c r="AB542" s="119" t="str">
        <f>IF(T542&lt;&gt;"",(HOUR(T542)+MINUTE(T542)/60)*custohh,"")</f>
        <v/>
      </c>
      <c r="AC542" s="118"/>
      <c r="AD542" s="119" t="str">
        <f t="shared" si="6"/>
        <v/>
      </c>
      <c r="AE542" s="107"/>
      <c r="AF542" s="107"/>
      <c r="AG542" s="107"/>
      <c r="AH542" s="107"/>
      <c r="AI542" s="107"/>
      <c r="AJ542" s="120"/>
      <c r="AK542" s="107"/>
      <c r="AL542" s="113"/>
      <c r="AM542" s="121"/>
      <c r="AN542" s="121"/>
    </row>
    <row r="543">
      <c r="A543" s="104"/>
      <c r="B543" s="105"/>
      <c r="C543" s="105"/>
      <c r="D543" s="106" t="str">
        <f t="shared" si="1"/>
        <v/>
      </c>
      <c r="E543" s="107"/>
      <c r="F543" s="108" t="str">
        <f t="shared" si="7"/>
        <v/>
      </c>
      <c r="G543" s="109" t="str">
        <f>IFERROR(VLOOKUP($E543,contratos,2,FALSE),"")</f>
        <v/>
      </c>
      <c r="H543" s="110" t="str">
        <f>IFERROR(VLOOKUP($E543,contratos,3,FALSE),"")</f>
        <v/>
      </c>
      <c r="I543" s="111" t="str">
        <f>IFERROR(VLOOKUP($E543,contratos,4,FALSE),"")</f>
        <v/>
      </c>
      <c r="J543" s="112" t="str">
        <f>IFERROR(VLOOKUP($E543,contratos,5,FALSE),"")</f>
        <v/>
      </c>
      <c r="K543" s="112" t="str">
        <f>IFERROR(VLOOKUP($E543,contratos,6,FALSE),"")</f>
        <v/>
      </c>
      <c r="L543" s="112" t="str">
        <f>IFERROR(VLOOKUP($E543,contratos,7,FALSE),"")</f>
        <v/>
      </c>
      <c r="M543" s="113"/>
      <c r="N543" s="114"/>
      <c r="O543" s="113"/>
      <c r="P543" s="107"/>
      <c r="Q543" s="115"/>
      <c r="R543" s="116"/>
      <c r="S543" s="117" t="str">
        <f t="shared" si="3"/>
        <v/>
      </c>
      <c r="T543" s="116"/>
      <c r="U543" s="106" t="str">
        <f t="shared" si="8"/>
        <v/>
      </c>
      <c r="V543" s="107"/>
      <c r="W543" s="107"/>
      <c r="X543" s="118"/>
      <c r="Y543" s="119" t="str">
        <f t="shared" si="5"/>
        <v/>
      </c>
      <c r="Z543" s="113"/>
      <c r="AA543" s="113"/>
      <c r="AB543" s="119" t="str">
        <f>IF(T543&lt;&gt;"",(HOUR(T543)+MINUTE(T543)/60)*custohh,"")</f>
        <v/>
      </c>
      <c r="AC543" s="118"/>
      <c r="AD543" s="119" t="str">
        <f t="shared" si="6"/>
        <v/>
      </c>
      <c r="AE543" s="107"/>
      <c r="AF543" s="107"/>
      <c r="AG543" s="107"/>
      <c r="AH543" s="107"/>
      <c r="AI543" s="107"/>
      <c r="AJ543" s="120"/>
      <c r="AK543" s="107"/>
      <c r="AL543" s="113"/>
      <c r="AM543" s="121"/>
      <c r="AN543" s="121"/>
    </row>
    <row r="544">
      <c r="A544" s="104"/>
      <c r="B544" s="105"/>
      <c r="C544" s="105"/>
      <c r="D544" s="106" t="str">
        <f t="shared" si="1"/>
        <v/>
      </c>
      <c r="E544" s="107"/>
      <c r="F544" s="108" t="str">
        <f t="shared" si="7"/>
        <v/>
      </c>
      <c r="G544" s="109" t="str">
        <f>IFERROR(VLOOKUP($E544,contratos,2,FALSE),"")</f>
        <v/>
      </c>
      <c r="H544" s="110" t="str">
        <f>IFERROR(VLOOKUP($E544,contratos,3,FALSE),"")</f>
        <v/>
      </c>
      <c r="I544" s="111" t="str">
        <f>IFERROR(VLOOKUP($E544,contratos,4,FALSE),"")</f>
        <v/>
      </c>
      <c r="J544" s="112" t="str">
        <f>IFERROR(VLOOKUP($E544,contratos,5,FALSE),"")</f>
        <v/>
      </c>
      <c r="K544" s="112" t="str">
        <f>IFERROR(VLOOKUP($E544,contratos,6,FALSE),"")</f>
        <v/>
      </c>
      <c r="L544" s="112" t="str">
        <f>IFERROR(VLOOKUP($E544,contratos,7,FALSE),"")</f>
        <v/>
      </c>
      <c r="M544" s="113"/>
      <c r="N544" s="114"/>
      <c r="O544" s="113"/>
      <c r="P544" s="107"/>
      <c r="Q544" s="115"/>
      <c r="R544" s="116"/>
      <c r="S544" s="117" t="str">
        <f t="shared" si="3"/>
        <v/>
      </c>
      <c r="T544" s="116"/>
      <c r="U544" s="106" t="str">
        <f t="shared" si="8"/>
        <v/>
      </c>
      <c r="V544" s="107"/>
      <c r="W544" s="107"/>
      <c r="X544" s="118"/>
      <c r="Y544" s="119" t="str">
        <f t="shared" si="5"/>
        <v/>
      </c>
      <c r="Z544" s="113"/>
      <c r="AA544" s="113"/>
      <c r="AB544" s="119" t="str">
        <f>IF(T544&lt;&gt;"",(HOUR(T544)+MINUTE(T544)/60)*custohh,"")</f>
        <v/>
      </c>
      <c r="AC544" s="118"/>
      <c r="AD544" s="119" t="str">
        <f t="shared" si="6"/>
        <v/>
      </c>
      <c r="AE544" s="107"/>
      <c r="AF544" s="107"/>
      <c r="AG544" s="107"/>
      <c r="AH544" s="107"/>
      <c r="AI544" s="107"/>
      <c r="AJ544" s="120"/>
      <c r="AK544" s="107"/>
      <c r="AL544" s="113"/>
      <c r="AM544" s="121"/>
      <c r="AN544" s="121"/>
    </row>
    <row r="545">
      <c r="A545" s="104"/>
      <c r="B545" s="105"/>
      <c r="C545" s="105"/>
      <c r="D545" s="106" t="str">
        <f t="shared" si="1"/>
        <v/>
      </c>
      <c r="E545" s="107"/>
      <c r="F545" s="108" t="str">
        <f t="shared" si="7"/>
        <v/>
      </c>
      <c r="G545" s="109" t="str">
        <f>IFERROR(VLOOKUP($E545,contratos,2,FALSE),"")</f>
        <v/>
      </c>
      <c r="H545" s="110" t="str">
        <f>IFERROR(VLOOKUP($E545,contratos,3,FALSE),"")</f>
        <v/>
      </c>
      <c r="I545" s="111" t="str">
        <f>IFERROR(VLOOKUP($E545,contratos,4,FALSE),"")</f>
        <v/>
      </c>
      <c r="J545" s="112" t="str">
        <f>IFERROR(VLOOKUP($E545,contratos,5,FALSE),"")</f>
        <v/>
      </c>
      <c r="K545" s="112" t="str">
        <f>IFERROR(VLOOKUP($E545,contratos,6,FALSE),"")</f>
        <v/>
      </c>
      <c r="L545" s="112" t="str">
        <f>IFERROR(VLOOKUP($E545,contratos,7,FALSE),"")</f>
        <v/>
      </c>
      <c r="M545" s="113"/>
      <c r="N545" s="114"/>
      <c r="O545" s="113"/>
      <c r="P545" s="107"/>
      <c r="Q545" s="115"/>
      <c r="R545" s="116"/>
      <c r="S545" s="117" t="str">
        <f t="shared" si="3"/>
        <v/>
      </c>
      <c r="T545" s="116"/>
      <c r="U545" s="106" t="str">
        <f t="shared" si="8"/>
        <v/>
      </c>
      <c r="V545" s="107"/>
      <c r="W545" s="107"/>
      <c r="X545" s="118"/>
      <c r="Y545" s="119" t="str">
        <f t="shared" si="5"/>
        <v/>
      </c>
      <c r="Z545" s="113"/>
      <c r="AA545" s="113"/>
      <c r="AB545" s="119" t="str">
        <f>IF(T545&lt;&gt;"",(HOUR(T545)+MINUTE(T545)/60)*custohh,"")</f>
        <v/>
      </c>
      <c r="AC545" s="118"/>
      <c r="AD545" s="119" t="str">
        <f t="shared" si="6"/>
        <v/>
      </c>
      <c r="AE545" s="107"/>
      <c r="AF545" s="107"/>
      <c r="AG545" s="107"/>
      <c r="AH545" s="107"/>
      <c r="AI545" s="107"/>
      <c r="AJ545" s="120"/>
      <c r="AK545" s="107"/>
      <c r="AL545" s="113"/>
      <c r="AM545" s="121"/>
      <c r="AN545" s="121"/>
    </row>
    <row r="546">
      <c r="A546" s="104"/>
      <c r="B546" s="105"/>
      <c r="C546" s="105"/>
      <c r="D546" s="106" t="str">
        <f t="shared" si="1"/>
        <v/>
      </c>
      <c r="E546" s="107"/>
      <c r="F546" s="108" t="str">
        <f t="shared" si="7"/>
        <v/>
      </c>
      <c r="G546" s="109" t="str">
        <f>IFERROR(VLOOKUP($E546,contratos,2,FALSE),"")</f>
        <v/>
      </c>
      <c r="H546" s="110" t="str">
        <f>IFERROR(VLOOKUP($E546,contratos,3,FALSE),"")</f>
        <v/>
      </c>
      <c r="I546" s="111" t="str">
        <f>IFERROR(VLOOKUP($E546,contratos,4,FALSE),"")</f>
        <v/>
      </c>
      <c r="J546" s="112" t="str">
        <f>IFERROR(VLOOKUP($E546,contratos,5,FALSE),"")</f>
        <v/>
      </c>
      <c r="K546" s="112" t="str">
        <f>IFERROR(VLOOKUP($E546,contratos,6,FALSE),"")</f>
        <v/>
      </c>
      <c r="L546" s="112" t="str">
        <f>IFERROR(VLOOKUP($E546,contratos,7,FALSE),"")</f>
        <v/>
      </c>
      <c r="M546" s="113"/>
      <c r="N546" s="114"/>
      <c r="O546" s="113"/>
      <c r="P546" s="107"/>
      <c r="Q546" s="115"/>
      <c r="R546" s="116"/>
      <c r="S546" s="117" t="str">
        <f t="shared" si="3"/>
        <v/>
      </c>
      <c r="T546" s="116"/>
      <c r="U546" s="106" t="str">
        <f t="shared" si="8"/>
        <v/>
      </c>
      <c r="V546" s="107"/>
      <c r="W546" s="107"/>
      <c r="X546" s="118"/>
      <c r="Y546" s="119" t="str">
        <f t="shared" si="5"/>
        <v/>
      </c>
      <c r="Z546" s="113"/>
      <c r="AA546" s="113"/>
      <c r="AB546" s="119" t="str">
        <f>IF(T546&lt;&gt;"",(HOUR(T546)+MINUTE(T546)/60)*custohh,"")</f>
        <v/>
      </c>
      <c r="AC546" s="118"/>
      <c r="AD546" s="119" t="str">
        <f t="shared" si="6"/>
        <v/>
      </c>
      <c r="AE546" s="107"/>
      <c r="AF546" s="107"/>
      <c r="AG546" s="107"/>
      <c r="AH546" s="107"/>
      <c r="AI546" s="107"/>
      <c r="AJ546" s="120"/>
      <c r="AK546" s="107"/>
      <c r="AL546" s="113"/>
      <c r="AM546" s="121"/>
      <c r="AN546" s="121"/>
    </row>
    <row r="547">
      <c r="A547" s="104"/>
      <c r="B547" s="105"/>
      <c r="C547" s="105"/>
      <c r="D547" s="106" t="str">
        <f t="shared" si="1"/>
        <v/>
      </c>
      <c r="E547" s="107"/>
      <c r="F547" s="108" t="str">
        <f t="shared" si="7"/>
        <v/>
      </c>
      <c r="G547" s="109" t="str">
        <f>IFERROR(VLOOKUP($E547,contratos,2,FALSE),"")</f>
        <v/>
      </c>
      <c r="H547" s="110" t="str">
        <f>IFERROR(VLOOKUP($E547,contratos,3,FALSE),"")</f>
        <v/>
      </c>
      <c r="I547" s="111" t="str">
        <f>IFERROR(VLOOKUP($E547,contratos,4,FALSE),"")</f>
        <v/>
      </c>
      <c r="J547" s="112" t="str">
        <f>IFERROR(VLOOKUP($E547,contratos,5,FALSE),"")</f>
        <v/>
      </c>
      <c r="K547" s="112" t="str">
        <f>IFERROR(VLOOKUP($E547,contratos,6,FALSE),"")</f>
        <v/>
      </c>
      <c r="L547" s="112" t="str">
        <f>IFERROR(VLOOKUP($E547,contratos,7,FALSE),"")</f>
        <v/>
      </c>
      <c r="M547" s="113"/>
      <c r="N547" s="114"/>
      <c r="O547" s="113"/>
      <c r="P547" s="107"/>
      <c r="Q547" s="115"/>
      <c r="R547" s="116"/>
      <c r="S547" s="117" t="str">
        <f t="shared" si="3"/>
        <v/>
      </c>
      <c r="T547" s="116"/>
      <c r="U547" s="106" t="str">
        <f t="shared" si="8"/>
        <v/>
      </c>
      <c r="V547" s="107"/>
      <c r="W547" s="107"/>
      <c r="X547" s="118"/>
      <c r="Y547" s="119" t="str">
        <f t="shared" si="5"/>
        <v/>
      </c>
      <c r="Z547" s="113"/>
      <c r="AA547" s="113"/>
      <c r="AB547" s="119" t="str">
        <f>IF(T547&lt;&gt;"",(HOUR(T547)+MINUTE(T547)/60)*custohh,"")</f>
        <v/>
      </c>
      <c r="AC547" s="118"/>
      <c r="AD547" s="119" t="str">
        <f t="shared" si="6"/>
        <v/>
      </c>
      <c r="AE547" s="107"/>
      <c r="AF547" s="107"/>
      <c r="AG547" s="107"/>
      <c r="AH547" s="107"/>
      <c r="AI547" s="107"/>
      <c r="AJ547" s="120"/>
      <c r="AK547" s="107"/>
      <c r="AL547" s="113"/>
      <c r="AM547" s="121"/>
      <c r="AN547" s="121"/>
    </row>
    <row r="548">
      <c r="A548" s="104"/>
      <c r="B548" s="105"/>
      <c r="C548" s="105"/>
      <c r="D548" s="106" t="str">
        <f t="shared" si="1"/>
        <v/>
      </c>
      <c r="E548" s="107"/>
      <c r="F548" s="108" t="str">
        <f t="shared" si="7"/>
        <v/>
      </c>
      <c r="G548" s="109" t="str">
        <f>IFERROR(VLOOKUP($E548,contratos,2,FALSE),"")</f>
        <v/>
      </c>
      <c r="H548" s="110" t="str">
        <f>IFERROR(VLOOKUP($E548,contratos,3,FALSE),"")</f>
        <v/>
      </c>
      <c r="I548" s="111" t="str">
        <f>IFERROR(VLOOKUP($E548,contratos,4,FALSE),"")</f>
        <v/>
      </c>
      <c r="J548" s="112" t="str">
        <f>IFERROR(VLOOKUP($E548,contratos,5,FALSE),"")</f>
        <v/>
      </c>
      <c r="K548" s="112" t="str">
        <f>IFERROR(VLOOKUP($E548,contratos,6,FALSE),"")</f>
        <v/>
      </c>
      <c r="L548" s="112" t="str">
        <f>IFERROR(VLOOKUP($E548,contratos,7,FALSE),"")</f>
        <v/>
      </c>
      <c r="M548" s="113"/>
      <c r="N548" s="114"/>
      <c r="O548" s="113"/>
      <c r="P548" s="107"/>
      <c r="Q548" s="115"/>
      <c r="R548" s="116"/>
      <c r="S548" s="117" t="str">
        <f t="shared" si="3"/>
        <v/>
      </c>
      <c r="T548" s="116"/>
      <c r="U548" s="106" t="str">
        <f t="shared" si="8"/>
        <v/>
      </c>
      <c r="V548" s="107"/>
      <c r="W548" s="107"/>
      <c r="X548" s="118"/>
      <c r="Y548" s="119" t="str">
        <f t="shared" si="5"/>
        <v/>
      </c>
      <c r="Z548" s="113"/>
      <c r="AA548" s="113"/>
      <c r="AB548" s="119" t="str">
        <f>IF(T548&lt;&gt;"",(HOUR(T548)+MINUTE(T548)/60)*custohh,"")</f>
        <v/>
      </c>
      <c r="AC548" s="118"/>
      <c r="AD548" s="119" t="str">
        <f t="shared" si="6"/>
        <v/>
      </c>
      <c r="AE548" s="107"/>
      <c r="AF548" s="107"/>
      <c r="AG548" s="107"/>
      <c r="AH548" s="107"/>
      <c r="AI548" s="107"/>
      <c r="AJ548" s="120"/>
      <c r="AK548" s="107"/>
      <c r="AL548" s="113"/>
      <c r="AM548" s="121"/>
      <c r="AN548" s="121"/>
    </row>
    <row r="549">
      <c r="A549" s="104"/>
      <c r="B549" s="105"/>
      <c r="C549" s="105"/>
      <c r="D549" s="106" t="str">
        <f t="shared" si="1"/>
        <v/>
      </c>
      <c r="E549" s="107"/>
      <c r="F549" s="108" t="str">
        <f t="shared" si="7"/>
        <v/>
      </c>
      <c r="G549" s="109" t="str">
        <f>IFERROR(VLOOKUP($E549,contratos,2,FALSE),"")</f>
        <v/>
      </c>
      <c r="H549" s="110" t="str">
        <f>IFERROR(VLOOKUP($E549,contratos,3,FALSE),"")</f>
        <v/>
      </c>
      <c r="I549" s="111" t="str">
        <f>IFERROR(VLOOKUP($E549,contratos,4,FALSE),"")</f>
        <v/>
      </c>
      <c r="J549" s="112" t="str">
        <f>IFERROR(VLOOKUP($E549,contratos,5,FALSE),"")</f>
        <v/>
      </c>
      <c r="K549" s="112" t="str">
        <f>IFERROR(VLOOKUP($E549,contratos,6,FALSE),"")</f>
        <v/>
      </c>
      <c r="L549" s="112" t="str">
        <f>IFERROR(VLOOKUP($E549,contratos,7,FALSE),"")</f>
        <v/>
      </c>
      <c r="M549" s="113"/>
      <c r="N549" s="114"/>
      <c r="O549" s="113"/>
      <c r="P549" s="107"/>
      <c r="Q549" s="115"/>
      <c r="R549" s="116"/>
      <c r="S549" s="117" t="str">
        <f t="shared" si="3"/>
        <v/>
      </c>
      <c r="T549" s="116"/>
      <c r="U549" s="106" t="str">
        <f t="shared" si="8"/>
        <v/>
      </c>
      <c r="V549" s="107"/>
      <c r="W549" s="107"/>
      <c r="X549" s="118"/>
      <c r="Y549" s="119" t="str">
        <f t="shared" si="5"/>
        <v/>
      </c>
      <c r="Z549" s="113"/>
      <c r="AA549" s="113"/>
      <c r="AB549" s="119" t="str">
        <f>IF(T549&lt;&gt;"",(HOUR(T549)+MINUTE(T549)/60)*custohh,"")</f>
        <v/>
      </c>
      <c r="AC549" s="118"/>
      <c r="AD549" s="119" t="str">
        <f t="shared" si="6"/>
        <v/>
      </c>
      <c r="AE549" s="107"/>
      <c r="AF549" s="107"/>
      <c r="AG549" s="107"/>
      <c r="AH549" s="107"/>
      <c r="AI549" s="107"/>
      <c r="AJ549" s="120"/>
      <c r="AK549" s="107"/>
      <c r="AL549" s="113"/>
      <c r="AM549" s="121"/>
      <c r="AN549" s="121"/>
    </row>
    <row r="550">
      <c r="A550" s="104"/>
      <c r="B550" s="105"/>
      <c r="C550" s="105"/>
      <c r="D550" s="106" t="str">
        <f t="shared" si="1"/>
        <v/>
      </c>
      <c r="E550" s="107"/>
      <c r="F550" s="108" t="str">
        <f t="shared" si="7"/>
        <v/>
      </c>
      <c r="G550" s="109" t="str">
        <f>IFERROR(VLOOKUP($E550,contratos,2,FALSE),"")</f>
        <v/>
      </c>
      <c r="H550" s="110" t="str">
        <f>IFERROR(VLOOKUP($E550,contratos,3,FALSE),"")</f>
        <v/>
      </c>
      <c r="I550" s="111" t="str">
        <f>IFERROR(VLOOKUP($E550,contratos,4,FALSE),"")</f>
        <v/>
      </c>
      <c r="J550" s="112" t="str">
        <f>IFERROR(VLOOKUP($E550,contratos,5,FALSE),"")</f>
        <v/>
      </c>
      <c r="K550" s="112" t="str">
        <f>IFERROR(VLOOKUP($E550,contratos,6,FALSE),"")</f>
        <v/>
      </c>
      <c r="L550" s="112" t="str">
        <f>IFERROR(VLOOKUP($E550,contratos,7,FALSE),"")</f>
        <v/>
      </c>
      <c r="M550" s="113"/>
      <c r="N550" s="114"/>
      <c r="O550" s="113"/>
      <c r="P550" s="107"/>
      <c r="Q550" s="115"/>
      <c r="R550" s="116"/>
      <c r="S550" s="117" t="str">
        <f t="shared" si="3"/>
        <v/>
      </c>
      <c r="T550" s="116"/>
      <c r="U550" s="106" t="str">
        <f t="shared" si="8"/>
        <v/>
      </c>
      <c r="V550" s="107"/>
      <c r="W550" s="107"/>
      <c r="X550" s="118"/>
      <c r="Y550" s="119" t="str">
        <f t="shared" si="5"/>
        <v/>
      </c>
      <c r="Z550" s="113"/>
      <c r="AA550" s="113"/>
      <c r="AB550" s="119" t="str">
        <f>IF(T550&lt;&gt;"",(HOUR(T550)+MINUTE(T550)/60)*custohh,"")</f>
        <v/>
      </c>
      <c r="AC550" s="118"/>
      <c r="AD550" s="119" t="str">
        <f t="shared" si="6"/>
        <v/>
      </c>
      <c r="AE550" s="107"/>
      <c r="AF550" s="107"/>
      <c r="AG550" s="107"/>
      <c r="AH550" s="107"/>
      <c r="AI550" s="107"/>
      <c r="AJ550" s="120"/>
      <c r="AK550" s="107"/>
      <c r="AL550" s="113"/>
      <c r="AM550" s="121"/>
      <c r="AN550" s="121"/>
    </row>
    <row r="551">
      <c r="A551" s="104"/>
      <c r="B551" s="105"/>
      <c r="C551" s="105"/>
      <c r="D551" s="106" t="str">
        <f t="shared" si="1"/>
        <v/>
      </c>
      <c r="E551" s="107"/>
      <c r="F551" s="108" t="str">
        <f t="shared" si="7"/>
        <v/>
      </c>
      <c r="G551" s="109" t="str">
        <f>IFERROR(VLOOKUP($E551,contratos,2,FALSE),"")</f>
        <v/>
      </c>
      <c r="H551" s="110" t="str">
        <f>IFERROR(VLOOKUP($E551,contratos,3,FALSE),"")</f>
        <v/>
      </c>
      <c r="I551" s="111" t="str">
        <f>IFERROR(VLOOKUP($E551,contratos,4,FALSE),"")</f>
        <v/>
      </c>
      <c r="J551" s="112" t="str">
        <f>IFERROR(VLOOKUP($E551,contratos,5,FALSE),"")</f>
        <v/>
      </c>
      <c r="K551" s="112" t="str">
        <f>IFERROR(VLOOKUP($E551,contratos,6,FALSE),"")</f>
        <v/>
      </c>
      <c r="L551" s="112" t="str">
        <f>IFERROR(VLOOKUP($E551,contratos,7,FALSE),"")</f>
        <v/>
      </c>
      <c r="M551" s="113"/>
      <c r="N551" s="114"/>
      <c r="O551" s="113"/>
      <c r="P551" s="107"/>
      <c r="Q551" s="115"/>
      <c r="R551" s="116"/>
      <c r="S551" s="117" t="str">
        <f t="shared" si="3"/>
        <v/>
      </c>
      <c r="T551" s="116"/>
      <c r="U551" s="106" t="str">
        <f t="shared" si="8"/>
        <v/>
      </c>
      <c r="V551" s="107"/>
      <c r="W551" s="107"/>
      <c r="X551" s="118"/>
      <c r="Y551" s="119" t="str">
        <f t="shared" si="5"/>
        <v/>
      </c>
      <c r="Z551" s="113"/>
      <c r="AA551" s="113"/>
      <c r="AB551" s="119" t="str">
        <f>IF(T551&lt;&gt;"",(HOUR(T551)+MINUTE(T551)/60)*custohh,"")</f>
        <v/>
      </c>
      <c r="AC551" s="118"/>
      <c r="AD551" s="119" t="str">
        <f t="shared" si="6"/>
        <v/>
      </c>
      <c r="AE551" s="107"/>
      <c r="AF551" s="107"/>
      <c r="AG551" s="107"/>
      <c r="AH551" s="107"/>
      <c r="AI551" s="107"/>
      <c r="AJ551" s="120"/>
      <c r="AK551" s="107"/>
      <c r="AL551" s="113"/>
      <c r="AM551" s="121"/>
      <c r="AN551" s="121"/>
    </row>
    <row r="552">
      <c r="A552" s="104"/>
      <c r="B552" s="105"/>
      <c r="C552" s="105"/>
      <c r="D552" s="106" t="str">
        <f t="shared" si="1"/>
        <v/>
      </c>
      <c r="E552" s="107"/>
      <c r="F552" s="108" t="str">
        <f t="shared" si="7"/>
        <v/>
      </c>
      <c r="G552" s="109" t="str">
        <f>IFERROR(VLOOKUP($E552,contratos,2,FALSE),"")</f>
        <v/>
      </c>
      <c r="H552" s="110" t="str">
        <f>IFERROR(VLOOKUP($E552,contratos,3,FALSE),"")</f>
        <v/>
      </c>
      <c r="I552" s="111" t="str">
        <f>IFERROR(VLOOKUP($E552,contratos,4,FALSE),"")</f>
        <v/>
      </c>
      <c r="J552" s="112" t="str">
        <f>IFERROR(VLOOKUP($E552,contratos,5,FALSE),"")</f>
        <v/>
      </c>
      <c r="K552" s="112" t="str">
        <f>IFERROR(VLOOKUP($E552,contratos,6,FALSE),"")</f>
        <v/>
      </c>
      <c r="L552" s="112" t="str">
        <f>IFERROR(VLOOKUP($E552,contratos,7,FALSE),"")</f>
        <v/>
      </c>
      <c r="M552" s="113"/>
      <c r="N552" s="114"/>
      <c r="O552" s="113"/>
      <c r="P552" s="107"/>
      <c r="Q552" s="115"/>
      <c r="R552" s="116"/>
      <c r="S552" s="117" t="str">
        <f t="shared" si="3"/>
        <v/>
      </c>
      <c r="T552" s="116"/>
      <c r="U552" s="106" t="str">
        <f t="shared" si="8"/>
        <v/>
      </c>
      <c r="V552" s="107"/>
      <c r="W552" s="107"/>
      <c r="X552" s="118"/>
      <c r="Y552" s="119" t="str">
        <f t="shared" si="5"/>
        <v/>
      </c>
      <c r="Z552" s="113"/>
      <c r="AA552" s="113"/>
      <c r="AB552" s="119" t="str">
        <f>IF(T552&lt;&gt;"",(HOUR(T552)+MINUTE(T552)/60)*custohh,"")</f>
        <v/>
      </c>
      <c r="AC552" s="118"/>
      <c r="AD552" s="119" t="str">
        <f t="shared" si="6"/>
        <v/>
      </c>
      <c r="AE552" s="107"/>
      <c r="AF552" s="107"/>
      <c r="AG552" s="107"/>
      <c r="AH552" s="107"/>
      <c r="AI552" s="107"/>
      <c r="AJ552" s="120"/>
      <c r="AK552" s="107"/>
      <c r="AL552" s="113"/>
      <c r="AM552" s="121"/>
      <c r="AN552" s="121"/>
    </row>
    <row r="553">
      <c r="A553" s="104"/>
      <c r="B553" s="105"/>
      <c r="C553" s="105"/>
      <c r="D553" s="106" t="str">
        <f t="shared" si="1"/>
        <v/>
      </c>
      <c r="E553" s="107"/>
      <c r="F553" s="108" t="str">
        <f t="shared" si="7"/>
        <v/>
      </c>
      <c r="G553" s="109" t="str">
        <f>IFERROR(VLOOKUP($E553,contratos,2,FALSE),"")</f>
        <v/>
      </c>
      <c r="H553" s="110" t="str">
        <f>IFERROR(VLOOKUP($E553,contratos,3,FALSE),"")</f>
        <v/>
      </c>
      <c r="I553" s="111" t="str">
        <f>IFERROR(VLOOKUP($E553,contratos,4,FALSE),"")</f>
        <v/>
      </c>
      <c r="J553" s="112" t="str">
        <f>IFERROR(VLOOKUP($E553,contratos,5,FALSE),"")</f>
        <v/>
      </c>
      <c r="K553" s="112" t="str">
        <f>IFERROR(VLOOKUP($E553,contratos,6,FALSE),"")</f>
        <v/>
      </c>
      <c r="L553" s="112" t="str">
        <f>IFERROR(VLOOKUP($E553,contratos,7,FALSE),"")</f>
        <v/>
      </c>
      <c r="M553" s="113"/>
      <c r="N553" s="114"/>
      <c r="O553" s="113"/>
      <c r="P553" s="107"/>
      <c r="Q553" s="115"/>
      <c r="R553" s="116"/>
      <c r="S553" s="117" t="str">
        <f t="shared" si="3"/>
        <v/>
      </c>
      <c r="T553" s="116"/>
      <c r="U553" s="106" t="str">
        <f t="shared" si="8"/>
        <v/>
      </c>
      <c r="V553" s="107"/>
      <c r="W553" s="107"/>
      <c r="X553" s="118"/>
      <c r="Y553" s="119" t="str">
        <f t="shared" si="5"/>
        <v/>
      </c>
      <c r="Z553" s="113"/>
      <c r="AA553" s="113"/>
      <c r="AB553" s="119" t="str">
        <f>IF(T553&lt;&gt;"",(HOUR(T553)+MINUTE(T553)/60)*custohh,"")</f>
        <v/>
      </c>
      <c r="AC553" s="118"/>
      <c r="AD553" s="119" t="str">
        <f t="shared" si="6"/>
        <v/>
      </c>
      <c r="AE553" s="107"/>
      <c r="AF553" s="107"/>
      <c r="AG553" s="107"/>
      <c r="AH553" s="107"/>
      <c r="AI553" s="107"/>
      <c r="AJ553" s="120"/>
      <c r="AK553" s="107"/>
      <c r="AL553" s="113"/>
      <c r="AM553" s="121"/>
      <c r="AN553" s="121"/>
    </row>
    <row r="554">
      <c r="A554" s="104"/>
      <c r="B554" s="105"/>
      <c r="C554" s="105"/>
      <c r="D554" s="106" t="str">
        <f t="shared" si="1"/>
        <v/>
      </c>
      <c r="E554" s="107"/>
      <c r="F554" s="108" t="str">
        <f t="shared" si="7"/>
        <v/>
      </c>
      <c r="G554" s="109" t="str">
        <f>IFERROR(VLOOKUP($E554,contratos,2,FALSE),"")</f>
        <v/>
      </c>
      <c r="H554" s="110" t="str">
        <f>IFERROR(VLOOKUP($E554,contratos,3,FALSE),"")</f>
        <v/>
      </c>
      <c r="I554" s="111" t="str">
        <f>IFERROR(VLOOKUP($E554,contratos,4,FALSE),"")</f>
        <v/>
      </c>
      <c r="J554" s="112" t="str">
        <f>IFERROR(VLOOKUP($E554,contratos,5,FALSE),"")</f>
        <v/>
      </c>
      <c r="K554" s="112" t="str">
        <f>IFERROR(VLOOKUP($E554,contratos,6,FALSE),"")</f>
        <v/>
      </c>
      <c r="L554" s="112" t="str">
        <f>IFERROR(VLOOKUP($E554,contratos,7,FALSE),"")</f>
        <v/>
      </c>
      <c r="M554" s="113"/>
      <c r="N554" s="114"/>
      <c r="O554" s="113"/>
      <c r="P554" s="107"/>
      <c r="Q554" s="115"/>
      <c r="R554" s="116"/>
      <c r="S554" s="117" t="str">
        <f t="shared" si="3"/>
        <v/>
      </c>
      <c r="T554" s="116"/>
      <c r="U554" s="106" t="str">
        <f t="shared" si="8"/>
        <v/>
      </c>
      <c r="V554" s="107"/>
      <c r="W554" s="107"/>
      <c r="X554" s="118"/>
      <c r="Y554" s="119" t="str">
        <f t="shared" si="5"/>
        <v/>
      </c>
      <c r="Z554" s="113"/>
      <c r="AA554" s="113"/>
      <c r="AB554" s="119" t="str">
        <f>IF(T554&lt;&gt;"",(HOUR(T554)+MINUTE(T554)/60)*custohh,"")</f>
        <v/>
      </c>
      <c r="AC554" s="118"/>
      <c r="AD554" s="119" t="str">
        <f t="shared" si="6"/>
        <v/>
      </c>
      <c r="AE554" s="107"/>
      <c r="AF554" s="107"/>
      <c r="AG554" s="107"/>
      <c r="AH554" s="107"/>
      <c r="AI554" s="107"/>
      <c r="AJ554" s="120"/>
      <c r="AK554" s="107"/>
      <c r="AL554" s="113"/>
      <c r="AM554" s="121"/>
      <c r="AN554" s="121"/>
    </row>
    <row r="555">
      <c r="A555" s="104"/>
      <c r="B555" s="105"/>
      <c r="C555" s="105"/>
      <c r="D555" s="106" t="str">
        <f t="shared" si="1"/>
        <v/>
      </c>
      <c r="E555" s="107"/>
      <c r="F555" s="108" t="str">
        <f t="shared" si="7"/>
        <v/>
      </c>
      <c r="G555" s="109" t="str">
        <f>IFERROR(VLOOKUP($E555,contratos,2,FALSE),"")</f>
        <v/>
      </c>
      <c r="H555" s="110" t="str">
        <f>IFERROR(VLOOKUP($E555,contratos,3,FALSE),"")</f>
        <v/>
      </c>
      <c r="I555" s="111" t="str">
        <f>IFERROR(VLOOKUP($E555,contratos,4,FALSE),"")</f>
        <v/>
      </c>
      <c r="J555" s="112" t="str">
        <f>IFERROR(VLOOKUP($E555,contratos,5,FALSE),"")</f>
        <v/>
      </c>
      <c r="K555" s="112" t="str">
        <f>IFERROR(VLOOKUP($E555,contratos,6,FALSE),"")</f>
        <v/>
      </c>
      <c r="L555" s="112" t="str">
        <f>IFERROR(VLOOKUP($E555,contratos,7,FALSE),"")</f>
        <v/>
      </c>
      <c r="M555" s="113"/>
      <c r="N555" s="114"/>
      <c r="O555" s="113"/>
      <c r="P555" s="107"/>
      <c r="Q555" s="115"/>
      <c r="R555" s="116"/>
      <c r="S555" s="117" t="str">
        <f t="shared" si="3"/>
        <v/>
      </c>
      <c r="T555" s="116"/>
      <c r="U555" s="106" t="str">
        <f t="shared" si="8"/>
        <v/>
      </c>
      <c r="V555" s="107"/>
      <c r="W555" s="107"/>
      <c r="X555" s="118"/>
      <c r="Y555" s="119" t="str">
        <f t="shared" si="5"/>
        <v/>
      </c>
      <c r="Z555" s="113"/>
      <c r="AA555" s="113"/>
      <c r="AB555" s="119" t="str">
        <f>IF(T555&lt;&gt;"",(HOUR(T555)+MINUTE(T555)/60)*custohh,"")</f>
        <v/>
      </c>
      <c r="AC555" s="118"/>
      <c r="AD555" s="119" t="str">
        <f t="shared" si="6"/>
        <v/>
      </c>
      <c r="AE555" s="107"/>
      <c r="AF555" s="107"/>
      <c r="AG555" s="107"/>
      <c r="AH555" s="107"/>
      <c r="AI555" s="107"/>
      <c r="AJ555" s="120"/>
      <c r="AK555" s="107"/>
      <c r="AL555" s="113"/>
      <c r="AM555" s="121"/>
      <c r="AN555" s="121"/>
    </row>
    <row r="556">
      <c r="A556" s="104"/>
      <c r="B556" s="105"/>
      <c r="C556" s="105"/>
      <c r="D556" s="106" t="str">
        <f t="shared" si="1"/>
        <v/>
      </c>
      <c r="E556" s="107"/>
      <c r="F556" s="108" t="str">
        <f t="shared" si="7"/>
        <v/>
      </c>
      <c r="G556" s="109" t="str">
        <f>IFERROR(VLOOKUP($E556,contratos,2,FALSE),"")</f>
        <v/>
      </c>
      <c r="H556" s="110" t="str">
        <f>IFERROR(VLOOKUP($E556,contratos,3,FALSE),"")</f>
        <v/>
      </c>
      <c r="I556" s="111" t="str">
        <f>IFERROR(VLOOKUP($E556,contratos,4,FALSE),"")</f>
        <v/>
      </c>
      <c r="J556" s="112" t="str">
        <f>IFERROR(VLOOKUP($E556,contratos,5,FALSE),"")</f>
        <v/>
      </c>
      <c r="K556" s="112" t="str">
        <f>IFERROR(VLOOKUP($E556,contratos,6,FALSE),"")</f>
        <v/>
      </c>
      <c r="L556" s="112" t="str">
        <f>IFERROR(VLOOKUP($E556,contratos,7,FALSE),"")</f>
        <v/>
      </c>
      <c r="M556" s="113"/>
      <c r="N556" s="114"/>
      <c r="O556" s="113"/>
      <c r="P556" s="107"/>
      <c r="Q556" s="115"/>
      <c r="R556" s="116"/>
      <c r="S556" s="117" t="str">
        <f t="shared" si="3"/>
        <v/>
      </c>
      <c r="T556" s="116"/>
      <c r="U556" s="106" t="str">
        <f t="shared" si="8"/>
        <v/>
      </c>
      <c r="V556" s="107"/>
      <c r="W556" s="107"/>
      <c r="X556" s="118"/>
      <c r="Y556" s="119" t="str">
        <f t="shared" si="5"/>
        <v/>
      </c>
      <c r="Z556" s="113"/>
      <c r="AA556" s="113"/>
      <c r="AB556" s="119" t="str">
        <f>IF(T556&lt;&gt;"",(HOUR(T556)+MINUTE(T556)/60)*custohh,"")</f>
        <v/>
      </c>
      <c r="AC556" s="118"/>
      <c r="AD556" s="119" t="str">
        <f t="shared" si="6"/>
        <v/>
      </c>
      <c r="AE556" s="107"/>
      <c r="AF556" s="107"/>
      <c r="AG556" s="107"/>
      <c r="AH556" s="107"/>
      <c r="AI556" s="107"/>
      <c r="AJ556" s="120"/>
      <c r="AK556" s="107"/>
      <c r="AL556" s="113"/>
      <c r="AM556" s="121"/>
      <c r="AN556" s="121"/>
    </row>
    <row r="557">
      <c r="A557" s="104"/>
      <c r="B557" s="105"/>
      <c r="C557" s="105"/>
      <c r="D557" s="106" t="str">
        <f t="shared" si="1"/>
        <v/>
      </c>
      <c r="E557" s="107"/>
      <c r="F557" s="108" t="str">
        <f t="shared" si="7"/>
        <v/>
      </c>
      <c r="G557" s="109" t="str">
        <f>IFERROR(VLOOKUP($E557,contratos,2,FALSE),"")</f>
        <v/>
      </c>
      <c r="H557" s="110" t="str">
        <f>IFERROR(VLOOKUP($E557,contratos,3,FALSE),"")</f>
        <v/>
      </c>
      <c r="I557" s="111" t="str">
        <f>IFERROR(VLOOKUP($E557,contratos,4,FALSE),"")</f>
        <v/>
      </c>
      <c r="J557" s="112" t="str">
        <f>IFERROR(VLOOKUP($E557,contratos,5,FALSE),"")</f>
        <v/>
      </c>
      <c r="K557" s="112" t="str">
        <f>IFERROR(VLOOKUP($E557,contratos,6,FALSE),"")</f>
        <v/>
      </c>
      <c r="L557" s="112" t="str">
        <f>IFERROR(VLOOKUP($E557,contratos,7,FALSE),"")</f>
        <v/>
      </c>
      <c r="M557" s="113"/>
      <c r="N557" s="114"/>
      <c r="O557" s="113"/>
      <c r="P557" s="107"/>
      <c r="Q557" s="115"/>
      <c r="R557" s="116"/>
      <c r="S557" s="117" t="str">
        <f t="shared" si="3"/>
        <v/>
      </c>
      <c r="T557" s="116"/>
      <c r="U557" s="106" t="str">
        <f t="shared" si="8"/>
        <v/>
      </c>
      <c r="V557" s="107"/>
      <c r="W557" s="107"/>
      <c r="X557" s="118"/>
      <c r="Y557" s="119" t="str">
        <f t="shared" si="5"/>
        <v/>
      </c>
      <c r="Z557" s="113"/>
      <c r="AA557" s="113"/>
      <c r="AB557" s="119" t="str">
        <f>IF(T557&lt;&gt;"",(HOUR(T557)+MINUTE(T557)/60)*custohh,"")</f>
        <v/>
      </c>
      <c r="AC557" s="118"/>
      <c r="AD557" s="119" t="str">
        <f t="shared" si="6"/>
        <v/>
      </c>
      <c r="AE557" s="107"/>
      <c r="AF557" s="107"/>
      <c r="AG557" s="107"/>
      <c r="AH557" s="107"/>
      <c r="AI557" s="107"/>
      <c r="AJ557" s="120"/>
      <c r="AK557" s="107"/>
      <c r="AL557" s="113"/>
      <c r="AM557" s="121"/>
      <c r="AN557" s="121"/>
    </row>
    <row r="558">
      <c r="A558" s="104"/>
      <c r="B558" s="105"/>
      <c r="C558" s="105"/>
      <c r="D558" s="106" t="str">
        <f t="shared" si="1"/>
        <v/>
      </c>
      <c r="E558" s="107"/>
      <c r="F558" s="108" t="str">
        <f t="shared" si="7"/>
        <v/>
      </c>
      <c r="G558" s="109" t="str">
        <f>IFERROR(VLOOKUP($E558,contratos,2,FALSE),"")</f>
        <v/>
      </c>
      <c r="H558" s="110" t="str">
        <f>IFERROR(VLOOKUP($E558,contratos,3,FALSE),"")</f>
        <v/>
      </c>
      <c r="I558" s="111" t="str">
        <f>IFERROR(VLOOKUP($E558,contratos,4,FALSE),"")</f>
        <v/>
      </c>
      <c r="J558" s="112" t="str">
        <f>IFERROR(VLOOKUP($E558,contratos,5,FALSE),"")</f>
        <v/>
      </c>
      <c r="K558" s="112" t="str">
        <f>IFERROR(VLOOKUP($E558,contratos,6,FALSE),"")</f>
        <v/>
      </c>
      <c r="L558" s="112" t="str">
        <f>IFERROR(VLOOKUP($E558,contratos,7,FALSE),"")</f>
        <v/>
      </c>
      <c r="M558" s="113"/>
      <c r="N558" s="114"/>
      <c r="O558" s="113"/>
      <c r="P558" s="107"/>
      <c r="Q558" s="115"/>
      <c r="R558" s="116"/>
      <c r="S558" s="117" t="str">
        <f t="shared" si="3"/>
        <v/>
      </c>
      <c r="T558" s="116"/>
      <c r="U558" s="106" t="str">
        <f t="shared" si="8"/>
        <v/>
      </c>
      <c r="V558" s="107"/>
      <c r="W558" s="107"/>
      <c r="X558" s="118"/>
      <c r="Y558" s="119" t="str">
        <f t="shared" si="5"/>
        <v/>
      </c>
      <c r="Z558" s="113"/>
      <c r="AA558" s="113"/>
      <c r="AB558" s="119" t="str">
        <f>IF(T558&lt;&gt;"",(HOUR(T558)+MINUTE(T558)/60)*custohh,"")</f>
        <v/>
      </c>
      <c r="AC558" s="118"/>
      <c r="AD558" s="119" t="str">
        <f t="shared" si="6"/>
        <v/>
      </c>
      <c r="AE558" s="107"/>
      <c r="AF558" s="107"/>
      <c r="AG558" s="107"/>
      <c r="AH558" s="107"/>
      <c r="AI558" s="107"/>
      <c r="AJ558" s="120"/>
      <c r="AK558" s="107"/>
      <c r="AL558" s="113"/>
      <c r="AM558" s="121"/>
      <c r="AN558" s="121"/>
    </row>
    <row r="559">
      <c r="A559" s="104"/>
      <c r="B559" s="105"/>
      <c r="C559" s="105"/>
      <c r="D559" s="106" t="str">
        <f t="shared" si="1"/>
        <v/>
      </c>
      <c r="E559" s="107"/>
      <c r="F559" s="108" t="str">
        <f t="shared" si="7"/>
        <v/>
      </c>
      <c r="G559" s="109" t="str">
        <f>IFERROR(VLOOKUP($E559,contratos,2,FALSE),"")</f>
        <v/>
      </c>
      <c r="H559" s="110" t="str">
        <f>IFERROR(VLOOKUP($E559,contratos,3,FALSE),"")</f>
        <v/>
      </c>
      <c r="I559" s="111" t="str">
        <f>IFERROR(VLOOKUP($E559,contratos,4,FALSE),"")</f>
        <v/>
      </c>
      <c r="J559" s="112" t="str">
        <f>IFERROR(VLOOKUP($E559,contratos,5,FALSE),"")</f>
        <v/>
      </c>
      <c r="K559" s="112" t="str">
        <f>IFERROR(VLOOKUP($E559,contratos,6,FALSE),"")</f>
        <v/>
      </c>
      <c r="L559" s="112" t="str">
        <f>IFERROR(VLOOKUP($E559,contratos,7,FALSE),"")</f>
        <v/>
      </c>
      <c r="M559" s="113"/>
      <c r="N559" s="114"/>
      <c r="O559" s="113"/>
      <c r="P559" s="107"/>
      <c r="Q559" s="115"/>
      <c r="R559" s="116"/>
      <c r="S559" s="117" t="str">
        <f t="shared" si="3"/>
        <v/>
      </c>
      <c r="T559" s="116"/>
      <c r="U559" s="106" t="str">
        <f t="shared" si="8"/>
        <v/>
      </c>
      <c r="V559" s="107"/>
      <c r="W559" s="107"/>
      <c r="X559" s="118"/>
      <c r="Y559" s="119" t="str">
        <f t="shared" si="5"/>
        <v/>
      </c>
      <c r="Z559" s="113"/>
      <c r="AA559" s="113"/>
      <c r="AB559" s="119" t="str">
        <f>IF(T559&lt;&gt;"",(HOUR(T559)+MINUTE(T559)/60)*custohh,"")</f>
        <v/>
      </c>
      <c r="AC559" s="118"/>
      <c r="AD559" s="119" t="str">
        <f t="shared" si="6"/>
        <v/>
      </c>
      <c r="AE559" s="107"/>
      <c r="AF559" s="107"/>
      <c r="AG559" s="107"/>
      <c r="AH559" s="107"/>
      <c r="AI559" s="107"/>
      <c r="AJ559" s="120"/>
      <c r="AK559" s="107"/>
      <c r="AL559" s="113"/>
      <c r="AM559" s="121"/>
      <c r="AN559" s="121"/>
    </row>
    <row r="560">
      <c r="A560" s="104"/>
      <c r="B560" s="105"/>
      <c r="C560" s="105"/>
      <c r="D560" s="106" t="str">
        <f t="shared" si="1"/>
        <v/>
      </c>
      <c r="E560" s="107"/>
      <c r="F560" s="108" t="str">
        <f t="shared" si="7"/>
        <v/>
      </c>
      <c r="G560" s="109" t="str">
        <f>IFERROR(VLOOKUP($E560,contratos,2,FALSE),"")</f>
        <v/>
      </c>
      <c r="H560" s="110" t="str">
        <f>IFERROR(VLOOKUP($E560,contratos,3,FALSE),"")</f>
        <v/>
      </c>
      <c r="I560" s="111" t="str">
        <f>IFERROR(VLOOKUP($E560,contratos,4,FALSE),"")</f>
        <v/>
      </c>
      <c r="J560" s="112" t="str">
        <f>IFERROR(VLOOKUP($E560,contratos,5,FALSE),"")</f>
        <v/>
      </c>
      <c r="K560" s="112" t="str">
        <f>IFERROR(VLOOKUP($E560,contratos,6,FALSE),"")</f>
        <v/>
      </c>
      <c r="L560" s="112" t="str">
        <f>IFERROR(VLOOKUP($E560,contratos,7,FALSE),"")</f>
        <v/>
      </c>
      <c r="M560" s="113"/>
      <c r="N560" s="114"/>
      <c r="O560" s="113"/>
      <c r="P560" s="107"/>
      <c r="Q560" s="115"/>
      <c r="R560" s="116"/>
      <c r="S560" s="117" t="str">
        <f t="shared" si="3"/>
        <v/>
      </c>
      <c r="T560" s="116"/>
      <c r="U560" s="106" t="str">
        <f t="shared" si="8"/>
        <v/>
      </c>
      <c r="V560" s="107"/>
      <c r="W560" s="107"/>
      <c r="X560" s="118"/>
      <c r="Y560" s="119" t="str">
        <f t="shared" si="5"/>
        <v/>
      </c>
      <c r="Z560" s="113"/>
      <c r="AA560" s="113"/>
      <c r="AB560" s="119" t="str">
        <f>IF(T560&lt;&gt;"",(HOUR(T560)+MINUTE(T560)/60)*custohh,"")</f>
        <v/>
      </c>
      <c r="AC560" s="118"/>
      <c r="AD560" s="119" t="str">
        <f t="shared" si="6"/>
        <v/>
      </c>
      <c r="AE560" s="107"/>
      <c r="AF560" s="107"/>
      <c r="AG560" s="107"/>
      <c r="AH560" s="107"/>
      <c r="AI560" s="107"/>
      <c r="AJ560" s="120"/>
      <c r="AK560" s="107"/>
      <c r="AL560" s="113"/>
      <c r="AM560" s="121"/>
      <c r="AN560" s="121"/>
    </row>
    <row r="561">
      <c r="A561" s="104"/>
      <c r="B561" s="105"/>
      <c r="C561" s="105"/>
      <c r="D561" s="106" t="str">
        <f t="shared" si="1"/>
        <v/>
      </c>
      <c r="E561" s="107"/>
      <c r="F561" s="108" t="str">
        <f t="shared" si="7"/>
        <v/>
      </c>
      <c r="G561" s="109" t="str">
        <f>IFERROR(VLOOKUP($E561,contratos,2,FALSE),"")</f>
        <v/>
      </c>
      <c r="H561" s="110" t="str">
        <f>IFERROR(VLOOKUP($E561,contratos,3,FALSE),"")</f>
        <v/>
      </c>
      <c r="I561" s="111" t="str">
        <f>IFERROR(VLOOKUP($E561,contratos,4,FALSE),"")</f>
        <v/>
      </c>
      <c r="J561" s="112" t="str">
        <f>IFERROR(VLOOKUP($E561,contratos,5,FALSE),"")</f>
        <v/>
      </c>
      <c r="K561" s="112" t="str">
        <f>IFERROR(VLOOKUP($E561,contratos,6,FALSE),"")</f>
        <v/>
      </c>
      <c r="L561" s="112" t="str">
        <f>IFERROR(VLOOKUP($E561,contratos,7,FALSE),"")</f>
        <v/>
      </c>
      <c r="M561" s="113"/>
      <c r="N561" s="114"/>
      <c r="O561" s="113"/>
      <c r="P561" s="107"/>
      <c r="Q561" s="115"/>
      <c r="R561" s="116"/>
      <c r="S561" s="117" t="str">
        <f t="shared" si="3"/>
        <v/>
      </c>
      <c r="T561" s="116"/>
      <c r="U561" s="106" t="str">
        <f t="shared" si="8"/>
        <v/>
      </c>
      <c r="V561" s="107"/>
      <c r="W561" s="107"/>
      <c r="X561" s="118"/>
      <c r="Y561" s="119" t="str">
        <f t="shared" si="5"/>
        <v/>
      </c>
      <c r="Z561" s="113"/>
      <c r="AA561" s="113"/>
      <c r="AB561" s="119" t="str">
        <f>IF(T561&lt;&gt;"",(HOUR(T561)+MINUTE(T561)/60)*custohh,"")</f>
        <v/>
      </c>
      <c r="AC561" s="118"/>
      <c r="AD561" s="119" t="str">
        <f t="shared" si="6"/>
        <v/>
      </c>
      <c r="AE561" s="107"/>
      <c r="AF561" s="107"/>
      <c r="AG561" s="107"/>
      <c r="AH561" s="107"/>
      <c r="AI561" s="107"/>
      <c r="AJ561" s="120"/>
      <c r="AK561" s="107"/>
      <c r="AL561" s="113"/>
      <c r="AM561" s="121"/>
      <c r="AN561" s="121"/>
    </row>
    <row r="562">
      <c r="A562" s="104"/>
      <c r="B562" s="105"/>
      <c r="C562" s="105"/>
      <c r="D562" s="106" t="str">
        <f t="shared" si="1"/>
        <v/>
      </c>
      <c r="E562" s="107"/>
      <c r="F562" s="108" t="str">
        <f t="shared" si="7"/>
        <v/>
      </c>
      <c r="G562" s="109" t="str">
        <f>IFERROR(VLOOKUP($E562,contratos,2,FALSE),"")</f>
        <v/>
      </c>
      <c r="H562" s="110" t="str">
        <f>IFERROR(VLOOKUP($E562,contratos,3,FALSE),"")</f>
        <v/>
      </c>
      <c r="I562" s="111" t="str">
        <f>IFERROR(VLOOKUP($E562,contratos,4,FALSE),"")</f>
        <v/>
      </c>
      <c r="J562" s="112" t="str">
        <f>IFERROR(VLOOKUP($E562,contratos,5,FALSE),"")</f>
        <v/>
      </c>
      <c r="K562" s="112" t="str">
        <f>IFERROR(VLOOKUP($E562,contratos,6,FALSE),"")</f>
        <v/>
      </c>
      <c r="L562" s="112" t="str">
        <f>IFERROR(VLOOKUP($E562,contratos,7,FALSE),"")</f>
        <v/>
      </c>
      <c r="M562" s="113"/>
      <c r="N562" s="114"/>
      <c r="O562" s="113"/>
      <c r="P562" s="107"/>
      <c r="Q562" s="115"/>
      <c r="R562" s="116"/>
      <c r="S562" s="117" t="str">
        <f t="shared" si="3"/>
        <v/>
      </c>
      <c r="T562" s="116"/>
      <c r="U562" s="106" t="str">
        <f t="shared" si="8"/>
        <v/>
      </c>
      <c r="V562" s="107"/>
      <c r="W562" s="107"/>
      <c r="X562" s="118"/>
      <c r="Y562" s="119" t="str">
        <f t="shared" si="5"/>
        <v/>
      </c>
      <c r="Z562" s="113"/>
      <c r="AA562" s="113"/>
      <c r="AB562" s="119" t="str">
        <f>IF(T562&lt;&gt;"",(HOUR(T562)+MINUTE(T562)/60)*custohh,"")</f>
        <v/>
      </c>
      <c r="AC562" s="118"/>
      <c r="AD562" s="119" t="str">
        <f t="shared" si="6"/>
        <v/>
      </c>
      <c r="AE562" s="107"/>
      <c r="AF562" s="107"/>
      <c r="AG562" s="107"/>
      <c r="AH562" s="107"/>
      <c r="AI562" s="107"/>
      <c r="AJ562" s="120"/>
      <c r="AK562" s="107"/>
      <c r="AL562" s="113"/>
      <c r="AM562" s="121"/>
      <c r="AN562" s="121"/>
    </row>
    <row r="563">
      <c r="A563" s="104"/>
      <c r="B563" s="105"/>
      <c r="C563" s="105"/>
      <c r="D563" s="106" t="str">
        <f t="shared" si="1"/>
        <v/>
      </c>
      <c r="E563" s="107"/>
      <c r="F563" s="108" t="str">
        <f t="shared" si="7"/>
        <v/>
      </c>
      <c r="G563" s="109" t="str">
        <f>IFERROR(VLOOKUP($E563,contratos,2,FALSE),"")</f>
        <v/>
      </c>
      <c r="H563" s="110" t="str">
        <f>IFERROR(VLOOKUP($E563,contratos,3,FALSE),"")</f>
        <v/>
      </c>
      <c r="I563" s="111" t="str">
        <f>IFERROR(VLOOKUP($E563,contratos,4,FALSE),"")</f>
        <v/>
      </c>
      <c r="J563" s="112" t="str">
        <f>IFERROR(VLOOKUP($E563,contratos,5,FALSE),"")</f>
        <v/>
      </c>
      <c r="K563" s="112" t="str">
        <f>IFERROR(VLOOKUP($E563,contratos,6,FALSE),"")</f>
        <v/>
      </c>
      <c r="L563" s="112" t="str">
        <f>IFERROR(VLOOKUP($E563,contratos,7,FALSE),"")</f>
        <v/>
      </c>
      <c r="M563" s="113"/>
      <c r="N563" s="114"/>
      <c r="O563" s="113"/>
      <c r="P563" s="107"/>
      <c r="Q563" s="115"/>
      <c r="R563" s="116"/>
      <c r="S563" s="117" t="str">
        <f t="shared" si="3"/>
        <v/>
      </c>
      <c r="T563" s="116"/>
      <c r="U563" s="106" t="str">
        <f t="shared" si="8"/>
        <v/>
      </c>
      <c r="V563" s="107"/>
      <c r="W563" s="107"/>
      <c r="X563" s="118"/>
      <c r="Y563" s="119" t="str">
        <f t="shared" si="5"/>
        <v/>
      </c>
      <c r="Z563" s="113"/>
      <c r="AA563" s="113"/>
      <c r="AB563" s="119" t="str">
        <f>IF(T563&lt;&gt;"",(HOUR(T563)+MINUTE(T563)/60)*custohh,"")</f>
        <v/>
      </c>
      <c r="AC563" s="118"/>
      <c r="AD563" s="119" t="str">
        <f t="shared" si="6"/>
        <v/>
      </c>
      <c r="AE563" s="107"/>
      <c r="AF563" s="107"/>
      <c r="AG563" s="107"/>
      <c r="AH563" s="107"/>
      <c r="AI563" s="107"/>
      <c r="AJ563" s="120"/>
      <c r="AK563" s="107"/>
      <c r="AL563" s="113"/>
      <c r="AM563" s="121"/>
      <c r="AN563" s="121"/>
    </row>
    <row r="564">
      <c r="A564" s="104"/>
      <c r="B564" s="105"/>
      <c r="C564" s="105"/>
      <c r="D564" s="106" t="str">
        <f t="shared" si="1"/>
        <v/>
      </c>
      <c r="E564" s="107"/>
      <c r="F564" s="108" t="str">
        <f t="shared" si="7"/>
        <v/>
      </c>
      <c r="G564" s="109" t="str">
        <f>IFERROR(VLOOKUP($E564,contratos,2,FALSE),"")</f>
        <v/>
      </c>
      <c r="H564" s="110" t="str">
        <f>IFERROR(VLOOKUP($E564,contratos,3,FALSE),"")</f>
        <v/>
      </c>
      <c r="I564" s="111" t="str">
        <f>IFERROR(VLOOKUP($E564,contratos,4,FALSE),"")</f>
        <v/>
      </c>
      <c r="J564" s="112" t="str">
        <f>IFERROR(VLOOKUP($E564,contratos,5,FALSE),"")</f>
        <v/>
      </c>
      <c r="K564" s="112" t="str">
        <f>IFERROR(VLOOKUP($E564,contratos,6,FALSE),"")</f>
        <v/>
      </c>
      <c r="L564" s="112" t="str">
        <f>IFERROR(VLOOKUP($E564,contratos,7,FALSE),"")</f>
        <v/>
      </c>
      <c r="M564" s="113"/>
      <c r="N564" s="114"/>
      <c r="O564" s="113"/>
      <c r="P564" s="107"/>
      <c r="Q564" s="115"/>
      <c r="R564" s="116"/>
      <c r="S564" s="117" t="str">
        <f t="shared" si="3"/>
        <v/>
      </c>
      <c r="T564" s="116"/>
      <c r="U564" s="106" t="str">
        <f t="shared" si="8"/>
        <v/>
      </c>
      <c r="V564" s="107"/>
      <c r="W564" s="107"/>
      <c r="X564" s="118"/>
      <c r="Y564" s="119" t="str">
        <f t="shared" si="5"/>
        <v/>
      </c>
      <c r="Z564" s="113"/>
      <c r="AA564" s="113"/>
      <c r="AB564" s="119" t="str">
        <f>IF(T564&lt;&gt;"",(HOUR(T564)+MINUTE(T564)/60)*custohh,"")</f>
        <v/>
      </c>
      <c r="AC564" s="118"/>
      <c r="AD564" s="119" t="str">
        <f t="shared" si="6"/>
        <v/>
      </c>
      <c r="AE564" s="107"/>
      <c r="AF564" s="107"/>
      <c r="AG564" s="107"/>
      <c r="AH564" s="107"/>
      <c r="AI564" s="107"/>
      <c r="AJ564" s="120"/>
      <c r="AK564" s="107"/>
      <c r="AL564" s="113"/>
      <c r="AM564" s="121"/>
      <c r="AN564" s="121"/>
    </row>
    <row r="565">
      <c r="A565" s="104"/>
      <c r="B565" s="105"/>
      <c r="C565" s="105"/>
      <c r="D565" s="106" t="str">
        <f t="shared" si="1"/>
        <v/>
      </c>
      <c r="E565" s="107"/>
      <c r="F565" s="108" t="str">
        <f t="shared" si="7"/>
        <v/>
      </c>
      <c r="G565" s="109" t="str">
        <f>IFERROR(VLOOKUP($E565,contratos,2,FALSE),"")</f>
        <v/>
      </c>
      <c r="H565" s="110" t="str">
        <f>IFERROR(VLOOKUP($E565,contratos,3,FALSE),"")</f>
        <v/>
      </c>
      <c r="I565" s="111" t="str">
        <f>IFERROR(VLOOKUP($E565,contratos,4,FALSE),"")</f>
        <v/>
      </c>
      <c r="J565" s="112" t="str">
        <f>IFERROR(VLOOKUP($E565,contratos,5,FALSE),"")</f>
        <v/>
      </c>
      <c r="K565" s="112" t="str">
        <f>IFERROR(VLOOKUP($E565,contratos,6,FALSE),"")</f>
        <v/>
      </c>
      <c r="L565" s="112" t="str">
        <f>IFERROR(VLOOKUP($E565,contratos,7,FALSE),"")</f>
        <v/>
      </c>
      <c r="M565" s="113"/>
      <c r="N565" s="114"/>
      <c r="O565" s="113"/>
      <c r="P565" s="107"/>
      <c r="Q565" s="115"/>
      <c r="R565" s="116"/>
      <c r="S565" s="117" t="str">
        <f t="shared" si="3"/>
        <v/>
      </c>
      <c r="T565" s="116"/>
      <c r="U565" s="106" t="str">
        <f t="shared" si="8"/>
        <v/>
      </c>
      <c r="V565" s="107"/>
      <c r="W565" s="107"/>
      <c r="X565" s="118"/>
      <c r="Y565" s="119" t="str">
        <f t="shared" si="5"/>
        <v/>
      </c>
      <c r="Z565" s="113"/>
      <c r="AA565" s="113"/>
      <c r="AB565" s="119" t="str">
        <f>IF(T565&lt;&gt;"",(HOUR(T565)+MINUTE(T565)/60)*custohh,"")</f>
        <v/>
      </c>
      <c r="AC565" s="118"/>
      <c r="AD565" s="119" t="str">
        <f t="shared" si="6"/>
        <v/>
      </c>
      <c r="AE565" s="107"/>
      <c r="AF565" s="107"/>
      <c r="AG565" s="107"/>
      <c r="AH565" s="107"/>
      <c r="AI565" s="107"/>
      <c r="AJ565" s="120"/>
      <c r="AK565" s="107"/>
      <c r="AL565" s="113"/>
      <c r="AM565" s="121"/>
      <c r="AN565" s="121"/>
    </row>
    <row r="566">
      <c r="A566" s="104"/>
      <c r="B566" s="105"/>
      <c r="C566" s="105"/>
      <c r="D566" s="106" t="str">
        <f t="shared" si="1"/>
        <v/>
      </c>
      <c r="E566" s="107"/>
      <c r="F566" s="108" t="str">
        <f t="shared" si="7"/>
        <v/>
      </c>
      <c r="G566" s="109" t="str">
        <f>IFERROR(VLOOKUP($E566,contratos,2,FALSE),"")</f>
        <v/>
      </c>
      <c r="H566" s="110" t="str">
        <f>IFERROR(VLOOKUP($E566,contratos,3,FALSE),"")</f>
        <v/>
      </c>
      <c r="I566" s="111" t="str">
        <f>IFERROR(VLOOKUP($E566,contratos,4,FALSE),"")</f>
        <v/>
      </c>
      <c r="J566" s="112" t="str">
        <f>IFERROR(VLOOKUP($E566,contratos,5,FALSE),"")</f>
        <v/>
      </c>
      <c r="K566" s="112" t="str">
        <f>IFERROR(VLOOKUP($E566,contratos,6,FALSE),"")</f>
        <v/>
      </c>
      <c r="L566" s="112" t="str">
        <f>IFERROR(VLOOKUP($E566,contratos,7,FALSE),"")</f>
        <v/>
      </c>
      <c r="M566" s="113"/>
      <c r="N566" s="114"/>
      <c r="O566" s="113"/>
      <c r="P566" s="107"/>
      <c r="Q566" s="115"/>
      <c r="R566" s="116"/>
      <c r="S566" s="117" t="str">
        <f t="shared" si="3"/>
        <v/>
      </c>
      <c r="T566" s="116"/>
      <c r="U566" s="106" t="str">
        <f t="shared" si="8"/>
        <v/>
      </c>
      <c r="V566" s="107"/>
      <c r="W566" s="107"/>
      <c r="X566" s="118"/>
      <c r="Y566" s="119" t="str">
        <f t="shared" si="5"/>
        <v/>
      </c>
      <c r="Z566" s="113"/>
      <c r="AA566" s="113"/>
      <c r="AB566" s="119" t="str">
        <f>IF(T566&lt;&gt;"",(HOUR(T566)+MINUTE(T566)/60)*custohh,"")</f>
        <v/>
      </c>
      <c r="AC566" s="118"/>
      <c r="AD566" s="119" t="str">
        <f t="shared" si="6"/>
        <v/>
      </c>
      <c r="AE566" s="107"/>
      <c r="AF566" s="107"/>
      <c r="AG566" s="107"/>
      <c r="AH566" s="107"/>
      <c r="AI566" s="107"/>
      <c r="AJ566" s="120"/>
      <c r="AK566" s="107"/>
      <c r="AL566" s="113"/>
      <c r="AM566" s="121"/>
      <c r="AN566" s="121"/>
    </row>
    <row r="567">
      <c r="A567" s="104"/>
      <c r="B567" s="105"/>
      <c r="C567" s="105"/>
      <c r="D567" s="106" t="str">
        <f t="shared" si="1"/>
        <v/>
      </c>
      <c r="E567" s="107"/>
      <c r="F567" s="108" t="str">
        <f t="shared" si="7"/>
        <v/>
      </c>
      <c r="G567" s="109" t="str">
        <f>IFERROR(VLOOKUP($E567,contratos,2,FALSE),"")</f>
        <v/>
      </c>
      <c r="H567" s="110" t="str">
        <f>IFERROR(VLOOKUP($E567,contratos,3,FALSE),"")</f>
        <v/>
      </c>
      <c r="I567" s="111" t="str">
        <f>IFERROR(VLOOKUP($E567,contratos,4,FALSE),"")</f>
        <v/>
      </c>
      <c r="J567" s="112" t="str">
        <f>IFERROR(VLOOKUP($E567,contratos,5,FALSE),"")</f>
        <v/>
      </c>
      <c r="K567" s="112" t="str">
        <f>IFERROR(VLOOKUP($E567,contratos,6,FALSE),"")</f>
        <v/>
      </c>
      <c r="L567" s="112" t="str">
        <f>IFERROR(VLOOKUP($E567,contratos,7,FALSE),"")</f>
        <v/>
      </c>
      <c r="M567" s="113"/>
      <c r="N567" s="114"/>
      <c r="O567" s="113"/>
      <c r="P567" s="107"/>
      <c r="Q567" s="115"/>
      <c r="R567" s="116"/>
      <c r="S567" s="117" t="str">
        <f t="shared" si="3"/>
        <v/>
      </c>
      <c r="T567" s="116"/>
      <c r="U567" s="106" t="str">
        <f t="shared" si="8"/>
        <v/>
      </c>
      <c r="V567" s="107"/>
      <c r="W567" s="107"/>
      <c r="X567" s="118"/>
      <c r="Y567" s="119" t="str">
        <f t="shared" si="5"/>
        <v/>
      </c>
      <c r="Z567" s="113"/>
      <c r="AA567" s="113"/>
      <c r="AB567" s="119" t="str">
        <f>IF(T567&lt;&gt;"",(HOUR(T567)+MINUTE(T567)/60)*custohh,"")</f>
        <v/>
      </c>
      <c r="AC567" s="118"/>
      <c r="AD567" s="119" t="str">
        <f t="shared" si="6"/>
        <v/>
      </c>
      <c r="AE567" s="107"/>
      <c r="AF567" s="107"/>
      <c r="AG567" s="107"/>
      <c r="AH567" s="107"/>
      <c r="AI567" s="107"/>
      <c r="AJ567" s="120"/>
      <c r="AK567" s="107"/>
      <c r="AL567" s="113"/>
      <c r="AM567" s="121"/>
      <c r="AN567" s="121"/>
    </row>
    <row r="568">
      <c r="A568" s="104"/>
      <c r="B568" s="105"/>
      <c r="C568" s="105"/>
      <c r="D568" s="106" t="str">
        <f t="shared" si="1"/>
        <v/>
      </c>
      <c r="E568" s="107"/>
      <c r="F568" s="108" t="str">
        <f t="shared" si="7"/>
        <v/>
      </c>
      <c r="G568" s="109" t="str">
        <f>IFERROR(VLOOKUP($E568,contratos,2,FALSE),"")</f>
        <v/>
      </c>
      <c r="H568" s="110" t="str">
        <f>IFERROR(VLOOKUP($E568,contratos,3,FALSE),"")</f>
        <v/>
      </c>
      <c r="I568" s="111" t="str">
        <f>IFERROR(VLOOKUP($E568,contratos,4,FALSE),"")</f>
        <v/>
      </c>
      <c r="J568" s="112" t="str">
        <f>IFERROR(VLOOKUP($E568,contratos,5,FALSE),"")</f>
        <v/>
      </c>
      <c r="K568" s="112" t="str">
        <f>IFERROR(VLOOKUP($E568,contratos,6,FALSE),"")</f>
        <v/>
      </c>
      <c r="L568" s="112" t="str">
        <f>IFERROR(VLOOKUP($E568,contratos,7,FALSE),"")</f>
        <v/>
      </c>
      <c r="M568" s="113"/>
      <c r="N568" s="114"/>
      <c r="O568" s="113"/>
      <c r="P568" s="107"/>
      <c r="Q568" s="115"/>
      <c r="R568" s="116"/>
      <c r="S568" s="117" t="str">
        <f t="shared" si="3"/>
        <v/>
      </c>
      <c r="T568" s="116"/>
      <c r="U568" s="106" t="str">
        <f t="shared" si="8"/>
        <v/>
      </c>
      <c r="V568" s="107"/>
      <c r="W568" s="107"/>
      <c r="X568" s="118"/>
      <c r="Y568" s="119" t="str">
        <f t="shared" si="5"/>
        <v/>
      </c>
      <c r="Z568" s="113"/>
      <c r="AA568" s="113"/>
      <c r="AB568" s="119" t="str">
        <f>IF(T568&lt;&gt;"",(HOUR(T568)+MINUTE(T568)/60)*custohh,"")</f>
        <v/>
      </c>
      <c r="AC568" s="118"/>
      <c r="AD568" s="119" t="str">
        <f t="shared" si="6"/>
        <v/>
      </c>
      <c r="AE568" s="107"/>
      <c r="AF568" s="107"/>
      <c r="AG568" s="107"/>
      <c r="AH568" s="107"/>
      <c r="AI568" s="107"/>
      <c r="AJ568" s="120"/>
      <c r="AK568" s="107"/>
      <c r="AL568" s="113"/>
      <c r="AM568" s="121"/>
      <c r="AN568" s="121"/>
    </row>
    <row r="569">
      <c r="A569" s="104"/>
      <c r="B569" s="105"/>
      <c r="C569" s="105"/>
      <c r="D569" s="106" t="str">
        <f t="shared" si="1"/>
        <v/>
      </c>
      <c r="E569" s="107"/>
      <c r="F569" s="108" t="str">
        <f t="shared" si="7"/>
        <v/>
      </c>
      <c r="G569" s="109" t="str">
        <f>IFERROR(VLOOKUP($E569,contratos,2,FALSE),"")</f>
        <v/>
      </c>
      <c r="H569" s="110" t="str">
        <f>IFERROR(VLOOKUP($E569,contratos,3,FALSE),"")</f>
        <v/>
      </c>
      <c r="I569" s="111" t="str">
        <f>IFERROR(VLOOKUP($E569,contratos,4,FALSE),"")</f>
        <v/>
      </c>
      <c r="J569" s="112" t="str">
        <f>IFERROR(VLOOKUP($E569,contratos,5,FALSE),"")</f>
        <v/>
      </c>
      <c r="K569" s="112" t="str">
        <f>IFERROR(VLOOKUP($E569,contratos,6,FALSE),"")</f>
        <v/>
      </c>
      <c r="L569" s="112" t="str">
        <f>IFERROR(VLOOKUP($E569,contratos,7,FALSE),"")</f>
        <v/>
      </c>
      <c r="M569" s="113"/>
      <c r="N569" s="114"/>
      <c r="O569" s="113"/>
      <c r="P569" s="107"/>
      <c r="Q569" s="115"/>
      <c r="R569" s="116"/>
      <c r="S569" s="117" t="str">
        <f t="shared" si="3"/>
        <v/>
      </c>
      <c r="T569" s="116"/>
      <c r="U569" s="106" t="str">
        <f t="shared" si="8"/>
        <v/>
      </c>
      <c r="V569" s="107"/>
      <c r="W569" s="107"/>
      <c r="X569" s="118"/>
      <c r="Y569" s="119" t="str">
        <f t="shared" si="5"/>
        <v/>
      </c>
      <c r="Z569" s="113"/>
      <c r="AA569" s="113"/>
      <c r="AB569" s="119" t="str">
        <f>IF(T569&lt;&gt;"",(HOUR(T569)+MINUTE(T569)/60)*custohh,"")</f>
        <v/>
      </c>
      <c r="AC569" s="118"/>
      <c r="AD569" s="119" t="str">
        <f t="shared" si="6"/>
        <v/>
      </c>
      <c r="AE569" s="107"/>
      <c r="AF569" s="107"/>
      <c r="AG569" s="107"/>
      <c r="AH569" s="107"/>
      <c r="AI569" s="107"/>
      <c r="AJ569" s="120"/>
      <c r="AK569" s="107"/>
      <c r="AL569" s="113"/>
      <c r="AM569" s="121"/>
      <c r="AN569" s="121"/>
    </row>
    <row r="570">
      <c r="A570" s="104"/>
      <c r="B570" s="105"/>
      <c r="C570" s="105"/>
      <c r="D570" s="106" t="str">
        <f t="shared" si="1"/>
        <v/>
      </c>
      <c r="E570" s="107"/>
      <c r="F570" s="108" t="str">
        <f t="shared" si="7"/>
        <v/>
      </c>
      <c r="G570" s="109" t="str">
        <f>IFERROR(VLOOKUP($E570,contratos,2,FALSE),"")</f>
        <v/>
      </c>
      <c r="H570" s="110" t="str">
        <f>IFERROR(VLOOKUP($E570,contratos,3,FALSE),"")</f>
        <v/>
      </c>
      <c r="I570" s="111" t="str">
        <f>IFERROR(VLOOKUP($E570,contratos,4,FALSE),"")</f>
        <v/>
      </c>
      <c r="J570" s="112" t="str">
        <f>IFERROR(VLOOKUP($E570,contratos,5,FALSE),"")</f>
        <v/>
      </c>
      <c r="K570" s="112" t="str">
        <f>IFERROR(VLOOKUP($E570,contratos,6,FALSE),"")</f>
        <v/>
      </c>
      <c r="L570" s="112" t="str">
        <f>IFERROR(VLOOKUP($E570,contratos,7,FALSE),"")</f>
        <v/>
      </c>
      <c r="M570" s="113"/>
      <c r="N570" s="114"/>
      <c r="O570" s="113"/>
      <c r="P570" s="107"/>
      <c r="Q570" s="115"/>
      <c r="R570" s="116"/>
      <c r="S570" s="117" t="str">
        <f t="shared" si="3"/>
        <v/>
      </c>
      <c r="T570" s="116"/>
      <c r="U570" s="106" t="str">
        <f t="shared" si="8"/>
        <v/>
      </c>
      <c r="V570" s="107"/>
      <c r="W570" s="107"/>
      <c r="X570" s="118"/>
      <c r="Y570" s="119" t="str">
        <f t="shared" si="5"/>
        <v/>
      </c>
      <c r="Z570" s="113"/>
      <c r="AA570" s="113"/>
      <c r="AB570" s="119" t="str">
        <f>IF(T570&lt;&gt;"",(HOUR(T570)+MINUTE(T570)/60)*custohh,"")</f>
        <v/>
      </c>
      <c r="AC570" s="118"/>
      <c r="AD570" s="119" t="str">
        <f t="shared" si="6"/>
        <v/>
      </c>
      <c r="AE570" s="107"/>
      <c r="AF570" s="107"/>
      <c r="AG570" s="107"/>
      <c r="AH570" s="107"/>
      <c r="AI570" s="107"/>
      <c r="AJ570" s="120"/>
      <c r="AK570" s="107"/>
      <c r="AL570" s="113"/>
      <c r="AM570" s="121"/>
      <c r="AN570" s="121"/>
    </row>
    <row r="571">
      <c r="A571" s="104"/>
      <c r="B571" s="105"/>
      <c r="C571" s="105"/>
      <c r="D571" s="106" t="str">
        <f t="shared" si="1"/>
        <v/>
      </c>
      <c r="E571" s="107"/>
      <c r="F571" s="108" t="str">
        <f t="shared" si="7"/>
        <v/>
      </c>
      <c r="G571" s="109" t="str">
        <f>IFERROR(VLOOKUP($E571,contratos,2,FALSE),"")</f>
        <v/>
      </c>
      <c r="H571" s="110" t="str">
        <f>IFERROR(VLOOKUP($E571,contratos,3,FALSE),"")</f>
        <v/>
      </c>
      <c r="I571" s="111" t="str">
        <f>IFERROR(VLOOKUP($E571,contratos,4,FALSE),"")</f>
        <v/>
      </c>
      <c r="J571" s="112" t="str">
        <f>IFERROR(VLOOKUP($E571,contratos,5,FALSE),"")</f>
        <v/>
      </c>
      <c r="K571" s="112" t="str">
        <f>IFERROR(VLOOKUP($E571,contratos,6,FALSE),"")</f>
        <v/>
      </c>
      <c r="L571" s="112" t="str">
        <f>IFERROR(VLOOKUP($E571,contratos,7,FALSE),"")</f>
        <v/>
      </c>
      <c r="M571" s="113"/>
      <c r="N571" s="114"/>
      <c r="O571" s="113"/>
      <c r="P571" s="107"/>
      <c r="Q571" s="115"/>
      <c r="R571" s="116"/>
      <c r="S571" s="117" t="str">
        <f t="shared" si="3"/>
        <v/>
      </c>
      <c r="T571" s="116"/>
      <c r="U571" s="106" t="str">
        <f t="shared" si="8"/>
        <v/>
      </c>
      <c r="V571" s="107"/>
      <c r="W571" s="107"/>
      <c r="X571" s="118"/>
      <c r="Y571" s="119" t="str">
        <f t="shared" si="5"/>
        <v/>
      </c>
      <c r="Z571" s="113"/>
      <c r="AA571" s="113"/>
      <c r="AB571" s="119" t="str">
        <f>IF(T571&lt;&gt;"",(HOUR(T571)+MINUTE(T571)/60)*custohh,"")</f>
        <v/>
      </c>
      <c r="AC571" s="118"/>
      <c r="AD571" s="119" t="str">
        <f t="shared" si="6"/>
        <v/>
      </c>
      <c r="AE571" s="107"/>
      <c r="AF571" s="107"/>
      <c r="AG571" s="107"/>
      <c r="AH571" s="107"/>
      <c r="AI571" s="107"/>
      <c r="AJ571" s="120"/>
      <c r="AK571" s="107"/>
      <c r="AL571" s="113"/>
      <c r="AM571" s="121"/>
      <c r="AN571" s="121"/>
    </row>
    <row r="572">
      <c r="A572" s="104"/>
      <c r="B572" s="105"/>
      <c r="C572" s="105"/>
      <c r="D572" s="106" t="str">
        <f t="shared" si="1"/>
        <v/>
      </c>
      <c r="E572" s="107"/>
      <c r="F572" s="108" t="str">
        <f t="shared" si="7"/>
        <v/>
      </c>
      <c r="G572" s="109" t="str">
        <f>IFERROR(VLOOKUP($E572,contratos,2,FALSE),"")</f>
        <v/>
      </c>
      <c r="H572" s="110" t="str">
        <f>IFERROR(VLOOKUP($E572,contratos,3,FALSE),"")</f>
        <v/>
      </c>
      <c r="I572" s="111" t="str">
        <f>IFERROR(VLOOKUP($E572,contratos,4,FALSE),"")</f>
        <v/>
      </c>
      <c r="J572" s="112" t="str">
        <f>IFERROR(VLOOKUP($E572,contratos,5,FALSE),"")</f>
        <v/>
      </c>
      <c r="K572" s="112" t="str">
        <f>IFERROR(VLOOKUP($E572,contratos,6,FALSE),"")</f>
        <v/>
      </c>
      <c r="L572" s="112" t="str">
        <f>IFERROR(VLOOKUP($E572,contratos,7,FALSE),"")</f>
        <v/>
      </c>
      <c r="M572" s="113"/>
      <c r="N572" s="114"/>
      <c r="O572" s="113"/>
      <c r="P572" s="107"/>
      <c r="Q572" s="115"/>
      <c r="R572" s="116"/>
      <c r="S572" s="117" t="str">
        <f t="shared" si="3"/>
        <v/>
      </c>
      <c r="T572" s="116"/>
      <c r="U572" s="106" t="str">
        <f t="shared" si="8"/>
        <v/>
      </c>
      <c r="V572" s="107"/>
      <c r="W572" s="107"/>
      <c r="X572" s="118"/>
      <c r="Y572" s="119" t="str">
        <f t="shared" si="5"/>
        <v/>
      </c>
      <c r="Z572" s="113"/>
      <c r="AA572" s="113"/>
      <c r="AB572" s="119" t="str">
        <f>IF(T572&lt;&gt;"",(HOUR(T572)+MINUTE(T572)/60)*custohh,"")</f>
        <v/>
      </c>
      <c r="AC572" s="118"/>
      <c r="AD572" s="119" t="str">
        <f t="shared" si="6"/>
        <v/>
      </c>
      <c r="AE572" s="107"/>
      <c r="AF572" s="107"/>
      <c r="AG572" s="107"/>
      <c r="AH572" s="107"/>
      <c r="AI572" s="107"/>
      <c r="AJ572" s="120"/>
      <c r="AK572" s="107"/>
      <c r="AL572" s="113"/>
      <c r="AM572" s="121"/>
      <c r="AN572" s="121"/>
    </row>
    <row r="573">
      <c r="A573" s="104"/>
      <c r="B573" s="105"/>
      <c r="C573" s="105"/>
      <c r="D573" s="106" t="str">
        <f t="shared" si="1"/>
        <v/>
      </c>
      <c r="E573" s="107"/>
      <c r="F573" s="108" t="str">
        <f t="shared" si="7"/>
        <v/>
      </c>
      <c r="G573" s="109" t="str">
        <f>IFERROR(VLOOKUP($E573,contratos,2,FALSE),"")</f>
        <v/>
      </c>
      <c r="H573" s="110" t="str">
        <f>IFERROR(VLOOKUP($E573,contratos,3,FALSE),"")</f>
        <v/>
      </c>
      <c r="I573" s="111" t="str">
        <f>IFERROR(VLOOKUP($E573,contratos,4,FALSE),"")</f>
        <v/>
      </c>
      <c r="J573" s="112" t="str">
        <f>IFERROR(VLOOKUP($E573,contratos,5,FALSE),"")</f>
        <v/>
      </c>
      <c r="K573" s="112" t="str">
        <f>IFERROR(VLOOKUP($E573,contratos,6,FALSE),"")</f>
        <v/>
      </c>
      <c r="L573" s="112" t="str">
        <f>IFERROR(VLOOKUP($E573,contratos,7,FALSE),"")</f>
        <v/>
      </c>
      <c r="M573" s="113"/>
      <c r="N573" s="114"/>
      <c r="O573" s="113"/>
      <c r="P573" s="107"/>
      <c r="Q573" s="115"/>
      <c r="R573" s="116"/>
      <c r="S573" s="117" t="str">
        <f t="shared" si="3"/>
        <v/>
      </c>
      <c r="T573" s="116"/>
      <c r="U573" s="106" t="str">
        <f t="shared" si="8"/>
        <v/>
      </c>
      <c r="V573" s="107"/>
      <c r="W573" s="107"/>
      <c r="X573" s="118"/>
      <c r="Y573" s="119" t="str">
        <f t="shared" si="5"/>
        <v/>
      </c>
      <c r="Z573" s="113"/>
      <c r="AA573" s="113"/>
      <c r="AB573" s="119" t="str">
        <f>IF(T573&lt;&gt;"",(HOUR(T573)+MINUTE(T573)/60)*custohh,"")</f>
        <v/>
      </c>
      <c r="AC573" s="118"/>
      <c r="AD573" s="119" t="str">
        <f t="shared" si="6"/>
        <v/>
      </c>
      <c r="AE573" s="107"/>
      <c r="AF573" s="107"/>
      <c r="AG573" s="107"/>
      <c r="AH573" s="107"/>
      <c r="AI573" s="107"/>
      <c r="AJ573" s="120"/>
      <c r="AK573" s="107"/>
      <c r="AL573" s="113"/>
      <c r="AM573" s="121"/>
      <c r="AN573" s="121"/>
    </row>
    <row r="574">
      <c r="A574" s="104"/>
      <c r="B574" s="105"/>
      <c r="C574" s="105"/>
      <c r="D574" s="106" t="str">
        <f t="shared" si="1"/>
        <v/>
      </c>
      <c r="E574" s="107"/>
      <c r="F574" s="108" t="str">
        <f t="shared" si="7"/>
        <v/>
      </c>
      <c r="G574" s="109" t="str">
        <f>IFERROR(VLOOKUP($E574,contratos,2,FALSE),"")</f>
        <v/>
      </c>
      <c r="H574" s="110" t="str">
        <f>IFERROR(VLOOKUP($E574,contratos,3,FALSE),"")</f>
        <v/>
      </c>
      <c r="I574" s="111" t="str">
        <f>IFERROR(VLOOKUP($E574,contratos,4,FALSE),"")</f>
        <v/>
      </c>
      <c r="J574" s="112" t="str">
        <f>IFERROR(VLOOKUP($E574,contratos,5,FALSE),"")</f>
        <v/>
      </c>
      <c r="K574" s="112" t="str">
        <f>IFERROR(VLOOKUP($E574,contratos,6,FALSE),"")</f>
        <v/>
      </c>
      <c r="L574" s="112" t="str">
        <f>IFERROR(VLOOKUP($E574,contratos,7,FALSE),"")</f>
        <v/>
      </c>
      <c r="M574" s="113"/>
      <c r="N574" s="114"/>
      <c r="O574" s="113"/>
      <c r="P574" s="107"/>
      <c r="Q574" s="115"/>
      <c r="R574" s="116"/>
      <c r="S574" s="117" t="str">
        <f t="shared" si="3"/>
        <v/>
      </c>
      <c r="T574" s="116"/>
      <c r="U574" s="106" t="str">
        <f t="shared" si="8"/>
        <v/>
      </c>
      <c r="V574" s="107"/>
      <c r="W574" s="107"/>
      <c r="X574" s="118"/>
      <c r="Y574" s="119" t="str">
        <f t="shared" si="5"/>
        <v/>
      </c>
      <c r="Z574" s="113"/>
      <c r="AA574" s="113"/>
      <c r="AB574" s="119" t="str">
        <f>IF(T574&lt;&gt;"",(HOUR(T574)+MINUTE(T574)/60)*custohh,"")</f>
        <v/>
      </c>
      <c r="AC574" s="118"/>
      <c r="AD574" s="119" t="str">
        <f t="shared" si="6"/>
        <v/>
      </c>
      <c r="AE574" s="107"/>
      <c r="AF574" s="107"/>
      <c r="AG574" s="107"/>
      <c r="AH574" s="107"/>
      <c r="AI574" s="107"/>
      <c r="AJ574" s="120"/>
      <c r="AK574" s="107"/>
      <c r="AL574" s="113"/>
      <c r="AM574" s="121"/>
      <c r="AN574" s="121"/>
    </row>
    <row r="575">
      <c r="A575" s="104"/>
      <c r="B575" s="105"/>
      <c r="C575" s="105"/>
      <c r="D575" s="106" t="str">
        <f t="shared" si="1"/>
        <v/>
      </c>
      <c r="E575" s="107"/>
      <c r="F575" s="108" t="str">
        <f t="shared" si="7"/>
        <v/>
      </c>
      <c r="G575" s="109" t="str">
        <f>IFERROR(VLOOKUP($E575,contratos,2,FALSE),"")</f>
        <v/>
      </c>
      <c r="H575" s="110" t="str">
        <f>IFERROR(VLOOKUP($E575,contratos,3,FALSE),"")</f>
        <v/>
      </c>
      <c r="I575" s="111" t="str">
        <f>IFERROR(VLOOKUP($E575,contratos,4,FALSE),"")</f>
        <v/>
      </c>
      <c r="J575" s="112" t="str">
        <f>IFERROR(VLOOKUP($E575,contratos,5,FALSE),"")</f>
        <v/>
      </c>
      <c r="K575" s="112" t="str">
        <f>IFERROR(VLOOKUP($E575,contratos,6,FALSE),"")</f>
        <v/>
      </c>
      <c r="L575" s="112" t="str">
        <f>IFERROR(VLOOKUP($E575,contratos,7,FALSE),"")</f>
        <v/>
      </c>
      <c r="M575" s="113"/>
      <c r="N575" s="114"/>
      <c r="O575" s="113"/>
      <c r="P575" s="107"/>
      <c r="Q575" s="115"/>
      <c r="R575" s="116"/>
      <c r="S575" s="117" t="str">
        <f t="shared" si="3"/>
        <v/>
      </c>
      <c r="T575" s="116"/>
      <c r="U575" s="106" t="str">
        <f t="shared" si="8"/>
        <v/>
      </c>
      <c r="V575" s="107"/>
      <c r="W575" s="107"/>
      <c r="X575" s="118"/>
      <c r="Y575" s="119" t="str">
        <f t="shared" si="5"/>
        <v/>
      </c>
      <c r="Z575" s="113"/>
      <c r="AA575" s="113"/>
      <c r="AB575" s="119" t="str">
        <f>IF(T575&lt;&gt;"",(HOUR(T575)+MINUTE(T575)/60)*custohh,"")</f>
        <v/>
      </c>
      <c r="AC575" s="118"/>
      <c r="AD575" s="119" t="str">
        <f t="shared" si="6"/>
        <v/>
      </c>
      <c r="AE575" s="107"/>
      <c r="AF575" s="107"/>
      <c r="AG575" s="107"/>
      <c r="AH575" s="107"/>
      <c r="AI575" s="107"/>
      <c r="AJ575" s="120"/>
      <c r="AK575" s="107"/>
      <c r="AL575" s="113"/>
      <c r="AM575" s="121"/>
      <c r="AN575" s="121"/>
    </row>
    <row r="576">
      <c r="A576" s="104"/>
      <c r="B576" s="105"/>
      <c r="C576" s="105"/>
      <c r="D576" s="106" t="str">
        <f t="shared" si="1"/>
        <v/>
      </c>
      <c r="E576" s="107"/>
      <c r="F576" s="108" t="str">
        <f t="shared" si="7"/>
        <v/>
      </c>
      <c r="G576" s="109" t="str">
        <f>IFERROR(VLOOKUP($E576,contratos,2,FALSE),"")</f>
        <v/>
      </c>
      <c r="H576" s="110" t="str">
        <f>IFERROR(VLOOKUP($E576,contratos,3,FALSE),"")</f>
        <v/>
      </c>
      <c r="I576" s="111" t="str">
        <f>IFERROR(VLOOKUP($E576,contratos,4,FALSE),"")</f>
        <v/>
      </c>
      <c r="J576" s="112" t="str">
        <f>IFERROR(VLOOKUP($E576,contratos,5,FALSE),"")</f>
        <v/>
      </c>
      <c r="K576" s="112" t="str">
        <f>IFERROR(VLOOKUP($E576,contratos,6,FALSE),"")</f>
        <v/>
      </c>
      <c r="L576" s="112" t="str">
        <f>IFERROR(VLOOKUP($E576,contratos,7,FALSE),"")</f>
        <v/>
      </c>
      <c r="M576" s="113"/>
      <c r="N576" s="114"/>
      <c r="O576" s="113"/>
      <c r="P576" s="107"/>
      <c r="Q576" s="115"/>
      <c r="R576" s="116"/>
      <c r="S576" s="117" t="str">
        <f t="shared" si="3"/>
        <v/>
      </c>
      <c r="T576" s="116"/>
      <c r="U576" s="106" t="str">
        <f t="shared" si="8"/>
        <v/>
      </c>
      <c r="V576" s="107"/>
      <c r="W576" s="107"/>
      <c r="X576" s="118"/>
      <c r="Y576" s="119" t="str">
        <f t="shared" si="5"/>
        <v/>
      </c>
      <c r="Z576" s="113"/>
      <c r="AA576" s="113"/>
      <c r="AB576" s="119" t="str">
        <f>IF(T576&lt;&gt;"",(HOUR(T576)+MINUTE(T576)/60)*custohh,"")</f>
        <v/>
      </c>
      <c r="AC576" s="118"/>
      <c r="AD576" s="119" t="str">
        <f t="shared" si="6"/>
        <v/>
      </c>
      <c r="AE576" s="107"/>
      <c r="AF576" s="107"/>
      <c r="AG576" s="107"/>
      <c r="AH576" s="107"/>
      <c r="AI576" s="107"/>
      <c r="AJ576" s="120"/>
      <c r="AK576" s="107"/>
      <c r="AL576" s="113"/>
      <c r="AM576" s="121"/>
      <c r="AN576" s="121"/>
    </row>
    <row r="577">
      <c r="A577" s="104"/>
      <c r="B577" s="105"/>
      <c r="C577" s="105"/>
      <c r="D577" s="106" t="str">
        <f t="shared" si="1"/>
        <v/>
      </c>
      <c r="E577" s="107"/>
      <c r="F577" s="108" t="str">
        <f t="shared" si="7"/>
        <v/>
      </c>
      <c r="G577" s="109" t="str">
        <f>IFERROR(VLOOKUP($E577,contratos,2,FALSE),"")</f>
        <v/>
      </c>
      <c r="H577" s="110" t="str">
        <f>IFERROR(VLOOKUP($E577,contratos,3,FALSE),"")</f>
        <v/>
      </c>
      <c r="I577" s="111" t="str">
        <f>IFERROR(VLOOKUP($E577,contratos,4,FALSE),"")</f>
        <v/>
      </c>
      <c r="J577" s="112" t="str">
        <f>IFERROR(VLOOKUP($E577,contratos,5,FALSE),"")</f>
        <v/>
      </c>
      <c r="K577" s="112" t="str">
        <f>IFERROR(VLOOKUP($E577,contratos,6,FALSE),"")</f>
        <v/>
      </c>
      <c r="L577" s="112" t="str">
        <f>IFERROR(VLOOKUP($E577,contratos,7,FALSE),"")</f>
        <v/>
      </c>
      <c r="M577" s="113"/>
      <c r="N577" s="114"/>
      <c r="O577" s="113"/>
      <c r="P577" s="107"/>
      <c r="Q577" s="115"/>
      <c r="R577" s="116"/>
      <c r="S577" s="117" t="str">
        <f t="shared" si="3"/>
        <v/>
      </c>
      <c r="T577" s="116"/>
      <c r="U577" s="106" t="str">
        <f t="shared" si="8"/>
        <v/>
      </c>
      <c r="V577" s="107"/>
      <c r="W577" s="107"/>
      <c r="X577" s="118"/>
      <c r="Y577" s="119" t="str">
        <f t="shared" si="5"/>
        <v/>
      </c>
      <c r="Z577" s="113"/>
      <c r="AA577" s="113"/>
      <c r="AB577" s="119" t="str">
        <f>IF(T577&lt;&gt;"",(HOUR(T577)+MINUTE(T577)/60)*custohh,"")</f>
        <v/>
      </c>
      <c r="AC577" s="118"/>
      <c r="AD577" s="119" t="str">
        <f t="shared" si="6"/>
        <v/>
      </c>
      <c r="AE577" s="107"/>
      <c r="AF577" s="107"/>
      <c r="AG577" s="107"/>
      <c r="AH577" s="107"/>
      <c r="AI577" s="107"/>
      <c r="AJ577" s="120"/>
      <c r="AK577" s="107"/>
      <c r="AL577" s="113"/>
      <c r="AM577" s="121"/>
      <c r="AN577" s="121"/>
    </row>
    <row r="578">
      <c r="A578" s="104"/>
      <c r="B578" s="105"/>
      <c r="C578" s="105"/>
      <c r="D578" s="106" t="str">
        <f t="shared" si="1"/>
        <v/>
      </c>
      <c r="E578" s="107"/>
      <c r="F578" s="108" t="str">
        <f t="shared" si="7"/>
        <v/>
      </c>
      <c r="G578" s="109" t="str">
        <f>IFERROR(VLOOKUP($E578,contratos,2,FALSE),"")</f>
        <v/>
      </c>
      <c r="H578" s="110" t="str">
        <f>IFERROR(VLOOKUP($E578,contratos,3,FALSE),"")</f>
        <v/>
      </c>
      <c r="I578" s="111" t="str">
        <f>IFERROR(VLOOKUP($E578,contratos,4,FALSE),"")</f>
        <v/>
      </c>
      <c r="J578" s="112" t="str">
        <f>IFERROR(VLOOKUP($E578,contratos,5,FALSE),"")</f>
        <v/>
      </c>
      <c r="K578" s="112" t="str">
        <f>IFERROR(VLOOKUP($E578,contratos,6,FALSE),"")</f>
        <v/>
      </c>
      <c r="L578" s="112" t="str">
        <f>IFERROR(VLOOKUP($E578,contratos,7,FALSE),"")</f>
        <v/>
      </c>
      <c r="M578" s="113"/>
      <c r="N578" s="114"/>
      <c r="O578" s="113"/>
      <c r="P578" s="107"/>
      <c r="Q578" s="115"/>
      <c r="R578" s="116"/>
      <c r="S578" s="117" t="str">
        <f t="shared" si="3"/>
        <v/>
      </c>
      <c r="T578" s="116"/>
      <c r="U578" s="106" t="str">
        <f t="shared" si="8"/>
        <v/>
      </c>
      <c r="V578" s="107"/>
      <c r="W578" s="107"/>
      <c r="X578" s="118"/>
      <c r="Y578" s="119" t="str">
        <f t="shared" si="5"/>
        <v/>
      </c>
      <c r="Z578" s="113"/>
      <c r="AA578" s="113"/>
      <c r="AB578" s="119" t="str">
        <f>IF(T578&lt;&gt;"",(HOUR(T578)+MINUTE(T578)/60)*custohh,"")</f>
        <v/>
      </c>
      <c r="AC578" s="118"/>
      <c r="AD578" s="119" t="str">
        <f t="shared" si="6"/>
        <v/>
      </c>
      <c r="AE578" s="107"/>
      <c r="AF578" s="107"/>
      <c r="AG578" s="107"/>
      <c r="AH578" s="107"/>
      <c r="AI578" s="107"/>
      <c r="AJ578" s="120"/>
      <c r="AK578" s="107"/>
      <c r="AL578" s="113"/>
      <c r="AM578" s="121"/>
      <c r="AN578" s="121"/>
    </row>
    <row r="579">
      <c r="A579" s="104"/>
      <c r="B579" s="105"/>
      <c r="C579" s="105"/>
      <c r="D579" s="106" t="str">
        <f t="shared" si="1"/>
        <v/>
      </c>
      <c r="E579" s="107"/>
      <c r="F579" s="108" t="str">
        <f t="shared" si="7"/>
        <v/>
      </c>
      <c r="G579" s="109" t="str">
        <f>IFERROR(VLOOKUP($E579,contratos,2,FALSE),"")</f>
        <v/>
      </c>
      <c r="H579" s="110" t="str">
        <f>IFERROR(VLOOKUP($E579,contratos,3,FALSE),"")</f>
        <v/>
      </c>
      <c r="I579" s="111" t="str">
        <f>IFERROR(VLOOKUP($E579,contratos,4,FALSE),"")</f>
        <v/>
      </c>
      <c r="J579" s="112" t="str">
        <f>IFERROR(VLOOKUP($E579,contratos,5,FALSE),"")</f>
        <v/>
      </c>
      <c r="K579" s="112" t="str">
        <f>IFERROR(VLOOKUP($E579,contratos,6,FALSE),"")</f>
        <v/>
      </c>
      <c r="L579" s="112" t="str">
        <f>IFERROR(VLOOKUP($E579,contratos,7,FALSE),"")</f>
        <v/>
      </c>
      <c r="M579" s="113"/>
      <c r="N579" s="114"/>
      <c r="O579" s="113"/>
      <c r="P579" s="107"/>
      <c r="Q579" s="115"/>
      <c r="R579" s="116"/>
      <c r="S579" s="117" t="str">
        <f t="shared" si="3"/>
        <v/>
      </c>
      <c r="T579" s="116"/>
      <c r="U579" s="106" t="str">
        <f t="shared" si="8"/>
        <v/>
      </c>
      <c r="V579" s="107"/>
      <c r="W579" s="107"/>
      <c r="X579" s="118"/>
      <c r="Y579" s="119" t="str">
        <f t="shared" si="5"/>
        <v/>
      </c>
      <c r="Z579" s="113"/>
      <c r="AA579" s="113"/>
      <c r="AB579" s="119" t="str">
        <f>IF(T579&lt;&gt;"",(HOUR(T579)+MINUTE(T579)/60)*custohh,"")</f>
        <v/>
      </c>
      <c r="AC579" s="118"/>
      <c r="AD579" s="119" t="str">
        <f t="shared" si="6"/>
        <v/>
      </c>
      <c r="AE579" s="107"/>
      <c r="AF579" s="107"/>
      <c r="AG579" s="107"/>
      <c r="AH579" s="107"/>
      <c r="AI579" s="107"/>
      <c r="AJ579" s="120"/>
      <c r="AK579" s="107"/>
      <c r="AL579" s="113"/>
      <c r="AM579" s="121"/>
      <c r="AN579" s="121"/>
    </row>
    <row r="580">
      <c r="A580" s="104"/>
      <c r="B580" s="105"/>
      <c r="C580" s="105"/>
      <c r="D580" s="106" t="str">
        <f t="shared" si="1"/>
        <v/>
      </c>
      <c r="E580" s="107"/>
      <c r="F580" s="108" t="str">
        <f t="shared" si="7"/>
        <v/>
      </c>
      <c r="G580" s="109" t="str">
        <f>IFERROR(VLOOKUP($E580,contratos,2,FALSE),"")</f>
        <v/>
      </c>
      <c r="H580" s="110" t="str">
        <f>IFERROR(VLOOKUP($E580,contratos,3,FALSE),"")</f>
        <v/>
      </c>
      <c r="I580" s="111" t="str">
        <f>IFERROR(VLOOKUP($E580,contratos,4,FALSE),"")</f>
        <v/>
      </c>
      <c r="J580" s="112" t="str">
        <f>IFERROR(VLOOKUP($E580,contratos,5,FALSE),"")</f>
        <v/>
      </c>
      <c r="K580" s="112" t="str">
        <f>IFERROR(VLOOKUP($E580,contratos,6,FALSE),"")</f>
        <v/>
      </c>
      <c r="L580" s="112" t="str">
        <f>IFERROR(VLOOKUP($E580,contratos,7,FALSE),"")</f>
        <v/>
      </c>
      <c r="M580" s="113"/>
      <c r="N580" s="114"/>
      <c r="O580" s="113"/>
      <c r="P580" s="107"/>
      <c r="Q580" s="115"/>
      <c r="R580" s="116"/>
      <c r="S580" s="117" t="str">
        <f t="shared" si="3"/>
        <v/>
      </c>
      <c r="T580" s="116"/>
      <c r="U580" s="106" t="str">
        <f t="shared" si="8"/>
        <v/>
      </c>
      <c r="V580" s="107"/>
      <c r="W580" s="107"/>
      <c r="X580" s="118"/>
      <c r="Y580" s="119" t="str">
        <f t="shared" si="5"/>
        <v/>
      </c>
      <c r="Z580" s="113"/>
      <c r="AA580" s="113"/>
      <c r="AB580" s="119" t="str">
        <f>IF(T580&lt;&gt;"",(HOUR(T580)+MINUTE(T580)/60)*custohh,"")</f>
        <v/>
      </c>
      <c r="AC580" s="118"/>
      <c r="AD580" s="119" t="str">
        <f t="shared" si="6"/>
        <v/>
      </c>
      <c r="AE580" s="107"/>
      <c r="AF580" s="107"/>
      <c r="AG580" s="107"/>
      <c r="AH580" s="107"/>
      <c r="AI580" s="107"/>
      <c r="AJ580" s="120"/>
      <c r="AK580" s="107"/>
      <c r="AL580" s="113"/>
      <c r="AM580" s="121"/>
      <c r="AN580" s="121"/>
    </row>
    <row r="581">
      <c r="A581" s="104"/>
      <c r="B581" s="105"/>
      <c r="C581" s="105"/>
      <c r="D581" s="106" t="str">
        <f t="shared" si="1"/>
        <v/>
      </c>
      <c r="E581" s="107"/>
      <c r="F581" s="108" t="str">
        <f t="shared" si="7"/>
        <v/>
      </c>
      <c r="G581" s="109" t="str">
        <f>IFERROR(VLOOKUP($E581,contratos,2,FALSE),"")</f>
        <v/>
      </c>
      <c r="H581" s="110" t="str">
        <f>IFERROR(VLOOKUP($E581,contratos,3,FALSE),"")</f>
        <v/>
      </c>
      <c r="I581" s="111" t="str">
        <f>IFERROR(VLOOKUP($E581,contratos,4,FALSE),"")</f>
        <v/>
      </c>
      <c r="J581" s="112" t="str">
        <f>IFERROR(VLOOKUP($E581,contratos,5,FALSE),"")</f>
        <v/>
      </c>
      <c r="K581" s="112" t="str">
        <f>IFERROR(VLOOKUP($E581,contratos,6,FALSE),"")</f>
        <v/>
      </c>
      <c r="L581" s="112" t="str">
        <f>IFERROR(VLOOKUP($E581,contratos,7,FALSE),"")</f>
        <v/>
      </c>
      <c r="M581" s="113"/>
      <c r="N581" s="114"/>
      <c r="O581" s="113"/>
      <c r="P581" s="107"/>
      <c r="Q581" s="115"/>
      <c r="R581" s="116"/>
      <c r="S581" s="117" t="str">
        <f t="shared" si="3"/>
        <v/>
      </c>
      <c r="T581" s="116"/>
      <c r="U581" s="106" t="str">
        <f t="shared" si="8"/>
        <v/>
      </c>
      <c r="V581" s="107"/>
      <c r="W581" s="107"/>
      <c r="X581" s="118"/>
      <c r="Y581" s="119" t="str">
        <f t="shared" si="5"/>
        <v/>
      </c>
      <c r="Z581" s="113"/>
      <c r="AA581" s="113"/>
      <c r="AB581" s="119" t="str">
        <f>IF(T581&lt;&gt;"",(HOUR(T581)+MINUTE(T581)/60)*custohh,"")</f>
        <v/>
      </c>
      <c r="AC581" s="118"/>
      <c r="AD581" s="119" t="str">
        <f t="shared" si="6"/>
        <v/>
      </c>
      <c r="AE581" s="107"/>
      <c r="AF581" s="107"/>
      <c r="AG581" s="107"/>
      <c r="AH581" s="107"/>
      <c r="AI581" s="107"/>
      <c r="AJ581" s="120"/>
      <c r="AK581" s="107"/>
      <c r="AL581" s="113"/>
      <c r="AM581" s="121"/>
      <c r="AN581" s="121"/>
    </row>
    <row r="582">
      <c r="A582" s="104"/>
      <c r="B582" s="105"/>
      <c r="C582" s="105"/>
      <c r="D582" s="106" t="str">
        <f t="shared" si="1"/>
        <v/>
      </c>
      <c r="E582" s="107"/>
      <c r="F582" s="108" t="str">
        <f t="shared" si="7"/>
        <v/>
      </c>
      <c r="G582" s="109" t="str">
        <f>IFERROR(VLOOKUP($E582,contratos,2,FALSE),"")</f>
        <v/>
      </c>
      <c r="H582" s="110" t="str">
        <f>IFERROR(VLOOKUP($E582,contratos,3,FALSE),"")</f>
        <v/>
      </c>
      <c r="I582" s="111" t="str">
        <f>IFERROR(VLOOKUP($E582,contratos,4,FALSE),"")</f>
        <v/>
      </c>
      <c r="J582" s="112" t="str">
        <f>IFERROR(VLOOKUP($E582,contratos,5,FALSE),"")</f>
        <v/>
      </c>
      <c r="K582" s="112" t="str">
        <f>IFERROR(VLOOKUP($E582,contratos,6,FALSE),"")</f>
        <v/>
      </c>
      <c r="L582" s="112" t="str">
        <f>IFERROR(VLOOKUP($E582,contratos,7,FALSE),"")</f>
        <v/>
      </c>
      <c r="M582" s="113"/>
      <c r="N582" s="114"/>
      <c r="O582" s="113"/>
      <c r="P582" s="107"/>
      <c r="Q582" s="115"/>
      <c r="R582" s="116"/>
      <c r="S582" s="117" t="str">
        <f t="shared" si="3"/>
        <v/>
      </c>
      <c r="T582" s="116"/>
      <c r="U582" s="106" t="str">
        <f t="shared" si="8"/>
        <v/>
      </c>
      <c r="V582" s="107"/>
      <c r="W582" s="107"/>
      <c r="X582" s="118"/>
      <c r="Y582" s="119" t="str">
        <f t="shared" si="5"/>
        <v/>
      </c>
      <c r="Z582" s="113"/>
      <c r="AA582" s="113"/>
      <c r="AB582" s="119" t="str">
        <f>IF(T582&lt;&gt;"",(HOUR(T582)+MINUTE(T582)/60)*custohh,"")</f>
        <v/>
      </c>
      <c r="AC582" s="118"/>
      <c r="AD582" s="119" t="str">
        <f t="shared" si="6"/>
        <v/>
      </c>
      <c r="AE582" s="107"/>
      <c r="AF582" s="107"/>
      <c r="AG582" s="107"/>
      <c r="AH582" s="107"/>
      <c r="AI582" s="107"/>
      <c r="AJ582" s="120"/>
      <c r="AK582" s="107"/>
      <c r="AL582" s="113"/>
      <c r="AM582" s="121"/>
      <c r="AN582" s="121"/>
    </row>
    <row r="583">
      <c r="A583" s="104"/>
      <c r="B583" s="105"/>
      <c r="C583" s="105"/>
      <c r="D583" s="106" t="str">
        <f t="shared" si="1"/>
        <v/>
      </c>
      <c r="E583" s="107"/>
      <c r="F583" s="108" t="str">
        <f t="shared" si="7"/>
        <v/>
      </c>
      <c r="G583" s="109" t="str">
        <f>IFERROR(VLOOKUP($E583,contratos,2,FALSE),"")</f>
        <v/>
      </c>
      <c r="H583" s="110" t="str">
        <f>IFERROR(VLOOKUP($E583,contratos,3,FALSE),"")</f>
        <v/>
      </c>
      <c r="I583" s="111" t="str">
        <f>IFERROR(VLOOKUP($E583,contratos,4,FALSE),"")</f>
        <v/>
      </c>
      <c r="J583" s="112" t="str">
        <f>IFERROR(VLOOKUP($E583,contratos,5,FALSE),"")</f>
        <v/>
      </c>
      <c r="K583" s="112" t="str">
        <f>IFERROR(VLOOKUP($E583,contratos,6,FALSE),"")</f>
        <v/>
      </c>
      <c r="L583" s="112" t="str">
        <f>IFERROR(VLOOKUP($E583,contratos,7,FALSE),"")</f>
        <v/>
      </c>
      <c r="M583" s="113"/>
      <c r="N583" s="114"/>
      <c r="O583" s="113"/>
      <c r="P583" s="107"/>
      <c r="Q583" s="115"/>
      <c r="R583" s="116"/>
      <c r="S583" s="117" t="str">
        <f t="shared" si="3"/>
        <v/>
      </c>
      <c r="T583" s="116"/>
      <c r="U583" s="106" t="str">
        <f t="shared" si="8"/>
        <v/>
      </c>
      <c r="V583" s="107"/>
      <c r="W583" s="107"/>
      <c r="X583" s="118"/>
      <c r="Y583" s="119" t="str">
        <f t="shared" si="5"/>
        <v/>
      </c>
      <c r="Z583" s="113"/>
      <c r="AA583" s="113"/>
      <c r="AB583" s="119" t="str">
        <f>IF(T583&lt;&gt;"",(HOUR(T583)+MINUTE(T583)/60)*custohh,"")</f>
        <v/>
      </c>
      <c r="AC583" s="118"/>
      <c r="AD583" s="119" t="str">
        <f t="shared" si="6"/>
        <v/>
      </c>
      <c r="AE583" s="107"/>
      <c r="AF583" s="107"/>
      <c r="AG583" s="107"/>
      <c r="AH583" s="107"/>
      <c r="AI583" s="107"/>
      <c r="AJ583" s="120"/>
      <c r="AK583" s="107"/>
      <c r="AL583" s="113"/>
      <c r="AM583" s="121"/>
      <c r="AN583" s="121"/>
    </row>
    <row r="584">
      <c r="A584" s="104"/>
      <c r="B584" s="105"/>
      <c r="C584" s="105"/>
      <c r="D584" s="106" t="str">
        <f t="shared" si="1"/>
        <v/>
      </c>
      <c r="E584" s="107"/>
      <c r="F584" s="108" t="str">
        <f t="shared" si="7"/>
        <v/>
      </c>
      <c r="G584" s="109" t="str">
        <f>IFERROR(VLOOKUP($E584,contratos,2,FALSE),"")</f>
        <v/>
      </c>
      <c r="H584" s="110" t="str">
        <f>IFERROR(VLOOKUP($E584,contratos,3,FALSE),"")</f>
        <v/>
      </c>
      <c r="I584" s="111" t="str">
        <f>IFERROR(VLOOKUP($E584,contratos,4,FALSE),"")</f>
        <v/>
      </c>
      <c r="J584" s="112" t="str">
        <f>IFERROR(VLOOKUP($E584,contratos,5,FALSE),"")</f>
        <v/>
      </c>
      <c r="K584" s="112" t="str">
        <f>IFERROR(VLOOKUP($E584,contratos,6,FALSE),"")</f>
        <v/>
      </c>
      <c r="L584" s="112" t="str">
        <f>IFERROR(VLOOKUP($E584,contratos,7,FALSE),"")</f>
        <v/>
      </c>
      <c r="M584" s="113"/>
      <c r="N584" s="114"/>
      <c r="O584" s="113"/>
      <c r="P584" s="107"/>
      <c r="Q584" s="115"/>
      <c r="R584" s="116"/>
      <c r="S584" s="117" t="str">
        <f t="shared" si="3"/>
        <v/>
      </c>
      <c r="T584" s="116"/>
      <c r="U584" s="106" t="str">
        <f t="shared" si="8"/>
        <v/>
      </c>
      <c r="V584" s="107"/>
      <c r="W584" s="107"/>
      <c r="X584" s="118"/>
      <c r="Y584" s="119" t="str">
        <f t="shared" si="5"/>
        <v/>
      </c>
      <c r="Z584" s="113"/>
      <c r="AA584" s="113"/>
      <c r="AB584" s="119" t="str">
        <f>IF(T584&lt;&gt;"",(HOUR(T584)+MINUTE(T584)/60)*custohh,"")</f>
        <v/>
      </c>
      <c r="AC584" s="118"/>
      <c r="AD584" s="119" t="str">
        <f t="shared" si="6"/>
        <v/>
      </c>
      <c r="AE584" s="107"/>
      <c r="AF584" s="107"/>
      <c r="AG584" s="107"/>
      <c r="AH584" s="107"/>
      <c r="AI584" s="107"/>
      <c r="AJ584" s="120"/>
      <c r="AK584" s="107"/>
      <c r="AL584" s="113"/>
      <c r="AM584" s="121"/>
      <c r="AN584" s="121"/>
    </row>
    <row r="585">
      <c r="A585" s="104"/>
      <c r="B585" s="105"/>
      <c r="C585" s="105"/>
      <c r="D585" s="106" t="str">
        <f t="shared" si="1"/>
        <v/>
      </c>
      <c r="E585" s="107"/>
      <c r="F585" s="108" t="str">
        <f t="shared" si="7"/>
        <v/>
      </c>
      <c r="G585" s="109" t="str">
        <f>IFERROR(VLOOKUP($E585,contratos,2,FALSE),"")</f>
        <v/>
      </c>
      <c r="H585" s="110" t="str">
        <f>IFERROR(VLOOKUP($E585,contratos,3,FALSE),"")</f>
        <v/>
      </c>
      <c r="I585" s="111" t="str">
        <f>IFERROR(VLOOKUP($E585,contratos,4,FALSE),"")</f>
        <v/>
      </c>
      <c r="J585" s="112" t="str">
        <f>IFERROR(VLOOKUP($E585,contratos,5,FALSE),"")</f>
        <v/>
      </c>
      <c r="K585" s="112" t="str">
        <f>IFERROR(VLOOKUP($E585,contratos,6,FALSE),"")</f>
        <v/>
      </c>
      <c r="L585" s="112" t="str">
        <f>IFERROR(VLOOKUP($E585,contratos,7,FALSE),"")</f>
        <v/>
      </c>
      <c r="M585" s="113"/>
      <c r="N585" s="114"/>
      <c r="O585" s="113"/>
      <c r="P585" s="107"/>
      <c r="Q585" s="115"/>
      <c r="R585" s="116"/>
      <c r="S585" s="117" t="str">
        <f t="shared" si="3"/>
        <v/>
      </c>
      <c r="T585" s="116"/>
      <c r="U585" s="106" t="str">
        <f t="shared" si="8"/>
        <v/>
      </c>
      <c r="V585" s="107"/>
      <c r="W585" s="107"/>
      <c r="X585" s="118"/>
      <c r="Y585" s="119" t="str">
        <f t="shared" si="5"/>
        <v/>
      </c>
      <c r="Z585" s="113"/>
      <c r="AA585" s="113"/>
      <c r="AB585" s="119" t="str">
        <f>IF(T585&lt;&gt;"",(HOUR(T585)+MINUTE(T585)/60)*custohh,"")</f>
        <v/>
      </c>
      <c r="AC585" s="118"/>
      <c r="AD585" s="119" t="str">
        <f t="shared" si="6"/>
        <v/>
      </c>
      <c r="AE585" s="107"/>
      <c r="AF585" s="107"/>
      <c r="AG585" s="107"/>
      <c r="AH585" s="107"/>
      <c r="AI585" s="107"/>
      <c r="AJ585" s="120"/>
      <c r="AK585" s="107"/>
      <c r="AL585" s="113"/>
      <c r="AM585" s="121"/>
      <c r="AN585" s="121"/>
    </row>
    <row r="586">
      <c r="A586" s="104"/>
      <c r="B586" s="105"/>
      <c r="C586" s="105"/>
      <c r="D586" s="106" t="str">
        <f t="shared" si="1"/>
        <v/>
      </c>
      <c r="E586" s="107"/>
      <c r="F586" s="108" t="str">
        <f t="shared" si="7"/>
        <v/>
      </c>
      <c r="G586" s="109" t="str">
        <f>IFERROR(VLOOKUP($E586,contratos,2,FALSE),"")</f>
        <v/>
      </c>
      <c r="H586" s="110" t="str">
        <f>IFERROR(VLOOKUP($E586,contratos,3,FALSE),"")</f>
        <v/>
      </c>
      <c r="I586" s="111" t="str">
        <f>IFERROR(VLOOKUP($E586,contratos,4,FALSE),"")</f>
        <v/>
      </c>
      <c r="J586" s="112" t="str">
        <f>IFERROR(VLOOKUP($E586,contratos,5,FALSE),"")</f>
        <v/>
      </c>
      <c r="K586" s="112" t="str">
        <f>IFERROR(VLOOKUP($E586,contratos,6,FALSE),"")</f>
        <v/>
      </c>
      <c r="L586" s="112" t="str">
        <f>IFERROR(VLOOKUP($E586,contratos,7,FALSE),"")</f>
        <v/>
      </c>
      <c r="M586" s="113"/>
      <c r="N586" s="114"/>
      <c r="O586" s="113"/>
      <c r="P586" s="107"/>
      <c r="Q586" s="115"/>
      <c r="R586" s="116"/>
      <c r="S586" s="117" t="str">
        <f t="shared" si="3"/>
        <v/>
      </c>
      <c r="T586" s="116"/>
      <c r="U586" s="106" t="str">
        <f t="shared" si="8"/>
        <v/>
      </c>
      <c r="V586" s="107"/>
      <c r="W586" s="107"/>
      <c r="X586" s="118"/>
      <c r="Y586" s="119" t="str">
        <f t="shared" si="5"/>
        <v/>
      </c>
      <c r="Z586" s="113"/>
      <c r="AA586" s="113"/>
      <c r="AB586" s="119" t="str">
        <f>IF(T586&lt;&gt;"",(HOUR(T586)+MINUTE(T586)/60)*custohh,"")</f>
        <v/>
      </c>
      <c r="AC586" s="118"/>
      <c r="AD586" s="119" t="str">
        <f t="shared" si="6"/>
        <v/>
      </c>
      <c r="AE586" s="107"/>
      <c r="AF586" s="107"/>
      <c r="AG586" s="107"/>
      <c r="AH586" s="107"/>
      <c r="AI586" s="107"/>
      <c r="AJ586" s="120"/>
      <c r="AK586" s="107"/>
      <c r="AL586" s="113"/>
      <c r="AM586" s="121"/>
      <c r="AN586" s="121"/>
    </row>
    <row r="587">
      <c r="A587" s="104"/>
      <c r="B587" s="105"/>
      <c r="C587" s="105"/>
      <c r="D587" s="106" t="str">
        <f t="shared" si="1"/>
        <v/>
      </c>
      <c r="E587" s="107"/>
      <c r="F587" s="108" t="str">
        <f t="shared" si="7"/>
        <v/>
      </c>
      <c r="G587" s="109" t="str">
        <f>IFERROR(VLOOKUP($E587,contratos,2,FALSE),"")</f>
        <v/>
      </c>
      <c r="H587" s="110" t="str">
        <f>IFERROR(VLOOKUP($E587,contratos,3,FALSE),"")</f>
        <v/>
      </c>
      <c r="I587" s="111" t="str">
        <f>IFERROR(VLOOKUP($E587,contratos,4,FALSE),"")</f>
        <v/>
      </c>
      <c r="J587" s="112" t="str">
        <f>IFERROR(VLOOKUP($E587,contratos,5,FALSE),"")</f>
        <v/>
      </c>
      <c r="K587" s="112" t="str">
        <f>IFERROR(VLOOKUP($E587,contratos,6,FALSE),"")</f>
        <v/>
      </c>
      <c r="L587" s="112" t="str">
        <f>IFERROR(VLOOKUP($E587,contratos,7,FALSE),"")</f>
        <v/>
      </c>
      <c r="M587" s="113"/>
      <c r="N587" s="114"/>
      <c r="O587" s="113"/>
      <c r="P587" s="107"/>
      <c r="Q587" s="115"/>
      <c r="R587" s="116"/>
      <c r="S587" s="117" t="str">
        <f t="shared" si="3"/>
        <v/>
      </c>
      <c r="T587" s="116"/>
      <c r="U587" s="106" t="str">
        <f t="shared" si="8"/>
        <v/>
      </c>
      <c r="V587" s="107"/>
      <c r="W587" s="107"/>
      <c r="X587" s="118"/>
      <c r="Y587" s="119" t="str">
        <f t="shared" si="5"/>
        <v/>
      </c>
      <c r="Z587" s="113"/>
      <c r="AA587" s="113"/>
      <c r="AB587" s="119" t="str">
        <f>IF(T587&lt;&gt;"",(HOUR(T587)+MINUTE(T587)/60)*custohh,"")</f>
        <v/>
      </c>
      <c r="AC587" s="118"/>
      <c r="AD587" s="119" t="str">
        <f t="shared" si="6"/>
        <v/>
      </c>
      <c r="AE587" s="107"/>
      <c r="AF587" s="107"/>
      <c r="AG587" s="107"/>
      <c r="AH587" s="107"/>
      <c r="AI587" s="107"/>
      <c r="AJ587" s="120"/>
      <c r="AK587" s="107"/>
      <c r="AL587" s="113"/>
      <c r="AM587" s="121"/>
      <c r="AN587" s="121"/>
    </row>
    <row r="588">
      <c r="A588" s="104"/>
      <c r="B588" s="105"/>
      <c r="C588" s="105"/>
      <c r="D588" s="106" t="str">
        <f t="shared" si="1"/>
        <v/>
      </c>
      <c r="E588" s="107"/>
      <c r="F588" s="108" t="str">
        <f t="shared" si="7"/>
        <v/>
      </c>
      <c r="G588" s="109" t="str">
        <f>IFERROR(VLOOKUP($E588,contratos,2,FALSE),"")</f>
        <v/>
      </c>
      <c r="H588" s="110" t="str">
        <f>IFERROR(VLOOKUP($E588,contratos,3,FALSE),"")</f>
        <v/>
      </c>
      <c r="I588" s="111" t="str">
        <f>IFERROR(VLOOKUP($E588,contratos,4,FALSE),"")</f>
        <v/>
      </c>
      <c r="J588" s="112" t="str">
        <f>IFERROR(VLOOKUP($E588,contratos,5,FALSE),"")</f>
        <v/>
      </c>
      <c r="K588" s="112" t="str">
        <f>IFERROR(VLOOKUP($E588,contratos,6,FALSE),"")</f>
        <v/>
      </c>
      <c r="L588" s="112" t="str">
        <f>IFERROR(VLOOKUP($E588,contratos,7,FALSE),"")</f>
        <v/>
      </c>
      <c r="M588" s="113"/>
      <c r="N588" s="114"/>
      <c r="O588" s="113"/>
      <c r="P588" s="107"/>
      <c r="Q588" s="115"/>
      <c r="R588" s="116"/>
      <c r="S588" s="117" t="str">
        <f t="shared" si="3"/>
        <v/>
      </c>
      <c r="T588" s="116"/>
      <c r="U588" s="106" t="str">
        <f t="shared" si="8"/>
        <v/>
      </c>
      <c r="V588" s="107"/>
      <c r="W588" s="107"/>
      <c r="X588" s="118"/>
      <c r="Y588" s="119" t="str">
        <f t="shared" si="5"/>
        <v/>
      </c>
      <c r="Z588" s="113"/>
      <c r="AA588" s="113"/>
      <c r="AB588" s="119" t="str">
        <f>IF(T588&lt;&gt;"",(HOUR(T588)+MINUTE(T588)/60)*custohh,"")</f>
        <v/>
      </c>
      <c r="AC588" s="118"/>
      <c r="AD588" s="119" t="str">
        <f t="shared" si="6"/>
        <v/>
      </c>
      <c r="AE588" s="107"/>
      <c r="AF588" s="107"/>
      <c r="AG588" s="107"/>
      <c r="AH588" s="107"/>
      <c r="AI588" s="107"/>
      <c r="AJ588" s="120"/>
      <c r="AK588" s="107"/>
      <c r="AL588" s="113"/>
      <c r="AM588" s="121"/>
      <c r="AN588" s="121"/>
    </row>
    <row r="589">
      <c r="A589" s="104"/>
      <c r="B589" s="105"/>
      <c r="C589" s="105"/>
      <c r="D589" s="106" t="str">
        <f t="shared" si="1"/>
        <v/>
      </c>
      <c r="E589" s="107"/>
      <c r="F589" s="108" t="str">
        <f t="shared" si="7"/>
        <v/>
      </c>
      <c r="G589" s="109" t="str">
        <f>IFERROR(VLOOKUP($E589,contratos,2,FALSE),"")</f>
        <v/>
      </c>
      <c r="H589" s="110" t="str">
        <f>IFERROR(VLOOKUP($E589,contratos,3,FALSE),"")</f>
        <v/>
      </c>
      <c r="I589" s="111" t="str">
        <f>IFERROR(VLOOKUP($E589,contratos,4,FALSE),"")</f>
        <v/>
      </c>
      <c r="J589" s="112" t="str">
        <f>IFERROR(VLOOKUP($E589,contratos,5,FALSE),"")</f>
        <v/>
      </c>
      <c r="K589" s="112" t="str">
        <f>IFERROR(VLOOKUP($E589,contratos,6,FALSE),"")</f>
        <v/>
      </c>
      <c r="L589" s="112" t="str">
        <f>IFERROR(VLOOKUP($E589,contratos,7,FALSE),"")</f>
        <v/>
      </c>
      <c r="M589" s="113"/>
      <c r="N589" s="114"/>
      <c r="O589" s="113"/>
      <c r="P589" s="107"/>
      <c r="Q589" s="115"/>
      <c r="R589" s="116"/>
      <c r="S589" s="117" t="str">
        <f t="shared" si="3"/>
        <v/>
      </c>
      <c r="T589" s="116"/>
      <c r="U589" s="106" t="str">
        <f t="shared" si="8"/>
        <v/>
      </c>
      <c r="V589" s="107"/>
      <c r="W589" s="107"/>
      <c r="X589" s="118"/>
      <c r="Y589" s="119" t="str">
        <f t="shared" si="5"/>
        <v/>
      </c>
      <c r="Z589" s="113"/>
      <c r="AA589" s="113"/>
      <c r="AB589" s="119" t="str">
        <f>IF(T589&lt;&gt;"",(HOUR(T589)+MINUTE(T589)/60)*custohh,"")</f>
        <v/>
      </c>
      <c r="AC589" s="118"/>
      <c r="AD589" s="119" t="str">
        <f t="shared" si="6"/>
        <v/>
      </c>
      <c r="AE589" s="107"/>
      <c r="AF589" s="107"/>
      <c r="AG589" s="107"/>
      <c r="AH589" s="107"/>
      <c r="AI589" s="107"/>
      <c r="AJ589" s="120"/>
      <c r="AK589" s="107"/>
      <c r="AL589" s="113"/>
      <c r="AM589" s="121"/>
      <c r="AN589" s="121"/>
    </row>
    <row r="590">
      <c r="A590" s="104"/>
      <c r="B590" s="105"/>
      <c r="C590" s="105"/>
      <c r="D590" s="106" t="str">
        <f t="shared" si="1"/>
        <v/>
      </c>
      <c r="E590" s="107"/>
      <c r="F590" s="108" t="str">
        <f t="shared" si="7"/>
        <v/>
      </c>
      <c r="G590" s="109" t="str">
        <f>IFERROR(VLOOKUP($E590,contratos,2,FALSE),"")</f>
        <v/>
      </c>
      <c r="H590" s="110" t="str">
        <f>IFERROR(VLOOKUP($E590,contratos,3,FALSE),"")</f>
        <v/>
      </c>
      <c r="I590" s="111" t="str">
        <f>IFERROR(VLOOKUP($E590,contratos,4,FALSE),"")</f>
        <v/>
      </c>
      <c r="J590" s="112" t="str">
        <f>IFERROR(VLOOKUP($E590,contratos,5,FALSE),"")</f>
        <v/>
      </c>
      <c r="K590" s="112" t="str">
        <f>IFERROR(VLOOKUP($E590,contratos,6,FALSE),"")</f>
        <v/>
      </c>
      <c r="L590" s="112" t="str">
        <f>IFERROR(VLOOKUP($E590,contratos,7,FALSE),"")</f>
        <v/>
      </c>
      <c r="M590" s="113"/>
      <c r="N590" s="114"/>
      <c r="O590" s="113"/>
      <c r="P590" s="107"/>
      <c r="Q590" s="115"/>
      <c r="R590" s="116"/>
      <c r="S590" s="117" t="str">
        <f t="shared" si="3"/>
        <v/>
      </c>
      <c r="T590" s="116"/>
      <c r="U590" s="106" t="str">
        <f t="shared" si="8"/>
        <v/>
      </c>
      <c r="V590" s="107"/>
      <c r="W590" s="107"/>
      <c r="X590" s="118"/>
      <c r="Y590" s="119" t="str">
        <f t="shared" si="5"/>
        <v/>
      </c>
      <c r="Z590" s="113"/>
      <c r="AA590" s="113"/>
      <c r="AB590" s="119" t="str">
        <f>IF(T590&lt;&gt;"",(HOUR(T590)+MINUTE(T590)/60)*custohh,"")</f>
        <v/>
      </c>
      <c r="AC590" s="118"/>
      <c r="AD590" s="119" t="str">
        <f t="shared" si="6"/>
        <v/>
      </c>
      <c r="AE590" s="107"/>
      <c r="AF590" s="107"/>
      <c r="AG590" s="107"/>
      <c r="AH590" s="107"/>
      <c r="AI590" s="107"/>
      <c r="AJ590" s="120"/>
      <c r="AK590" s="107"/>
      <c r="AL590" s="113"/>
      <c r="AM590" s="121"/>
      <c r="AN590" s="121"/>
    </row>
    <row r="591">
      <c r="A591" s="104"/>
      <c r="B591" s="105"/>
      <c r="C591" s="105"/>
      <c r="D591" s="106" t="str">
        <f t="shared" si="1"/>
        <v/>
      </c>
      <c r="E591" s="107"/>
      <c r="F591" s="108" t="str">
        <f t="shared" si="7"/>
        <v/>
      </c>
      <c r="G591" s="109" t="str">
        <f>IFERROR(VLOOKUP($E591,contratos,2,FALSE),"")</f>
        <v/>
      </c>
      <c r="H591" s="110" t="str">
        <f>IFERROR(VLOOKUP($E591,contratos,3,FALSE),"")</f>
        <v/>
      </c>
      <c r="I591" s="111" t="str">
        <f>IFERROR(VLOOKUP($E591,contratos,4,FALSE),"")</f>
        <v/>
      </c>
      <c r="J591" s="112" t="str">
        <f>IFERROR(VLOOKUP($E591,contratos,5,FALSE),"")</f>
        <v/>
      </c>
      <c r="K591" s="112" t="str">
        <f>IFERROR(VLOOKUP($E591,contratos,6,FALSE),"")</f>
        <v/>
      </c>
      <c r="L591" s="112" t="str">
        <f>IFERROR(VLOOKUP($E591,contratos,7,FALSE),"")</f>
        <v/>
      </c>
      <c r="M591" s="113"/>
      <c r="N591" s="114"/>
      <c r="O591" s="113"/>
      <c r="P591" s="107"/>
      <c r="Q591" s="115"/>
      <c r="R591" s="116"/>
      <c r="S591" s="117" t="str">
        <f t="shared" si="3"/>
        <v/>
      </c>
      <c r="T591" s="116"/>
      <c r="U591" s="106" t="str">
        <f t="shared" si="8"/>
        <v/>
      </c>
      <c r="V591" s="107"/>
      <c r="W591" s="107"/>
      <c r="X591" s="118"/>
      <c r="Y591" s="119" t="str">
        <f t="shared" si="5"/>
        <v/>
      </c>
      <c r="Z591" s="113"/>
      <c r="AA591" s="113"/>
      <c r="AB591" s="119" t="str">
        <f>IF(T591&lt;&gt;"",(HOUR(T591)+MINUTE(T591)/60)*custohh,"")</f>
        <v/>
      </c>
      <c r="AC591" s="118"/>
      <c r="AD591" s="119" t="str">
        <f t="shared" si="6"/>
        <v/>
      </c>
      <c r="AE591" s="107"/>
      <c r="AF591" s="107"/>
      <c r="AG591" s="107"/>
      <c r="AH591" s="107"/>
      <c r="AI591" s="107"/>
      <c r="AJ591" s="120"/>
      <c r="AK591" s="107"/>
      <c r="AL591" s="113"/>
      <c r="AM591" s="121"/>
      <c r="AN591" s="121"/>
    </row>
    <row r="592">
      <c r="A592" s="104"/>
      <c r="B592" s="105"/>
      <c r="C592" s="105"/>
      <c r="D592" s="106" t="str">
        <f t="shared" si="1"/>
        <v/>
      </c>
      <c r="E592" s="107"/>
      <c r="F592" s="108" t="str">
        <f t="shared" si="7"/>
        <v/>
      </c>
      <c r="G592" s="109" t="str">
        <f>IFERROR(VLOOKUP($E592,contratos,2,FALSE),"")</f>
        <v/>
      </c>
      <c r="H592" s="110" t="str">
        <f>IFERROR(VLOOKUP($E592,contratos,3,FALSE),"")</f>
        <v/>
      </c>
      <c r="I592" s="111" t="str">
        <f>IFERROR(VLOOKUP($E592,contratos,4,FALSE),"")</f>
        <v/>
      </c>
      <c r="J592" s="112" t="str">
        <f>IFERROR(VLOOKUP($E592,contratos,5,FALSE),"")</f>
        <v/>
      </c>
      <c r="K592" s="112" t="str">
        <f>IFERROR(VLOOKUP($E592,contratos,6,FALSE),"")</f>
        <v/>
      </c>
      <c r="L592" s="112" t="str">
        <f>IFERROR(VLOOKUP($E592,contratos,7,FALSE),"")</f>
        <v/>
      </c>
      <c r="M592" s="113"/>
      <c r="N592" s="114"/>
      <c r="O592" s="113"/>
      <c r="P592" s="107"/>
      <c r="Q592" s="115"/>
      <c r="R592" s="116"/>
      <c r="S592" s="117" t="str">
        <f t="shared" si="3"/>
        <v/>
      </c>
      <c r="T592" s="116"/>
      <c r="U592" s="106" t="str">
        <f t="shared" si="8"/>
        <v/>
      </c>
      <c r="V592" s="107"/>
      <c r="W592" s="107"/>
      <c r="X592" s="118"/>
      <c r="Y592" s="119" t="str">
        <f t="shared" si="5"/>
        <v/>
      </c>
      <c r="Z592" s="113"/>
      <c r="AA592" s="113"/>
      <c r="AB592" s="119" t="str">
        <f>IF(T592&lt;&gt;"",(HOUR(T592)+MINUTE(T592)/60)*custohh,"")</f>
        <v/>
      </c>
      <c r="AC592" s="118"/>
      <c r="AD592" s="119" t="str">
        <f t="shared" si="6"/>
        <v/>
      </c>
      <c r="AE592" s="107"/>
      <c r="AF592" s="107"/>
      <c r="AG592" s="107"/>
      <c r="AH592" s="107"/>
      <c r="AI592" s="107"/>
      <c r="AJ592" s="120"/>
      <c r="AK592" s="107"/>
      <c r="AL592" s="113"/>
      <c r="AM592" s="121"/>
      <c r="AN592" s="121"/>
    </row>
    <row r="593">
      <c r="A593" s="104"/>
      <c r="B593" s="105"/>
      <c r="C593" s="105"/>
      <c r="D593" s="106" t="str">
        <f t="shared" si="1"/>
        <v/>
      </c>
      <c r="E593" s="107"/>
      <c r="F593" s="108" t="str">
        <f t="shared" si="7"/>
        <v/>
      </c>
      <c r="G593" s="109" t="str">
        <f>IFERROR(VLOOKUP($E593,contratos,2,FALSE),"")</f>
        <v/>
      </c>
      <c r="H593" s="110" t="str">
        <f>IFERROR(VLOOKUP($E593,contratos,3,FALSE),"")</f>
        <v/>
      </c>
      <c r="I593" s="111" t="str">
        <f>IFERROR(VLOOKUP($E593,contratos,4,FALSE),"")</f>
        <v/>
      </c>
      <c r="J593" s="112" t="str">
        <f>IFERROR(VLOOKUP($E593,contratos,5,FALSE),"")</f>
        <v/>
      </c>
      <c r="K593" s="112" t="str">
        <f>IFERROR(VLOOKUP($E593,contratos,6,FALSE),"")</f>
        <v/>
      </c>
      <c r="L593" s="112" t="str">
        <f>IFERROR(VLOOKUP($E593,contratos,7,FALSE),"")</f>
        <v/>
      </c>
      <c r="M593" s="113"/>
      <c r="N593" s="114"/>
      <c r="O593" s="113"/>
      <c r="P593" s="107"/>
      <c r="Q593" s="115"/>
      <c r="R593" s="116"/>
      <c r="S593" s="117" t="str">
        <f t="shared" si="3"/>
        <v/>
      </c>
      <c r="T593" s="116"/>
      <c r="U593" s="106" t="str">
        <f t="shared" si="8"/>
        <v/>
      </c>
      <c r="V593" s="107"/>
      <c r="W593" s="107"/>
      <c r="X593" s="118"/>
      <c r="Y593" s="119" t="str">
        <f t="shared" si="5"/>
        <v/>
      </c>
      <c r="Z593" s="113"/>
      <c r="AA593" s="113"/>
      <c r="AB593" s="119" t="str">
        <f>IF(T593&lt;&gt;"",(HOUR(T593)+MINUTE(T593)/60)*custohh,"")</f>
        <v/>
      </c>
      <c r="AC593" s="118"/>
      <c r="AD593" s="119" t="str">
        <f t="shared" si="6"/>
        <v/>
      </c>
      <c r="AE593" s="107"/>
      <c r="AF593" s="107"/>
      <c r="AG593" s="107"/>
      <c r="AH593" s="107"/>
      <c r="AI593" s="107"/>
      <c r="AJ593" s="120"/>
      <c r="AK593" s="107"/>
      <c r="AL593" s="113"/>
      <c r="AM593" s="121"/>
      <c r="AN593" s="121"/>
    </row>
    <row r="594">
      <c r="A594" s="104"/>
      <c r="B594" s="105"/>
      <c r="C594" s="105"/>
      <c r="D594" s="106" t="str">
        <f t="shared" si="1"/>
        <v/>
      </c>
      <c r="E594" s="107"/>
      <c r="F594" s="108" t="str">
        <f t="shared" si="7"/>
        <v/>
      </c>
      <c r="G594" s="109" t="str">
        <f>IFERROR(VLOOKUP($E594,contratos,2,FALSE),"")</f>
        <v/>
      </c>
      <c r="H594" s="110" t="str">
        <f>IFERROR(VLOOKUP($E594,contratos,3,FALSE),"")</f>
        <v/>
      </c>
      <c r="I594" s="111" t="str">
        <f>IFERROR(VLOOKUP($E594,contratos,4,FALSE),"")</f>
        <v/>
      </c>
      <c r="J594" s="112" t="str">
        <f>IFERROR(VLOOKUP($E594,contratos,5,FALSE),"")</f>
        <v/>
      </c>
      <c r="K594" s="112" t="str">
        <f>IFERROR(VLOOKUP($E594,contratos,6,FALSE),"")</f>
        <v/>
      </c>
      <c r="L594" s="112" t="str">
        <f>IFERROR(VLOOKUP($E594,contratos,7,FALSE),"")</f>
        <v/>
      </c>
      <c r="M594" s="113"/>
      <c r="N594" s="114"/>
      <c r="O594" s="113"/>
      <c r="P594" s="107"/>
      <c r="Q594" s="115"/>
      <c r="R594" s="116"/>
      <c r="S594" s="117" t="str">
        <f t="shared" si="3"/>
        <v/>
      </c>
      <c r="T594" s="116"/>
      <c r="U594" s="106" t="str">
        <f t="shared" si="8"/>
        <v/>
      </c>
      <c r="V594" s="107"/>
      <c r="W594" s="107"/>
      <c r="X594" s="118"/>
      <c r="Y594" s="119" t="str">
        <f t="shared" si="5"/>
        <v/>
      </c>
      <c r="Z594" s="113"/>
      <c r="AA594" s="113"/>
      <c r="AB594" s="119" t="str">
        <f>IF(T594&lt;&gt;"",(HOUR(T594)+MINUTE(T594)/60)*custohh,"")</f>
        <v/>
      </c>
      <c r="AC594" s="118"/>
      <c r="AD594" s="119" t="str">
        <f t="shared" si="6"/>
        <v/>
      </c>
      <c r="AE594" s="107"/>
      <c r="AF594" s="107"/>
      <c r="AG594" s="107"/>
      <c r="AH594" s="107"/>
      <c r="AI594" s="107"/>
      <c r="AJ594" s="120"/>
      <c r="AK594" s="107"/>
      <c r="AL594" s="113"/>
      <c r="AM594" s="121"/>
      <c r="AN594" s="121"/>
    </row>
    <row r="595">
      <c r="A595" s="104"/>
      <c r="B595" s="105"/>
      <c r="C595" s="105"/>
      <c r="D595" s="106" t="str">
        <f t="shared" si="1"/>
        <v/>
      </c>
      <c r="E595" s="107"/>
      <c r="F595" s="108" t="str">
        <f t="shared" si="7"/>
        <v/>
      </c>
      <c r="G595" s="109" t="str">
        <f>IFERROR(VLOOKUP($E595,contratos,2,FALSE),"")</f>
        <v/>
      </c>
      <c r="H595" s="110" t="str">
        <f>IFERROR(VLOOKUP($E595,contratos,3,FALSE),"")</f>
        <v/>
      </c>
      <c r="I595" s="111" t="str">
        <f>IFERROR(VLOOKUP($E595,contratos,4,FALSE),"")</f>
        <v/>
      </c>
      <c r="J595" s="112" t="str">
        <f>IFERROR(VLOOKUP($E595,contratos,5,FALSE),"")</f>
        <v/>
      </c>
      <c r="K595" s="112" t="str">
        <f>IFERROR(VLOOKUP($E595,contratos,6,FALSE),"")</f>
        <v/>
      </c>
      <c r="L595" s="112" t="str">
        <f>IFERROR(VLOOKUP($E595,contratos,7,FALSE),"")</f>
        <v/>
      </c>
      <c r="M595" s="113"/>
      <c r="N595" s="114"/>
      <c r="O595" s="113"/>
      <c r="P595" s="107"/>
      <c r="Q595" s="115"/>
      <c r="R595" s="116"/>
      <c r="S595" s="117" t="str">
        <f t="shared" si="3"/>
        <v/>
      </c>
      <c r="T595" s="116"/>
      <c r="U595" s="106" t="str">
        <f t="shared" si="8"/>
        <v/>
      </c>
      <c r="V595" s="107"/>
      <c r="W595" s="107"/>
      <c r="X595" s="118"/>
      <c r="Y595" s="119" t="str">
        <f t="shared" si="5"/>
        <v/>
      </c>
      <c r="Z595" s="113"/>
      <c r="AA595" s="113"/>
      <c r="AB595" s="119" t="str">
        <f>IF(T595&lt;&gt;"",(HOUR(T595)+MINUTE(T595)/60)*custohh,"")</f>
        <v/>
      </c>
      <c r="AC595" s="118"/>
      <c r="AD595" s="119" t="str">
        <f t="shared" si="6"/>
        <v/>
      </c>
      <c r="AE595" s="107"/>
      <c r="AF595" s="107"/>
      <c r="AG595" s="107"/>
      <c r="AH595" s="107"/>
      <c r="AI595" s="107"/>
      <c r="AJ595" s="120"/>
      <c r="AK595" s="107"/>
      <c r="AL595" s="113"/>
      <c r="AM595" s="121"/>
      <c r="AN595" s="121"/>
    </row>
    <row r="596">
      <c r="A596" s="104"/>
      <c r="B596" s="105"/>
      <c r="C596" s="105"/>
      <c r="D596" s="106" t="str">
        <f t="shared" si="1"/>
        <v/>
      </c>
      <c r="E596" s="107"/>
      <c r="F596" s="108" t="str">
        <f t="shared" si="7"/>
        <v/>
      </c>
      <c r="G596" s="109" t="str">
        <f>IFERROR(VLOOKUP($E596,contratos,2,FALSE),"")</f>
        <v/>
      </c>
      <c r="H596" s="110" t="str">
        <f>IFERROR(VLOOKUP($E596,contratos,3,FALSE),"")</f>
        <v/>
      </c>
      <c r="I596" s="111" t="str">
        <f>IFERROR(VLOOKUP($E596,contratos,4,FALSE),"")</f>
        <v/>
      </c>
      <c r="J596" s="112" t="str">
        <f>IFERROR(VLOOKUP($E596,contratos,5,FALSE),"")</f>
        <v/>
      </c>
      <c r="K596" s="112" t="str">
        <f>IFERROR(VLOOKUP($E596,contratos,6,FALSE),"")</f>
        <v/>
      </c>
      <c r="L596" s="112" t="str">
        <f>IFERROR(VLOOKUP($E596,contratos,7,FALSE),"")</f>
        <v/>
      </c>
      <c r="M596" s="113"/>
      <c r="N596" s="114"/>
      <c r="O596" s="113"/>
      <c r="P596" s="107"/>
      <c r="Q596" s="115"/>
      <c r="R596" s="116"/>
      <c r="S596" s="117" t="str">
        <f t="shared" si="3"/>
        <v/>
      </c>
      <c r="T596" s="116"/>
      <c r="U596" s="106" t="str">
        <f t="shared" si="8"/>
        <v/>
      </c>
      <c r="V596" s="107"/>
      <c r="W596" s="107"/>
      <c r="X596" s="118"/>
      <c r="Y596" s="119" t="str">
        <f t="shared" si="5"/>
        <v/>
      </c>
      <c r="Z596" s="113"/>
      <c r="AA596" s="113"/>
      <c r="AB596" s="119" t="str">
        <f>IF(T596&lt;&gt;"",(HOUR(T596)+MINUTE(T596)/60)*custohh,"")</f>
        <v/>
      </c>
      <c r="AC596" s="118"/>
      <c r="AD596" s="119" t="str">
        <f t="shared" si="6"/>
        <v/>
      </c>
      <c r="AE596" s="107"/>
      <c r="AF596" s="107"/>
      <c r="AG596" s="107"/>
      <c r="AH596" s="107"/>
      <c r="AI596" s="107"/>
      <c r="AJ596" s="120"/>
      <c r="AK596" s="107"/>
      <c r="AL596" s="113"/>
      <c r="AM596" s="121"/>
      <c r="AN596" s="121"/>
    </row>
    <row r="597">
      <c r="A597" s="104"/>
      <c r="B597" s="105"/>
      <c r="C597" s="105"/>
      <c r="D597" s="106" t="str">
        <f t="shared" si="1"/>
        <v/>
      </c>
      <c r="E597" s="107"/>
      <c r="F597" s="108" t="str">
        <f t="shared" si="7"/>
        <v/>
      </c>
      <c r="G597" s="109" t="str">
        <f>IFERROR(VLOOKUP($E597,contratos,2,FALSE),"")</f>
        <v/>
      </c>
      <c r="H597" s="110" t="str">
        <f>IFERROR(VLOOKUP($E597,contratos,3,FALSE),"")</f>
        <v/>
      </c>
      <c r="I597" s="111" t="str">
        <f>IFERROR(VLOOKUP($E597,contratos,4,FALSE),"")</f>
        <v/>
      </c>
      <c r="J597" s="112" t="str">
        <f>IFERROR(VLOOKUP($E597,contratos,5,FALSE),"")</f>
        <v/>
      </c>
      <c r="K597" s="112" t="str">
        <f>IFERROR(VLOOKUP($E597,contratos,6,FALSE),"")</f>
        <v/>
      </c>
      <c r="L597" s="112" t="str">
        <f>IFERROR(VLOOKUP($E597,contratos,7,FALSE),"")</f>
        <v/>
      </c>
      <c r="M597" s="113"/>
      <c r="N597" s="114"/>
      <c r="O597" s="113"/>
      <c r="P597" s="107"/>
      <c r="Q597" s="115"/>
      <c r="R597" s="116"/>
      <c r="S597" s="117" t="str">
        <f t="shared" si="3"/>
        <v/>
      </c>
      <c r="T597" s="116"/>
      <c r="U597" s="106" t="str">
        <f t="shared" si="8"/>
        <v/>
      </c>
      <c r="V597" s="107"/>
      <c r="W597" s="107"/>
      <c r="X597" s="118"/>
      <c r="Y597" s="119" t="str">
        <f t="shared" si="5"/>
        <v/>
      </c>
      <c r="Z597" s="113"/>
      <c r="AA597" s="113"/>
      <c r="AB597" s="119" t="str">
        <f>IF(T597&lt;&gt;"",(HOUR(T597)+MINUTE(T597)/60)*custohh,"")</f>
        <v/>
      </c>
      <c r="AC597" s="118"/>
      <c r="AD597" s="119" t="str">
        <f t="shared" si="6"/>
        <v/>
      </c>
      <c r="AE597" s="107"/>
      <c r="AF597" s="107"/>
      <c r="AG597" s="107"/>
      <c r="AH597" s="107"/>
      <c r="AI597" s="107"/>
      <c r="AJ597" s="120"/>
      <c r="AK597" s="107"/>
      <c r="AL597" s="113"/>
      <c r="AM597" s="121"/>
      <c r="AN597" s="121"/>
    </row>
    <row r="598">
      <c r="A598" s="104"/>
      <c r="B598" s="105"/>
      <c r="C598" s="105"/>
      <c r="D598" s="106" t="str">
        <f t="shared" si="1"/>
        <v/>
      </c>
      <c r="E598" s="107"/>
      <c r="F598" s="108" t="str">
        <f t="shared" si="7"/>
        <v/>
      </c>
      <c r="G598" s="109" t="str">
        <f>IFERROR(VLOOKUP($E598,contratos,2,FALSE),"")</f>
        <v/>
      </c>
      <c r="H598" s="110" t="str">
        <f>IFERROR(VLOOKUP($E598,contratos,3,FALSE),"")</f>
        <v/>
      </c>
      <c r="I598" s="111" t="str">
        <f>IFERROR(VLOOKUP($E598,contratos,4,FALSE),"")</f>
        <v/>
      </c>
      <c r="J598" s="112" t="str">
        <f>IFERROR(VLOOKUP($E598,contratos,5,FALSE),"")</f>
        <v/>
      </c>
      <c r="K598" s="112" t="str">
        <f>IFERROR(VLOOKUP($E598,contratos,6,FALSE),"")</f>
        <v/>
      </c>
      <c r="L598" s="112" t="str">
        <f>IFERROR(VLOOKUP($E598,contratos,7,FALSE),"")</f>
        <v/>
      </c>
      <c r="M598" s="113"/>
      <c r="N598" s="114"/>
      <c r="O598" s="113"/>
      <c r="P598" s="107"/>
      <c r="Q598" s="115"/>
      <c r="R598" s="116"/>
      <c r="S598" s="117" t="str">
        <f t="shared" si="3"/>
        <v/>
      </c>
      <c r="T598" s="116"/>
      <c r="U598" s="106" t="str">
        <f t="shared" si="8"/>
        <v/>
      </c>
      <c r="V598" s="107"/>
      <c r="W598" s="107"/>
      <c r="X598" s="118"/>
      <c r="Y598" s="119" t="str">
        <f t="shared" si="5"/>
        <v/>
      </c>
      <c r="Z598" s="113"/>
      <c r="AA598" s="113"/>
      <c r="AB598" s="119" t="str">
        <f>IF(T598&lt;&gt;"",(HOUR(T598)+MINUTE(T598)/60)*custohh,"")</f>
        <v/>
      </c>
      <c r="AC598" s="118"/>
      <c r="AD598" s="119" t="str">
        <f t="shared" si="6"/>
        <v/>
      </c>
      <c r="AE598" s="107"/>
      <c r="AF598" s="107"/>
      <c r="AG598" s="107"/>
      <c r="AH598" s="107"/>
      <c r="AI598" s="107"/>
      <c r="AJ598" s="120"/>
      <c r="AK598" s="107"/>
      <c r="AL598" s="113"/>
      <c r="AM598" s="121"/>
      <c r="AN598" s="121"/>
    </row>
    <row r="599">
      <c r="A599" s="104"/>
      <c r="B599" s="105"/>
      <c r="C599" s="105"/>
      <c r="D599" s="106" t="str">
        <f t="shared" si="1"/>
        <v/>
      </c>
      <c r="E599" s="107"/>
      <c r="F599" s="108" t="str">
        <f t="shared" si="7"/>
        <v/>
      </c>
      <c r="G599" s="109" t="str">
        <f>IFERROR(VLOOKUP($E599,contratos,2,FALSE),"")</f>
        <v/>
      </c>
      <c r="H599" s="110" t="str">
        <f>IFERROR(VLOOKUP($E599,contratos,3,FALSE),"")</f>
        <v/>
      </c>
      <c r="I599" s="111" t="str">
        <f>IFERROR(VLOOKUP($E599,contratos,4,FALSE),"")</f>
        <v/>
      </c>
      <c r="J599" s="112" t="str">
        <f>IFERROR(VLOOKUP($E599,contratos,5,FALSE),"")</f>
        <v/>
      </c>
      <c r="K599" s="112" t="str">
        <f>IFERROR(VLOOKUP($E599,contratos,6,FALSE),"")</f>
        <v/>
      </c>
      <c r="L599" s="112" t="str">
        <f>IFERROR(VLOOKUP($E599,contratos,7,FALSE),"")</f>
        <v/>
      </c>
      <c r="M599" s="113"/>
      <c r="N599" s="114"/>
      <c r="O599" s="113"/>
      <c r="P599" s="107"/>
      <c r="Q599" s="115"/>
      <c r="R599" s="116"/>
      <c r="S599" s="117" t="str">
        <f t="shared" si="3"/>
        <v/>
      </c>
      <c r="T599" s="116"/>
      <c r="U599" s="106" t="str">
        <f t="shared" si="8"/>
        <v/>
      </c>
      <c r="V599" s="107"/>
      <c r="W599" s="107"/>
      <c r="X599" s="118"/>
      <c r="Y599" s="119" t="str">
        <f t="shared" si="5"/>
        <v/>
      </c>
      <c r="Z599" s="113"/>
      <c r="AA599" s="113"/>
      <c r="AB599" s="119" t="str">
        <f>IF(T599&lt;&gt;"",(HOUR(T599)+MINUTE(T599)/60)*custohh,"")</f>
        <v/>
      </c>
      <c r="AC599" s="118"/>
      <c r="AD599" s="119" t="str">
        <f t="shared" si="6"/>
        <v/>
      </c>
      <c r="AE599" s="107"/>
      <c r="AF599" s="107"/>
      <c r="AG599" s="107"/>
      <c r="AH599" s="107"/>
      <c r="AI599" s="107"/>
      <c r="AJ599" s="120"/>
      <c r="AK599" s="107"/>
      <c r="AL599" s="113"/>
      <c r="AM599" s="121"/>
      <c r="AN599" s="121"/>
    </row>
    <row r="600">
      <c r="A600" s="104"/>
      <c r="B600" s="105"/>
      <c r="C600" s="105"/>
      <c r="D600" s="106" t="str">
        <f t="shared" si="1"/>
        <v/>
      </c>
      <c r="E600" s="107"/>
      <c r="F600" s="108" t="str">
        <f t="shared" si="7"/>
        <v/>
      </c>
      <c r="G600" s="109" t="str">
        <f>IFERROR(VLOOKUP($E600,contratos,2,FALSE),"")</f>
        <v/>
      </c>
      <c r="H600" s="110" t="str">
        <f>IFERROR(VLOOKUP($E600,contratos,3,FALSE),"")</f>
        <v/>
      </c>
      <c r="I600" s="111" t="str">
        <f>IFERROR(VLOOKUP($E600,contratos,4,FALSE),"")</f>
        <v/>
      </c>
      <c r="J600" s="112" t="str">
        <f>IFERROR(VLOOKUP($E600,contratos,5,FALSE),"")</f>
        <v/>
      </c>
      <c r="K600" s="112" t="str">
        <f>IFERROR(VLOOKUP($E600,contratos,6,FALSE),"")</f>
        <v/>
      </c>
      <c r="L600" s="112" t="str">
        <f>IFERROR(VLOOKUP($E600,contratos,7,FALSE),"")</f>
        <v/>
      </c>
      <c r="M600" s="113"/>
      <c r="N600" s="114"/>
      <c r="O600" s="113"/>
      <c r="P600" s="107"/>
      <c r="Q600" s="115"/>
      <c r="R600" s="116"/>
      <c r="S600" s="117" t="str">
        <f t="shared" si="3"/>
        <v/>
      </c>
      <c r="T600" s="116"/>
      <c r="U600" s="106" t="str">
        <f t="shared" si="8"/>
        <v/>
      </c>
      <c r="V600" s="107"/>
      <c r="W600" s="107"/>
      <c r="X600" s="118"/>
      <c r="Y600" s="119" t="str">
        <f t="shared" si="5"/>
        <v/>
      </c>
      <c r="Z600" s="113"/>
      <c r="AA600" s="113"/>
      <c r="AB600" s="119" t="str">
        <f>IF(T600&lt;&gt;"",(HOUR(T600)+MINUTE(T600)/60)*custohh,"")</f>
        <v/>
      </c>
      <c r="AC600" s="118"/>
      <c r="AD600" s="119" t="str">
        <f t="shared" si="6"/>
        <v/>
      </c>
      <c r="AE600" s="107"/>
      <c r="AF600" s="107"/>
      <c r="AG600" s="107"/>
      <c r="AH600" s="107"/>
      <c r="AI600" s="107"/>
      <c r="AJ600" s="120"/>
      <c r="AK600" s="107"/>
      <c r="AL600" s="113"/>
      <c r="AM600" s="121"/>
      <c r="AN600" s="121"/>
    </row>
    <row r="601">
      <c r="A601" s="104"/>
      <c r="B601" s="105"/>
      <c r="C601" s="105"/>
      <c r="D601" s="106" t="str">
        <f t="shared" si="1"/>
        <v/>
      </c>
      <c r="E601" s="107"/>
      <c r="F601" s="108" t="str">
        <f t="shared" si="7"/>
        <v/>
      </c>
      <c r="G601" s="109" t="str">
        <f>IFERROR(VLOOKUP($E601,contratos,2,FALSE),"")</f>
        <v/>
      </c>
      <c r="H601" s="110" t="str">
        <f>IFERROR(VLOOKUP($E601,contratos,3,FALSE),"")</f>
        <v/>
      </c>
      <c r="I601" s="111" t="str">
        <f>IFERROR(VLOOKUP($E601,contratos,4,FALSE),"")</f>
        <v/>
      </c>
      <c r="J601" s="112" t="str">
        <f>IFERROR(VLOOKUP($E601,contratos,5,FALSE),"")</f>
        <v/>
      </c>
      <c r="K601" s="112" t="str">
        <f>IFERROR(VLOOKUP($E601,contratos,6,FALSE),"")</f>
        <v/>
      </c>
      <c r="L601" s="112" t="str">
        <f>IFERROR(VLOOKUP($E601,contratos,7,FALSE),"")</f>
        <v/>
      </c>
      <c r="M601" s="113"/>
      <c r="N601" s="114"/>
      <c r="O601" s="113"/>
      <c r="P601" s="107"/>
      <c r="Q601" s="115"/>
      <c r="R601" s="116"/>
      <c r="S601" s="117" t="str">
        <f t="shared" si="3"/>
        <v/>
      </c>
      <c r="T601" s="116"/>
      <c r="U601" s="106" t="str">
        <f t="shared" si="8"/>
        <v/>
      </c>
      <c r="V601" s="107"/>
      <c r="W601" s="107"/>
      <c r="X601" s="118"/>
      <c r="Y601" s="119" t="str">
        <f t="shared" si="5"/>
        <v/>
      </c>
      <c r="Z601" s="113"/>
      <c r="AA601" s="113"/>
      <c r="AB601" s="119" t="str">
        <f>IF(T601&lt;&gt;"",(HOUR(T601)+MINUTE(T601)/60)*custohh,"")</f>
        <v/>
      </c>
      <c r="AC601" s="118"/>
      <c r="AD601" s="119" t="str">
        <f t="shared" si="6"/>
        <v/>
      </c>
      <c r="AE601" s="107"/>
      <c r="AF601" s="107"/>
      <c r="AG601" s="107"/>
      <c r="AH601" s="107"/>
      <c r="AI601" s="107"/>
      <c r="AJ601" s="120"/>
      <c r="AK601" s="107"/>
      <c r="AL601" s="113"/>
      <c r="AM601" s="121"/>
      <c r="AN601" s="121"/>
    </row>
    <row r="602">
      <c r="A602" s="104"/>
      <c r="B602" s="105"/>
      <c r="C602" s="105"/>
      <c r="D602" s="106" t="str">
        <f t="shared" si="1"/>
        <v/>
      </c>
      <c r="E602" s="107"/>
      <c r="F602" s="108" t="str">
        <f t="shared" si="7"/>
        <v/>
      </c>
      <c r="G602" s="109" t="str">
        <f>IFERROR(VLOOKUP($E602,contratos,2,FALSE),"")</f>
        <v/>
      </c>
      <c r="H602" s="110" t="str">
        <f>IFERROR(VLOOKUP($E602,contratos,3,FALSE),"")</f>
        <v/>
      </c>
      <c r="I602" s="111" t="str">
        <f>IFERROR(VLOOKUP($E602,contratos,4,FALSE),"")</f>
        <v/>
      </c>
      <c r="J602" s="112" t="str">
        <f>IFERROR(VLOOKUP($E602,contratos,5,FALSE),"")</f>
        <v/>
      </c>
      <c r="K602" s="112" t="str">
        <f>IFERROR(VLOOKUP($E602,contratos,6,FALSE),"")</f>
        <v/>
      </c>
      <c r="L602" s="112" t="str">
        <f>IFERROR(VLOOKUP($E602,contratos,7,FALSE),"")</f>
        <v/>
      </c>
      <c r="M602" s="113"/>
      <c r="N602" s="114"/>
      <c r="O602" s="113"/>
      <c r="P602" s="107"/>
      <c r="Q602" s="115"/>
      <c r="R602" s="116"/>
      <c r="S602" s="117" t="str">
        <f t="shared" si="3"/>
        <v/>
      </c>
      <c r="T602" s="116"/>
      <c r="U602" s="106" t="str">
        <f t="shared" si="8"/>
        <v/>
      </c>
      <c r="V602" s="107"/>
      <c r="W602" s="107"/>
      <c r="X602" s="118"/>
      <c r="Y602" s="119" t="str">
        <f t="shared" si="5"/>
        <v/>
      </c>
      <c r="Z602" s="113"/>
      <c r="AA602" s="113"/>
      <c r="AB602" s="119" t="str">
        <f>IF(T602&lt;&gt;"",(HOUR(T602)+MINUTE(T602)/60)*custohh,"")</f>
        <v/>
      </c>
      <c r="AC602" s="118"/>
      <c r="AD602" s="119" t="str">
        <f t="shared" si="6"/>
        <v/>
      </c>
      <c r="AE602" s="107"/>
      <c r="AF602" s="107"/>
      <c r="AG602" s="107"/>
      <c r="AH602" s="107"/>
      <c r="AI602" s="107"/>
      <c r="AJ602" s="120"/>
      <c r="AK602" s="107"/>
      <c r="AL602" s="113"/>
      <c r="AM602" s="121"/>
      <c r="AN602" s="121"/>
    </row>
    <row r="603">
      <c r="A603" s="104"/>
      <c r="B603" s="105"/>
      <c r="C603" s="105"/>
      <c r="D603" s="106" t="str">
        <f t="shared" si="1"/>
        <v/>
      </c>
      <c r="E603" s="107"/>
      <c r="F603" s="108" t="str">
        <f t="shared" si="7"/>
        <v/>
      </c>
      <c r="G603" s="109" t="str">
        <f>IFERROR(VLOOKUP($E603,contratos,2,FALSE),"")</f>
        <v/>
      </c>
      <c r="H603" s="110" t="str">
        <f>IFERROR(VLOOKUP($E603,contratos,3,FALSE),"")</f>
        <v/>
      </c>
      <c r="I603" s="111" t="str">
        <f>IFERROR(VLOOKUP($E603,contratos,4,FALSE),"")</f>
        <v/>
      </c>
      <c r="J603" s="112" t="str">
        <f>IFERROR(VLOOKUP($E603,contratos,5,FALSE),"")</f>
        <v/>
      </c>
      <c r="K603" s="112" t="str">
        <f>IFERROR(VLOOKUP($E603,contratos,6,FALSE),"")</f>
        <v/>
      </c>
      <c r="L603" s="112" t="str">
        <f>IFERROR(VLOOKUP($E603,contratos,7,FALSE),"")</f>
        <v/>
      </c>
      <c r="M603" s="113"/>
      <c r="N603" s="114"/>
      <c r="O603" s="113"/>
      <c r="P603" s="107"/>
      <c r="Q603" s="115"/>
      <c r="R603" s="116"/>
      <c r="S603" s="117" t="str">
        <f t="shared" si="3"/>
        <v/>
      </c>
      <c r="T603" s="116"/>
      <c r="U603" s="106" t="str">
        <f t="shared" si="8"/>
        <v/>
      </c>
      <c r="V603" s="107"/>
      <c r="W603" s="107"/>
      <c r="X603" s="118"/>
      <c r="Y603" s="119" t="str">
        <f t="shared" si="5"/>
        <v/>
      </c>
      <c r="Z603" s="113"/>
      <c r="AA603" s="113"/>
      <c r="AB603" s="119" t="str">
        <f>IF(T603&lt;&gt;"",(HOUR(T603)+MINUTE(T603)/60)*custohh,"")</f>
        <v/>
      </c>
      <c r="AC603" s="118"/>
      <c r="AD603" s="119" t="str">
        <f t="shared" si="6"/>
        <v/>
      </c>
      <c r="AE603" s="107"/>
      <c r="AF603" s="107"/>
      <c r="AG603" s="107"/>
      <c r="AH603" s="107"/>
      <c r="AI603" s="107"/>
      <c r="AJ603" s="120"/>
      <c r="AK603" s="107"/>
      <c r="AL603" s="113"/>
      <c r="AM603" s="121"/>
      <c r="AN603" s="121"/>
    </row>
    <row r="604">
      <c r="A604" s="104"/>
      <c r="B604" s="105"/>
      <c r="C604" s="105"/>
      <c r="D604" s="106" t="str">
        <f t="shared" si="1"/>
        <v/>
      </c>
      <c r="E604" s="107"/>
      <c r="F604" s="108" t="str">
        <f t="shared" si="7"/>
        <v/>
      </c>
      <c r="G604" s="109" t="str">
        <f>IFERROR(VLOOKUP($E604,contratos,2,FALSE),"")</f>
        <v/>
      </c>
      <c r="H604" s="110" t="str">
        <f>IFERROR(VLOOKUP($E604,contratos,3,FALSE),"")</f>
        <v/>
      </c>
      <c r="I604" s="111" t="str">
        <f>IFERROR(VLOOKUP($E604,contratos,4,FALSE),"")</f>
        <v/>
      </c>
      <c r="J604" s="112" t="str">
        <f>IFERROR(VLOOKUP($E604,contratos,5,FALSE),"")</f>
        <v/>
      </c>
      <c r="K604" s="112" t="str">
        <f>IFERROR(VLOOKUP($E604,contratos,6,FALSE),"")</f>
        <v/>
      </c>
      <c r="L604" s="112" t="str">
        <f>IFERROR(VLOOKUP($E604,contratos,7,FALSE),"")</f>
        <v/>
      </c>
      <c r="M604" s="113"/>
      <c r="N604" s="114"/>
      <c r="O604" s="113"/>
      <c r="P604" s="107"/>
      <c r="Q604" s="115"/>
      <c r="R604" s="116"/>
      <c r="S604" s="117" t="str">
        <f t="shared" si="3"/>
        <v/>
      </c>
      <c r="T604" s="116"/>
      <c r="U604" s="106" t="str">
        <f t="shared" si="8"/>
        <v/>
      </c>
      <c r="V604" s="107"/>
      <c r="W604" s="107"/>
      <c r="X604" s="118"/>
      <c r="Y604" s="119" t="str">
        <f t="shared" si="5"/>
        <v/>
      </c>
      <c r="Z604" s="113"/>
      <c r="AA604" s="113"/>
      <c r="AB604" s="119" t="str">
        <f>IF(T604&lt;&gt;"",(HOUR(T604)+MINUTE(T604)/60)*custohh,"")</f>
        <v/>
      </c>
      <c r="AC604" s="118"/>
      <c r="AD604" s="119" t="str">
        <f t="shared" si="6"/>
        <v/>
      </c>
      <c r="AE604" s="107"/>
      <c r="AF604" s="107"/>
      <c r="AG604" s="107"/>
      <c r="AH604" s="107"/>
      <c r="AI604" s="107"/>
      <c r="AJ604" s="120"/>
      <c r="AK604" s="107"/>
      <c r="AL604" s="113"/>
      <c r="AM604" s="121"/>
      <c r="AN604" s="121"/>
    </row>
    <row r="605">
      <c r="A605" s="104"/>
      <c r="B605" s="105"/>
      <c r="C605" s="105"/>
      <c r="D605" s="106" t="str">
        <f t="shared" si="1"/>
        <v/>
      </c>
      <c r="E605" s="107"/>
      <c r="F605" s="108" t="str">
        <f t="shared" si="7"/>
        <v/>
      </c>
      <c r="G605" s="109" t="str">
        <f>IFERROR(VLOOKUP($E605,contratos,2,FALSE),"")</f>
        <v/>
      </c>
      <c r="H605" s="110" t="str">
        <f>IFERROR(VLOOKUP($E605,contratos,3,FALSE),"")</f>
        <v/>
      </c>
      <c r="I605" s="111" t="str">
        <f>IFERROR(VLOOKUP($E605,contratos,4,FALSE),"")</f>
        <v/>
      </c>
      <c r="J605" s="112" t="str">
        <f>IFERROR(VLOOKUP($E605,contratos,5,FALSE),"")</f>
        <v/>
      </c>
      <c r="K605" s="112" t="str">
        <f>IFERROR(VLOOKUP($E605,contratos,6,FALSE),"")</f>
        <v/>
      </c>
      <c r="L605" s="112" t="str">
        <f>IFERROR(VLOOKUP($E605,contratos,7,FALSE),"")</f>
        <v/>
      </c>
      <c r="M605" s="113"/>
      <c r="N605" s="114"/>
      <c r="O605" s="113"/>
      <c r="P605" s="107"/>
      <c r="Q605" s="115"/>
      <c r="R605" s="116"/>
      <c r="S605" s="117" t="str">
        <f t="shared" si="3"/>
        <v/>
      </c>
      <c r="T605" s="116"/>
      <c r="U605" s="106" t="str">
        <f t="shared" si="8"/>
        <v/>
      </c>
      <c r="V605" s="107"/>
      <c r="W605" s="107"/>
      <c r="X605" s="118"/>
      <c r="Y605" s="119" t="str">
        <f t="shared" si="5"/>
        <v/>
      </c>
      <c r="Z605" s="113"/>
      <c r="AA605" s="113"/>
      <c r="AB605" s="119" t="str">
        <f>IF(T605&lt;&gt;"",(HOUR(T605)+MINUTE(T605)/60)*custohh,"")</f>
        <v/>
      </c>
      <c r="AC605" s="118"/>
      <c r="AD605" s="119" t="str">
        <f t="shared" si="6"/>
        <v/>
      </c>
      <c r="AE605" s="107"/>
      <c r="AF605" s="107"/>
      <c r="AG605" s="107"/>
      <c r="AH605" s="107"/>
      <c r="AI605" s="107"/>
      <c r="AJ605" s="120"/>
      <c r="AK605" s="107"/>
      <c r="AL605" s="113"/>
      <c r="AM605" s="121"/>
      <c r="AN605" s="121"/>
    </row>
    <row r="606">
      <c r="A606" s="104"/>
      <c r="B606" s="105"/>
      <c r="C606" s="105"/>
      <c r="D606" s="106" t="str">
        <f t="shared" si="1"/>
        <v/>
      </c>
      <c r="E606" s="107"/>
      <c r="F606" s="108" t="str">
        <f t="shared" si="7"/>
        <v/>
      </c>
      <c r="G606" s="109" t="str">
        <f>IFERROR(VLOOKUP($E606,contratos,2,FALSE),"")</f>
        <v/>
      </c>
      <c r="H606" s="110" t="str">
        <f>IFERROR(VLOOKUP($E606,contratos,3,FALSE),"")</f>
        <v/>
      </c>
      <c r="I606" s="111" t="str">
        <f>IFERROR(VLOOKUP($E606,contratos,4,FALSE),"")</f>
        <v/>
      </c>
      <c r="J606" s="112" t="str">
        <f>IFERROR(VLOOKUP($E606,contratos,5,FALSE),"")</f>
        <v/>
      </c>
      <c r="K606" s="112" t="str">
        <f>IFERROR(VLOOKUP($E606,contratos,6,FALSE),"")</f>
        <v/>
      </c>
      <c r="L606" s="112" t="str">
        <f>IFERROR(VLOOKUP($E606,contratos,7,FALSE),"")</f>
        <v/>
      </c>
      <c r="M606" s="113"/>
      <c r="N606" s="114"/>
      <c r="O606" s="113"/>
      <c r="P606" s="107"/>
      <c r="Q606" s="115"/>
      <c r="R606" s="116"/>
      <c r="S606" s="117" t="str">
        <f t="shared" si="3"/>
        <v/>
      </c>
      <c r="T606" s="116"/>
      <c r="U606" s="106" t="str">
        <f t="shared" si="8"/>
        <v/>
      </c>
      <c r="V606" s="107"/>
      <c r="W606" s="107"/>
      <c r="X606" s="118"/>
      <c r="Y606" s="119" t="str">
        <f t="shared" si="5"/>
        <v/>
      </c>
      <c r="Z606" s="113"/>
      <c r="AA606" s="113"/>
      <c r="AB606" s="119" t="str">
        <f>IF(T606&lt;&gt;"",(HOUR(T606)+MINUTE(T606)/60)*custohh,"")</f>
        <v/>
      </c>
      <c r="AC606" s="118"/>
      <c r="AD606" s="119" t="str">
        <f t="shared" si="6"/>
        <v/>
      </c>
      <c r="AE606" s="107"/>
      <c r="AF606" s="107"/>
      <c r="AG606" s="107"/>
      <c r="AH606" s="107"/>
      <c r="AI606" s="107"/>
      <c r="AJ606" s="120"/>
      <c r="AK606" s="107"/>
      <c r="AL606" s="113"/>
      <c r="AM606" s="121"/>
      <c r="AN606" s="121"/>
    </row>
    <row r="607">
      <c r="A607" s="104"/>
      <c r="B607" s="105"/>
      <c r="C607" s="105"/>
      <c r="D607" s="106" t="str">
        <f t="shared" si="1"/>
        <v/>
      </c>
      <c r="E607" s="107"/>
      <c r="F607" s="108" t="str">
        <f t="shared" si="7"/>
        <v/>
      </c>
      <c r="G607" s="109" t="str">
        <f>IFERROR(VLOOKUP($E607,contratos,2,FALSE),"")</f>
        <v/>
      </c>
      <c r="H607" s="110" t="str">
        <f>IFERROR(VLOOKUP($E607,contratos,3,FALSE),"")</f>
        <v/>
      </c>
      <c r="I607" s="111" t="str">
        <f>IFERROR(VLOOKUP($E607,contratos,4,FALSE),"")</f>
        <v/>
      </c>
      <c r="J607" s="112" t="str">
        <f>IFERROR(VLOOKUP($E607,contratos,5,FALSE),"")</f>
        <v/>
      </c>
      <c r="K607" s="112" t="str">
        <f>IFERROR(VLOOKUP($E607,contratos,6,FALSE),"")</f>
        <v/>
      </c>
      <c r="L607" s="112" t="str">
        <f>IFERROR(VLOOKUP($E607,contratos,7,FALSE),"")</f>
        <v/>
      </c>
      <c r="M607" s="113"/>
      <c r="N607" s="114"/>
      <c r="O607" s="113"/>
      <c r="P607" s="107"/>
      <c r="Q607" s="115"/>
      <c r="R607" s="116"/>
      <c r="S607" s="117" t="str">
        <f t="shared" si="3"/>
        <v/>
      </c>
      <c r="T607" s="116"/>
      <c r="U607" s="106" t="str">
        <f t="shared" si="8"/>
        <v/>
      </c>
      <c r="V607" s="107"/>
      <c r="W607" s="107"/>
      <c r="X607" s="118"/>
      <c r="Y607" s="119" t="str">
        <f t="shared" si="5"/>
        <v/>
      </c>
      <c r="Z607" s="113"/>
      <c r="AA607" s="113"/>
      <c r="AB607" s="119" t="str">
        <f>IF(T607&lt;&gt;"",(HOUR(T607)+MINUTE(T607)/60)*custohh,"")</f>
        <v/>
      </c>
      <c r="AC607" s="118"/>
      <c r="AD607" s="119" t="str">
        <f t="shared" si="6"/>
        <v/>
      </c>
      <c r="AE607" s="107"/>
      <c r="AF607" s="107"/>
      <c r="AG607" s="107"/>
      <c r="AH607" s="107"/>
      <c r="AI607" s="107"/>
      <c r="AJ607" s="120"/>
      <c r="AK607" s="107"/>
      <c r="AL607" s="113"/>
      <c r="AM607" s="121"/>
      <c r="AN607" s="121"/>
    </row>
    <row r="608">
      <c r="A608" s="104"/>
      <c r="B608" s="105"/>
      <c r="C608" s="105"/>
      <c r="D608" s="106" t="str">
        <f t="shared" si="1"/>
        <v/>
      </c>
      <c r="E608" s="107"/>
      <c r="F608" s="108" t="str">
        <f t="shared" si="7"/>
        <v/>
      </c>
      <c r="G608" s="109" t="str">
        <f>IFERROR(VLOOKUP($E608,contratos,2,FALSE),"")</f>
        <v/>
      </c>
      <c r="H608" s="110" t="str">
        <f>IFERROR(VLOOKUP($E608,contratos,3,FALSE),"")</f>
        <v/>
      </c>
      <c r="I608" s="111" t="str">
        <f>IFERROR(VLOOKUP($E608,contratos,4,FALSE),"")</f>
        <v/>
      </c>
      <c r="J608" s="112" t="str">
        <f>IFERROR(VLOOKUP($E608,contratos,5,FALSE),"")</f>
        <v/>
      </c>
      <c r="K608" s="112" t="str">
        <f>IFERROR(VLOOKUP($E608,contratos,6,FALSE),"")</f>
        <v/>
      </c>
      <c r="L608" s="112" t="str">
        <f>IFERROR(VLOOKUP($E608,contratos,7,FALSE),"")</f>
        <v/>
      </c>
      <c r="M608" s="113"/>
      <c r="N608" s="114"/>
      <c r="O608" s="113"/>
      <c r="P608" s="107"/>
      <c r="Q608" s="115"/>
      <c r="R608" s="116"/>
      <c r="S608" s="117" t="str">
        <f t="shared" si="3"/>
        <v/>
      </c>
      <c r="T608" s="116"/>
      <c r="U608" s="106" t="str">
        <f t="shared" si="8"/>
        <v/>
      </c>
      <c r="V608" s="107"/>
      <c r="W608" s="107"/>
      <c r="X608" s="118"/>
      <c r="Y608" s="119" t="str">
        <f t="shared" si="5"/>
        <v/>
      </c>
      <c r="Z608" s="113"/>
      <c r="AA608" s="113"/>
      <c r="AB608" s="119" t="str">
        <f>IF(T608&lt;&gt;"",(HOUR(T608)+MINUTE(T608)/60)*custohh,"")</f>
        <v/>
      </c>
      <c r="AC608" s="118"/>
      <c r="AD608" s="119" t="str">
        <f t="shared" si="6"/>
        <v/>
      </c>
      <c r="AE608" s="107"/>
      <c r="AF608" s="107"/>
      <c r="AG608" s="107"/>
      <c r="AH608" s="107"/>
      <c r="AI608" s="107"/>
      <c r="AJ608" s="120"/>
      <c r="AK608" s="107"/>
      <c r="AL608" s="113"/>
      <c r="AM608" s="121"/>
      <c r="AN608" s="121"/>
    </row>
    <row r="609">
      <c r="A609" s="104"/>
      <c r="B609" s="105"/>
      <c r="C609" s="105"/>
      <c r="D609" s="106" t="str">
        <f t="shared" si="1"/>
        <v/>
      </c>
      <c r="E609" s="107"/>
      <c r="F609" s="108" t="str">
        <f t="shared" si="7"/>
        <v/>
      </c>
      <c r="G609" s="109" t="str">
        <f>IFERROR(VLOOKUP($E609,contratos,2,FALSE),"")</f>
        <v/>
      </c>
      <c r="H609" s="110" t="str">
        <f>IFERROR(VLOOKUP($E609,contratos,3,FALSE),"")</f>
        <v/>
      </c>
      <c r="I609" s="111" t="str">
        <f>IFERROR(VLOOKUP($E609,contratos,4,FALSE),"")</f>
        <v/>
      </c>
      <c r="J609" s="112" t="str">
        <f>IFERROR(VLOOKUP($E609,contratos,5,FALSE),"")</f>
        <v/>
      </c>
      <c r="K609" s="112" t="str">
        <f>IFERROR(VLOOKUP($E609,contratos,6,FALSE),"")</f>
        <v/>
      </c>
      <c r="L609" s="112" t="str">
        <f>IFERROR(VLOOKUP($E609,contratos,7,FALSE),"")</f>
        <v/>
      </c>
      <c r="M609" s="113"/>
      <c r="N609" s="114"/>
      <c r="O609" s="113"/>
      <c r="P609" s="107"/>
      <c r="Q609" s="115"/>
      <c r="R609" s="116"/>
      <c r="S609" s="117" t="str">
        <f t="shared" si="3"/>
        <v/>
      </c>
      <c r="T609" s="116"/>
      <c r="U609" s="106" t="str">
        <f t="shared" si="8"/>
        <v/>
      </c>
      <c r="V609" s="107"/>
      <c r="W609" s="107"/>
      <c r="X609" s="118"/>
      <c r="Y609" s="119" t="str">
        <f t="shared" si="5"/>
        <v/>
      </c>
      <c r="Z609" s="113"/>
      <c r="AA609" s="113"/>
      <c r="AB609" s="119" t="str">
        <f>IF(T609&lt;&gt;"",(HOUR(T609)+MINUTE(T609)/60)*custohh,"")</f>
        <v/>
      </c>
      <c r="AC609" s="118"/>
      <c r="AD609" s="119" t="str">
        <f t="shared" si="6"/>
        <v/>
      </c>
      <c r="AE609" s="107"/>
      <c r="AF609" s="107"/>
      <c r="AG609" s="107"/>
      <c r="AH609" s="107"/>
      <c r="AI609" s="107"/>
      <c r="AJ609" s="120"/>
      <c r="AK609" s="107"/>
      <c r="AL609" s="113"/>
      <c r="AM609" s="121"/>
      <c r="AN609" s="121"/>
    </row>
    <row r="610">
      <c r="A610" s="104"/>
      <c r="B610" s="105"/>
      <c r="C610" s="105"/>
      <c r="D610" s="106" t="str">
        <f t="shared" si="1"/>
        <v/>
      </c>
      <c r="E610" s="107"/>
      <c r="F610" s="108" t="str">
        <f t="shared" si="7"/>
        <v/>
      </c>
      <c r="G610" s="109" t="str">
        <f>IFERROR(VLOOKUP($E610,contratos,2,FALSE),"")</f>
        <v/>
      </c>
      <c r="H610" s="110" t="str">
        <f>IFERROR(VLOOKUP($E610,contratos,3,FALSE),"")</f>
        <v/>
      </c>
      <c r="I610" s="111" t="str">
        <f>IFERROR(VLOOKUP($E610,contratos,4,FALSE),"")</f>
        <v/>
      </c>
      <c r="J610" s="112" t="str">
        <f>IFERROR(VLOOKUP($E610,contratos,5,FALSE),"")</f>
        <v/>
      </c>
      <c r="K610" s="112" t="str">
        <f>IFERROR(VLOOKUP($E610,contratos,6,FALSE),"")</f>
        <v/>
      </c>
      <c r="L610" s="112" t="str">
        <f>IFERROR(VLOOKUP($E610,contratos,7,FALSE),"")</f>
        <v/>
      </c>
      <c r="M610" s="113"/>
      <c r="N610" s="114"/>
      <c r="O610" s="113"/>
      <c r="P610" s="107"/>
      <c r="Q610" s="115"/>
      <c r="R610" s="116"/>
      <c r="S610" s="117" t="str">
        <f t="shared" si="3"/>
        <v/>
      </c>
      <c r="T610" s="116"/>
      <c r="U610" s="106" t="str">
        <f t="shared" si="8"/>
        <v/>
      </c>
      <c r="V610" s="107"/>
      <c r="W610" s="107"/>
      <c r="X610" s="118"/>
      <c r="Y610" s="119" t="str">
        <f t="shared" si="5"/>
        <v/>
      </c>
      <c r="Z610" s="113"/>
      <c r="AA610" s="113"/>
      <c r="AB610" s="119" t="str">
        <f>IF(T610&lt;&gt;"",(HOUR(T610)+MINUTE(T610)/60)*custohh,"")</f>
        <v/>
      </c>
      <c r="AC610" s="118"/>
      <c r="AD610" s="119" t="str">
        <f t="shared" si="6"/>
        <v/>
      </c>
      <c r="AE610" s="107"/>
      <c r="AF610" s="107"/>
      <c r="AG610" s="107"/>
      <c r="AH610" s="107"/>
      <c r="AI610" s="107"/>
      <c r="AJ610" s="120"/>
      <c r="AK610" s="107"/>
      <c r="AL610" s="113"/>
      <c r="AM610" s="121"/>
      <c r="AN610" s="121"/>
    </row>
    <row r="611">
      <c r="A611" s="104"/>
      <c r="B611" s="105"/>
      <c r="C611" s="105"/>
      <c r="D611" s="106" t="str">
        <f t="shared" si="1"/>
        <v/>
      </c>
      <c r="E611" s="107"/>
      <c r="F611" s="108" t="str">
        <f t="shared" si="7"/>
        <v/>
      </c>
      <c r="G611" s="109" t="str">
        <f>IFERROR(VLOOKUP($E611,contratos,2,FALSE),"")</f>
        <v/>
      </c>
      <c r="H611" s="110" t="str">
        <f>IFERROR(VLOOKUP($E611,contratos,3,FALSE),"")</f>
        <v/>
      </c>
      <c r="I611" s="111" t="str">
        <f>IFERROR(VLOOKUP($E611,contratos,4,FALSE),"")</f>
        <v/>
      </c>
      <c r="J611" s="112" t="str">
        <f>IFERROR(VLOOKUP($E611,contratos,5,FALSE),"")</f>
        <v/>
      </c>
      <c r="K611" s="112" t="str">
        <f>IFERROR(VLOOKUP($E611,contratos,6,FALSE),"")</f>
        <v/>
      </c>
      <c r="L611" s="112" t="str">
        <f>IFERROR(VLOOKUP($E611,contratos,7,FALSE),"")</f>
        <v/>
      </c>
      <c r="M611" s="113"/>
      <c r="N611" s="114"/>
      <c r="O611" s="113"/>
      <c r="P611" s="107"/>
      <c r="Q611" s="115"/>
      <c r="R611" s="116"/>
      <c r="S611" s="117" t="str">
        <f t="shared" si="3"/>
        <v/>
      </c>
      <c r="T611" s="116"/>
      <c r="U611" s="106" t="str">
        <f t="shared" si="8"/>
        <v/>
      </c>
      <c r="V611" s="107"/>
      <c r="W611" s="107"/>
      <c r="X611" s="118"/>
      <c r="Y611" s="119" t="str">
        <f t="shared" si="5"/>
        <v/>
      </c>
      <c r="Z611" s="113"/>
      <c r="AA611" s="113"/>
      <c r="AB611" s="119" t="str">
        <f>IF(T611&lt;&gt;"",(HOUR(T611)+MINUTE(T611)/60)*custohh,"")</f>
        <v/>
      </c>
      <c r="AC611" s="118"/>
      <c r="AD611" s="119" t="str">
        <f t="shared" si="6"/>
        <v/>
      </c>
      <c r="AE611" s="107"/>
      <c r="AF611" s="107"/>
      <c r="AG611" s="107"/>
      <c r="AH611" s="107"/>
      <c r="AI611" s="107"/>
      <c r="AJ611" s="120"/>
      <c r="AK611" s="107"/>
      <c r="AL611" s="113"/>
      <c r="AM611" s="121"/>
      <c r="AN611" s="121"/>
    </row>
    <row r="612">
      <c r="A612" s="104"/>
      <c r="B612" s="105"/>
      <c r="C612" s="105"/>
      <c r="D612" s="106" t="str">
        <f t="shared" si="1"/>
        <v/>
      </c>
      <c r="E612" s="107"/>
      <c r="F612" s="108" t="str">
        <f t="shared" si="7"/>
        <v/>
      </c>
      <c r="G612" s="109" t="str">
        <f>IFERROR(VLOOKUP($E612,contratos,2,FALSE),"")</f>
        <v/>
      </c>
      <c r="H612" s="110" t="str">
        <f>IFERROR(VLOOKUP($E612,contratos,3,FALSE),"")</f>
        <v/>
      </c>
      <c r="I612" s="111" t="str">
        <f>IFERROR(VLOOKUP($E612,contratos,4,FALSE),"")</f>
        <v/>
      </c>
      <c r="J612" s="112" t="str">
        <f>IFERROR(VLOOKUP($E612,contratos,5,FALSE),"")</f>
        <v/>
      </c>
      <c r="K612" s="112" t="str">
        <f>IFERROR(VLOOKUP($E612,contratos,6,FALSE),"")</f>
        <v/>
      </c>
      <c r="L612" s="112" t="str">
        <f>IFERROR(VLOOKUP($E612,contratos,7,FALSE),"")</f>
        <v/>
      </c>
      <c r="M612" s="113"/>
      <c r="N612" s="114"/>
      <c r="O612" s="113"/>
      <c r="P612" s="107"/>
      <c r="Q612" s="115"/>
      <c r="R612" s="116"/>
      <c r="S612" s="117" t="str">
        <f t="shared" si="3"/>
        <v/>
      </c>
      <c r="T612" s="116"/>
      <c r="U612" s="106" t="str">
        <f t="shared" si="8"/>
        <v/>
      </c>
      <c r="V612" s="107"/>
      <c r="W612" s="107"/>
      <c r="X612" s="118"/>
      <c r="Y612" s="119" t="str">
        <f t="shared" si="5"/>
        <v/>
      </c>
      <c r="Z612" s="113"/>
      <c r="AA612" s="113"/>
      <c r="AB612" s="119" t="str">
        <f>IF(T612&lt;&gt;"",(HOUR(T612)+MINUTE(T612)/60)*custohh,"")</f>
        <v/>
      </c>
      <c r="AC612" s="118"/>
      <c r="AD612" s="119" t="str">
        <f t="shared" si="6"/>
        <v/>
      </c>
      <c r="AE612" s="107"/>
      <c r="AF612" s="107"/>
      <c r="AG612" s="107"/>
      <c r="AH612" s="107"/>
      <c r="AI612" s="107"/>
      <c r="AJ612" s="120"/>
      <c r="AK612" s="107"/>
      <c r="AL612" s="113"/>
      <c r="AM612" s="121"/>
      <c r="AN612" s="121"/>
    </row>
    <row r="613">
      <c r="A613" s="104"/>
      <c r="B613" s="105"/>
      <c r="C613" s="105"/>
      <c r="D613" s="106" t="str">
        <f t="shared" si="1"/>
        <v/>
      </c>
      <c r="E613" s="107"/>
      <c r="F613" s="108" t="str">
        <f t="shared" si="7"/>
        <v/>
      </c>
      <c r="G613" s="109" t="str">
        <f>IFERROR(VLOOKUP($E613,contratos,2,FALSE),"")</f>
        <v/>
      </c>
      <c r="H613" s="110" t="str">
        <f>IFERROR(VLOOKUP($E613,contratos,3,FALSE),"")</f>
        <v/>
      </c>
      <c r="I613" s="111" t="str">
        <f>IFERROR(VLOOKUP($E613,contratos,4,FALSE),"")</f>
        <v/>
      </c>
      <c r="J613" s="112" t="str">
        <f>IFERROR(VLOOKUP($E613,contratos,5,FALSE),"")</f>
        <v/>
      </c>
      <c r="K613" s="112" t="str">
        <f>IFERROR(VLOOKUP($E613,contratos,6,FALSE),"")</f>
        <v/>
      </c>
      <c r="L613" s="112" t="str">
        <f>IFERROR(VLOOKUP($E613,contratos,7,FALSE),"")</f>
        <v/>
      </c>
      <c r="M613" s="113"/>
      <c r="N613" s="114"/>
      <c r="O613" s="113"/>
      <c r="P613" s="107"/>
      <c r="Q613" s="115"/>
      <c r="R613" s="116"/>
      <c r="S613" s="117" t="str">
        <f t="shared" si="3"/>
        <v/>
      </c>
      <c r="T613" s="116"/>
      <c r="U613" s="106" t="str">
        <f t="shared" si="8"/>
        <v/>
      </c>
      <c r="V613" s="107"/>
      <c r="W613" s="107"/>
      <c r="X613" s="118"/>
      <c r="Y613" s="119" t="str">
        <f t="shared" si="5"/>
        <v/>
      </c>
      <c r="Z613" s="113"/>
      <c r="AA613" s="113"/>
      <c r="AB613" s="119" t="str">
        <f>IF(T613&lt;&gt;"",(HOUR(T613)+MINUTE(T613)/60)*custohh,"")</f>
        <v/>
      </c>
      <c r="AC613" s="118"/>
      <c r="AD613" s="119" t="str">
        <f t="shared" si="6"/>
        <v/>
      </c>
      <c r="AE613" s="107"/>
      <c r="AF613" s="107"/>
      <c r="AG613" s="107"/>
      <c r="AH613" s="107"/>
      <c r="AI613" s="107"/>
      <c r="AJ613" s="120"/>
      <c r="AK613" s="107"/>
      <c r="AL613" s="113"/>
      <c r="AM613" s="121"/>
      <c r="AN613" s="121"/>
    </row>
    <row r="614">
      <c r="A614" s="104"/>
      <c r="B614" s="105"/>
      <c r="C614" s="105"/>
      <c r="D614" s="106" t="str">
        <f t="shared" si="1"/>
        <v/>
      </c>
      <c r="E614" s="107"/>
      <c r="F614" s="108" t="str">
        <f t="shared" si="7"/>
        <v/>
      </c>
      <c r="G614" s="109" t="str">
        <f>IFERROR(VLOOKUP($E614,contratos,2,FALSE),"")</f>
        <v/>
      </c>
      <c r="H614" s="110" t="str">
        <f>IFERROR(VLOOKUP($E614,contratos,3,FALSE),"")</f>
        <v/>
      </c>
      <c r="I614" s="111" t="str">
        <f>IFERROR(VLOOKUP($E614,contratos,4,FALSE),"")</f>
        <v/>
      </c>
      <c r="J614" s="112" t="str">
        <f>IFERROR(VLOOKUP($E614,contratos,5,FALSE),"")</f>
        <v/>
      </c>
      <c r="K614" s="112" t="str">
        <f>IFERROR(VLOOKUP($E614,contratos,6,FALSE),"")</f>
        <v/>
      </c>
      <c r="L614" s="112" t="str">
        <f>IFERROR(VLOOKUP($E614,contratos,7,FALSE),"")</f>
        <v/>
      </c>
      <c r="M614" s="113"/>
      <c r="N614" s="114"/>
      <c r="O614" s="113"/>
      <c r="P614" s="107"/>
      <c r="Q614" s="115"/>
      <c r="R614" s="116"/>
      <c r="S614" s="117" t="str">
        <f t="shared" si="3"/>
        <v/>
      </c>
      <c r="T614" s="116"/>
      <c r="U614" s="106" t="str">
        <f t="shared" si="8"/>
        <v/>
      </c>
      <c r="V614" s="107"/>
      <c r="W614" s="107"/>
      <c r="X614" s="118"/>
      <c r="Y614" s="119" t="str">
        <f t="shared" si="5"/>
        <v/>
      </c>
      <c r="Z614" s="113"/>
      <c r="AA614" s="113"/>
      <c r="AB614" s="119" t="str">
        <f>IF(T614&lt;&gt;"",(HOUR(T614)+MINUTE(T614)/60)*custohh,"")</f>
        <v/>
      </c>
      <c r="AC614" s="118"/>
      <c r="AD614" s="119" t="str">
        <f t="shared" si="6"/>
        <v/>
      </c>
      <c r="AE614" s="107"/>
      <c r="AF614" s="107"/>
      <c r="AG614" s="107"/>
      <c r="AH614" s="107"/>
      <c r="AI614" s="107"/>
      <c r="AJ614" s="120"/>
      <c r="AK614" s="107"/>
      <c r="AL614" s="113"/>
      <c r="AM614" s="121"/>
      <c r="AN614" s="121"/>
    </row>
    <row r="615">
      <c r="A615" s="104"/>
      <c r="B615" s="105"/>
      <c r="C615" s="105"/>
      <c r="D615" s="106" t="str">
        <f t="shared" si="1"/>
        <v/>
      </c>
      <c r="E615" s="107"/>
      <c r="F615" s="108" t="str">
        <f t="shared" si="7"/>
        <v/>
      </c>
      <c r="G615" s="109" t="str">
        <f>IFERROR(VLOOKUP($E615,contratos,2,FALSE),"")</f>
        <v/>
      </c>
      <c r="H615" s="110" t="str">
        <f>IFERROR(VLOOKUP($E615,contratos,3,FALSE),"")</f>
        <v/>
      </c>
      <c r="I615" s="111" t="str">
        <f>IFERROR(VLOOKUP($E615,contratos,4,FALSE),"")</f>
        <v/>
      </c>
      <c r="J615" s="112" t="str">
        <f>IFERROR(VLOOKUP($E615,contratos,5,FALSE),"")</f>
        <v/>
      </c>
      <c r="K615" s="112" t="str">
        <f>IFERROR(VLOOKUP($E615,contratos,6,FALSE),"")</f>
        <v/>
      </c>
      <c r="L615" s="112" t="str">
        <f>IFERROR(VLOOKUP($E615,contratos,7,FALSE),"")</f>
        <v/>
      </c>
      <c r="M615" s="113"/>
      <c r="N615" s="114"/>
      <c r="O615" s="113"/>
      <c r="P615" s="107"/>
      <c r="Q615" s="115"/>
      <c r="R615" s="116"/>
      <c r="S615" s="117" t="str">
        <f t="shared" si="3"/>
        <v/>
      </c>
      <c r="T615" s="116"/>
      <c r="U615" s="106" t="str">
        <f t="shared" si="8"/>
        <v/>
      </c>
      <c r="V615" s="107"/>
      <c r="W615" s="107"/>
      <c r="X615" s="118"/>
      <c r="Y615" s="119" t="str">
        <f t="shared" si="5"/>
        <v/>
      </c>
      <c r="Z615" s="113"/>
      <c r="AA615" s="113"/>
      <c r="AB615" s="119" t="str">
        <f>IF(T615&lt;&gt;"",(HOUR(T615)+MINUTE(T615)/60)*custohh,"")</f>
        <v/>
      </c>
      <c r="AC615" s="118"/>
      <c r="AD615" s="119" t="str">
        <f t="shared" si="6"/>
        <v/>
      </c>
      <c r="AE615" s="107"/>
      <c r="AF615" s="107"/>
      <c r="AG615" s="107"/>
      <c r="AH615" s="107"/>
      <c r="AI615" s="107"/>
      <c r="AJ615" s="120"/>
      <c r="AK615" s="107"/>
      <c r="AL615" s="113"/>
      <c r="AM615" s="121"/>
      <c r="AN615" s="121"/>
    </row>
    <row r="616">
      <c r="A616" s="104"/>
      <c r="B616" s="105"/>
      <c r="C616" s="105"/>
      <c r="D616" s="106" t="str">
        <f t="shared" si="1"/>
        <v/>
      </c>
      <c r="E616" s="107"/>
      <c r="F616" s="108" t="str">
        <f t="shared" si="7"/>
        <v/>
      </c>
      <c r="G616" s="109" t="str">
        <f>IFERROR(VLOOKUP($E616,contratos,2,FALSE),"")</f>
        <v/>
      </c>
      <c r="H616" s="110" t="str">
        <f>IFERROR(VLOOKUP($E616,contratos,3,FALSE),"")</f>
        <v/>
      </c>
      <c r="I616" s="111" t="str">
        <f>IFERROR(VLOOKUP($E616,contratos,4,FALSE),"")</f>
        <v/>
      </c>
      <c r="J616" s="112" t="str">
        <f>IFERROR(VLOOKUP($E616,contratos,5,FALSE),"")</f>
        <v/>
      </c>
      <c r="K616" s="112" t="str">
        <f>IFERROR(VLOOKUP($E616,contratos,6,FALSE),"")</f>
        <v/>
      </c>
      <c r="L616" s="112" t="str">
        <f>IFERROR(VLOOKUP($E616,contratos,7,FALSE),"")</f>
        <v/>
      </c>
      <c r="M616" s="113"/>
      <c r="N616" s="114"/>
      <c r="O616" s="113"/>
      <c r="P616" s="107"/>
      <c r="Q616" s="115"/>
      <c r="R616" s="116"/>
      <c r="S616" s="117" t="str">
        <f t="shared" si="3"/>
        <v/>
      </c>
      <c r="T616" s="116"/>
      <c r="U616" s="106" t="str">
        <f t="shared" si="8"/>
        <v/>
      </c>
      <c r="V616" s="107"/>
      <c r="W616" s="107"/>
      <c r="X616" s="118"/>
      <c r="Y616" s="119" t="str">
        <f t="shared" si="5"/>
        <v/>
      </c>
      <c r="Z616" s="113"/>
      <c r="AA616" s="113"/>
      <c r="AB616" s="119" t="str">
        <f>IF(T616&lt;&gt;"",(HOUR(T616)+MINUTE(T616)/60)*custohh,"")</f>
        <v/>
      </c>
      <c r="AC616" s="118"/>
      <c r="AD616" s="119" t="str">
        <f t="shared" si="6"/>
        <v/>
      </c>
      <c r="AE616" s="107"/>
      <c r="AF616" s="107"/>
      <c r="AG616" s="107"/>
      <c r="AH616" s="107"/>
      <c r="AI616" s="107"/>
      <c r="AJ616" s="120"/>
      <c r="AK616" s="107"/>
      <c r="AL616" s="113"/>
      <c r="AM616" s="121"/>
      <c r="AN616" s="121"/>
    </row>
    <row r="617">
      <c r="A617" s="104"/>
      <c r="B617" s="105"/>
      <c r="C617" s="105"/>
      <c r="D617" s="106" t="str">
        <f t="shared" si="1"/>
        <v/>
      </c>
      <c r="E617" s="107"/>
      <c r="F617" s="108" t="str">
        <f t="shared" si="7"/>
        <v/>
      </c>
      <c r="G617" s="109" t="str">
        <f>IFERROR(VLOOKUP($E617,contratos,2,FALSE),"")</f>
        <v/>
      </c>
      <c r="H617" s="110" t="str">
        <f>IFERROR(VLOOKUP($E617,contratos,3,FALSE),"")</f>
        <v/>
      </c>
      <c r="I617" s="111" t="str">
        <f>IFERROR(VLOOKUP($E617,contratos,4,FALSE),"")</f>
        <v/>
      </c>
      <c r="J617" s="112" t="str">
        <f>IFERROR(VLOOKUP($E617,contratos,5,FALSE),"")</f>
        <v/>
      </c>
      <c r="K617" s="112" t="str">
        <f>IFERROR(VLOOKUP($E617,contratos,6,FALSE),"")</f>
        <v/>
      </c>
      <c r="L617" s="112" t="str">
        <f>IFERROR(VLOOKUP($E617,contratos,7,FALSE),"")</f>
        <v/>
      </c>
      <c r="M617" s="113"/>
      <c r="N617" s="114"/>
      <c r="O617" s="113"/>
      <c r="P617" s="107"/>
      <c r="Q617" s="115"/>
      <c r="R617" s="116"/>
      <c r="S617" s="117" t="str">
        <f t="shared" si="3"/>
        <v/>
      </c>
      <c r="T617" s="116"/>
      <c r="U617" s="106" t="str">
        <f t="shared" si="8"/>
        <v/>
      </c>
      <c r="V617" s="107"/>
      <c r="W617" s="107"/>
      <c r="X617" s="118"/>
      <c r="Y617" s="119" t="str">
        <f t="shared" si="5"/>
        <v/>
      </c>
      <c r="Z617" s="113"/>
      <c r="AA617" s="113"/>
      <c r="AB617" s="119" t="str">
        <f>IF(T617&lt;&gt;"",(HOUR(T617)+MINUTE(T617)/60)*custohh,"")</f>
        <v/>
      </c>
      <c r="AC617" s="118"/>
      <c r="AD617" s="119" t="str">
        <f t="shared" si="6"/>
        <v/>
      </c>
      <c r="AE617" s="107"/>
      <c r="AF617" s="107"/>
      <c r="AG617" s="107"/>
      <c r="AH617" s="107"/>
      <c r="AI617" s="107"/>
      <c r="AJ617" s="120"/>
      <c r="AK617" s="107"/>
      <c r="AL617" s="113"/>
      <c r="AM617" s="121"/>
      <c r="AN617" s="121"/>
    </row>
    <row r="618">
      <c r="A618" s="104"/>
      <c r="B618" s="105"/>
      <c r="C618" s="105"/>
      <c r="D618" s="106" t="str">
        <f t="shared" si="1"/>
        <v/>
      </c>
      <c r="E618" s="107"/>
      <c r="F618" s="108" t="str">
        <f t="shared" si="7"/>
        <v/>
      </c>
      <c r="G618" s="109" t="str">
        <f>IFERROR(VLOOKUP($E618,contratos,2,FALSE),"")</f>
        <v/>
      </c>
      <c r="H618" s="110" t="str">
        <f>IFERROR(VLOOKUP($E618,contratos,3,FALSE),"")</f>
        <v/>
      </c>
      <c r="I618" s="111" t="str">
        <f>IFERROR(VLOOKUP($E618,contratos,4,FALSE),"")</f>
        <v/>
      </c>
      <c r="J618" s="112" t="str">
        <f>IFERROR(VLOOKUP($E618,contratos,5,FALSE),"")</f>
        <v/>
      </c>
      <c r="K618" s="112" t="str">
        <f>IFERROR(VLOOKUP($E618,contratos,6,FALSE),"")</f>
        <v/>
      </c>
      <c r="L618" s="112" t="str">
        <f>IFERROR(VLOOKUP($E618,contratos,7,FALSE),"")</f>
        <v/>
      </c>
      <c r="M618" s="113"/>
      <c r="N618" s="114"/>
      <c r="O618" s="113"/>
      <c r="P618" s="107"/>
      <c r="Q618" s="115"/>
      <c r="R618" s="116"/>
      <c r="S618" s="117" t="str">
        <f t="shared" si="3"/>
        <v/>
      </c>
      <c r="T618" s="116"/>
      <c r="U618" s="106" t="str">
        <f t="shared" si="8"/>
        <v/>
      </c>
      <c r="V618" s="107"/>
      <c r="W618" s="107"/>
      <c r="X618" s="118"/>
      <c r="Y618" s="119" t="str">
        <f t="shared" si="5"/>
        <v/>
      </c>
      <c r="Z618" s="113"/>
      <c r="AA618" s="113"/>
      <c r="AB618" s="119" t="str">
        <f>IF(T618&lt;&gt;"",(HOUR(T618)+MINUTE(T618)/60)*custohh,"")</f>
        <v/>
      </c>
      <c r="AC618" s="118"/>
      <c r="AD618" s="119" t="str">
        <f t="shared" si="6"/>
        <v/>
      </c>
      <c r="AE618" s="107"/>
      <c r="AF618" s="107"/>
      <c r="AG618" s="107"/>
      <c r="AH618" s="107"/>
      <c r="AI618" s="107"/>
      <c r="AJ618" s="120"/>
      <c r="AK618" s="107"/>
      <c r="AL618" s="113"/>
      <c r="AM618" s="121"/>
      <c r="AN618" s="121"/>
    </row>
    <row r="619">
      <c r="A619" s="104"/>
      <c r="B619" s="105"/>
      <c r="C619" s="105"/>
      <c r="D619" s="106" t="str">
        <f t="shared" si="1"/>
        <v/>
      </c>
      <c r="E619" s="107"/>
      <c r="F619" s="108" t="str">
        <f t="shared" si="7"/>
        <v/>
      </c>
      <c r="G619" s="109" t="str">
        <f>IFERROR(VLOOKUP($E619,contratos,2,FALSE),"")</f>
        <v/>
      </c>
      <c r="H619" s="110" t="str">
        <f>IFERROR(VLOOKUP($E619,contratos,3,FALSE),"")</f>
        <v/>
      </c>
      <c r="I619" s="111" t="str">
        <f>IFERROR(VLOOKUP($E619,contratos,4,FALSE),"")</f>
        <v/>
      </c>
      <c r="J619" s="112" t="str">
        <f>IFERROR(VLOOKUP($E619,contratos,5,FALSE),"")</f>
        <v/>
      </c>
      <c r="K619" s="112" t="str">
        <f>IFERROR(VLOOKUP($E619,contratos,6,FALSE),"")</f>
        <v/>
      </c>
      <c r="L619" s="112" t="str">
        <f>IFERROR(VLOOKUP($E619,contratos,7,FALSE),"")</f>
        <v/>
      </c>
      <c r="M619" s="113"/>
      <c r="N619" s="114"/>
      <c r="O619" s="113"/>
      <c r="P619" s="107"/>
      <c r="Q619" s="115"/>
      <c r="R619" s="116"/>
      <c r="S619" s="117" t="str">
        <f t="shared" si="3"/>
        <v/>
      </c>
      <c r="T619" s="116"/>
      <c r="U619" s="106" t="str">
        <f t="shared" si="8"/>
        <v/>
      </c>
      <c r="V619" s="107"/>
      <c r="W619" s="107"/>
      <c r="X619" s="118"/>
      <c r="Y619" s="119" t="str">
        <f t="shared" si="5"/>
        <v/>
      </c>
      <c r="Z619" s="113"/>
      <c r="AA619" s="113"/>
      <c r="AB619" s="119" t="str">
        <f>IF(T619&lt;&gt;"",(HOUR(T619)+MINUTE(T619)/60)*custohh,"")</f>
        <v/>
      </c>
      <c r="AC619" s="118"/>
      <c r="AD619" s="119" t="str">
        <f t="shared" si="6"/>
        <v/>
      </c>
      <c r="AE619" s="107"/>
      <c r="AF619" s="107"/>
      <c r="AG619" s="107"/>
      <c r="AH619" s="107"/>
      <c r="AI619" s="107"/>
      <c r="AJ619" s="120"/>
      <c r="AK619" s="107"/>
      <c r="AL619" s="113"/>
      <c r="AM619" s="121"/>
      <c r="AN619" s="121"/>
    </row>
    <row r="620">
      <c r="A620" s="104"/>
      <c r="B620" s="105"/>
      <c r="C620" s="105"/>
      <c r="D620" s="106" t="str">
        <f t="shared" si="1"/>
        <v/>
      </c>
      <c r="E620" s="107"/>
      <c r="F620" s="108" t="str">
        <f t="shared" si="7"/>
        <v/>
      </c>
      <c r="G620" s="109" t="str">
        <f>IFERROR(VLOOKUP($E620,contratos,2,FALSE),"")</f>
        <v/>
      </c>
      <c r="H620" s="110" t="str">
        <f>IFERROR(VLOOKUP($E620,contratos,3,FALSE),"")</f>
        <v/>
      </c>
      <c r="I620" s="111" t="str">
        <f>IFERROR(VLOOKUP($E620,contratos,4,FALSE),"")</f>
        <v/>
      </c>
      <c r="J620" s="112" t="str">
        <f>IFERROR(VLOOKUP($E620,contratos,5,FALSE),"")</f>
        <v/>
      </c>
      <c r="K620" s="112" t="str">
        <f>IFERROR(VLOOKUP($E620,contratos,6,FALSE),"")</f>
        <v/>
      </c>
      <c r="L620" s="112" t="str">
        <f>IFERROR(VLOOKUP($E620,contratos,7,FALSE),"")</f>
        <v/>
      </c>
      <c r="M620" s="113"/>
      <c r="N620" s="114"/>
      <c r="O620" s="113"/>
      <c r="P620" s="107"/>
      <c r="Q620" s="115"/>
      <c r="R620" s="116"/>
      <c r="S620" s="117" t="str">
        <f t="shared" si="3"/>
        <v/>
      </c>
      <c r="T620" s="116"/>
      <c r="U620" s="106" t="str">
        <f t="shared" si="8"/>
        <v/>
      </c>
      <c r="V620" s="107"/>
      <c r="W620" s="107"/>
      <c r="X620" s="118"/>
      <c r="Y620" s="119" t="str">
        <f t="shared" si="5"/>
        <v/>
      </c>
      <c r="Z620" s="113"/>
      <c r="AA620" s="113"/>
      <c r="AB620" s="119" t="str">
        <f>IF(T620&lt;&gt;"",(HOUR(T620)+MINUTE(T620)/60)*custohh,"")</f>
        <v/>
      </c>
      <c r="AC620" s="118"/>
      <c r="AD620" s="119" t="str">
        <f t="shared" si="6"/>
        <v/>
      </c>
      <c r="AE620" s="107"/>
      <c r="AF620" s="107"/>
      <c r="AG620" s="107"/>
      <c r="AH620" s="107"/>
      <c r="AI620" s="107"/>
      <c r="AJ620" s="120"/>
      <c r="AK620" s="107"/>
      <c r="AL620" s="113"/>
      <c r="AM620" s="121"/>
      <c r="AN620" s="121"/>
    </row>
    <row r="621">
      <c r="A621" s="104"/>
      <c r="B621" s="105"/>
      <c r="C621" s="105"/>
      <c r="D621" s="106" t="str">
        <f t="shared" si="1"/>
        <v/>
      </c>
      <c r="E621" s="107"/>
      <c r="F621" s="108" t="str">
        <f t="shared" si="7"/>
        <v/>
      </c>
      <c r="G621" s="109" t="str">
        <f>IFERROR(VLOOKUP($E621,contratos,2,FALSE),"")</f>
        <v/>
      </c>
      <c r="H621" s="110" t="str">
        <f>IFERROR(VLOOKUP($E621,contratos,3,FALSE),"")</f>
        <v/>
      </c>
      <c r="I621" s="111" t="str">
        <f>IFERROR(VLOOKUP($E621,contratos,4,FALSE),"")</f>
        <v/>
      </c>
      <c r="J621" s="112" t="str">
        <f>IFERROR(VLOOKUP($E621,contratos,5,FALSE),"")</f>
        <v/>
      </c>
      <c r="K621" s="112" t="str">
        <f>IFERROR(VLOOKUP($E621,contratos,6,FALSE),"")</f>
        <v/>
      </c>
      <c r="L621" s="112" t="str">
        <f>IFERROR(VLOOKUP($E621,contratos,7,FALSE),"")</f>
        <v/>
      </c>
      <c r="M621" s="113"/>
      <c r="N621" s="114"/>
      <c r="O621" s="113"/>
      <c r="P621" s="107"/>
      <c r="Q621" s="115"/>
      <c r="R621" s="116"/>
      <c r="S621" s="117" t="str">
        <f t="shared" si="3"/>
        <v/>
      </c>
      <c r="T621" s="116"/>
      <c r="U621" s="106" t="str">
        <f t="shared" si="8"/>
        <v/>
      </c>
      <c r="V621" s="107"/>
      <c r="W621" s="107"/>
      <c r="X621" s="118"/>
      <c r="Y621" s="119" t="str">
        <f t="shared" si="5"/>
        <v/>
      </c>
      <c r="Z621" s="113"/>
      <c r="AA621" s="113"/>
      <c r="AB621" s="119" t="str">
        <f>IF(T621&lt;&gt;"",(HOUR(T621)+MINUTE(T621)/60)*custohh,"")</f>
        <v/>
      </c>
      <c r="AC621" s="118"/>
      <c r="AD621" s="119" t="str">
        <f t="shared" si="6"/>
        <v/>
      </c>
      <c r="AE621" s="107"/>
      <c r="AF621" s="107"/>
      <c r="AG621" s="107"/>
      <c r="AH621" s="107"/>
      <c r="AI621" s="107"/>
      <c r="AJ621" s="120"/>
      <c r="AK621" s="107"/>
      <c r="AL621" s="113"/>
      <c r="AM621" s="121"/>
      <c r="AN621" s="121"/>
    </row>
    <row r="622">
      <c r="A622" s="104"/>
      <c r="B622" s="105"/>
      <c r="C622" s="105"/>
      <c r="D622" s="106" t="str">
        <f t="shared" si="1"/>
        <v/>
      </c>
      <c r="E622" s="107"/>
      <c r="F622" s="108" t="str">
        <f t="shared" si="7"/>
        <v/>
      </c>
      <c r="G622" s="109" t="str">
        <f>IFERROR(VLOOKUP($E622,contratos,2,FALSE),"")</f>
        <v/>
      </c>
      <c r="H622" s="110" t="str">
        <f>IFERROR(VLOOKUP($E622,contratos,3,FALSE),"")</f>
        <v/>
      </c>
      <c r="I622" s="111" t="str">
        <f>IFERROR(VLOOKUP($E622,contratos,4,FALSE),"")</f>
        <v/>
      </c>
      <c r="J622" s="112" t="str">
        <f>IFERROR(VLOOKUP($E622,contratos,5,FALSE),"")</f>
        <v/>
      </c>
      <c r="K622" s="112" t="str">
        <f>IFERROR(VLOOKUP($E622,contratos,6,FALSE),"")</f>
        <v/>
      </c>
      <c r="L622" s="112" t="str">
        <f>IFERROR(VLOOKUP($E622,contratos,7,FALSE),"")</f>
        <v/>
      </c>
      <c r="M622" s="113"/>
      <c r="N622" s="114"/>
      <c r="O622" s="113"/>
      <c r="P622" s="107"/>
      <c r="Q622" s="115"/>
      <c r="R622" s="116"/>
      <c r="S622" s="117" t="str">
        <f t="shared" si="3"/>
        <v/>
      </c>
      <c r="T622" s="116"/>
      <c r="U622" s="106" t="str">
        <f t="shared" si="8"/>
        <v/>
      </c>
      <c r="V622" s="107"/>
      <c r="W622" s="107"/>
      <c r="X622" s="118"/>
      <c r="Y622" s="119" t="str">
        <f t="shared" si="5"/>
        <v/>
      </c>
      <c r="Z622" s="113"/>
      <c r="AA622" s="113"/>
      <c r="AB622" s="119" t="str">
        <f>IF(T622&lt;&gt;"",(HOUR(T622)+MINUTE(T622)/60)*custohh,"")</f>
        <v/>
      </c>
      <c r="AC622" s="118"/>
      <c r="AD622" s="119" t="str">
        <f t="shared" si="6"/>
        <v/>
      </c>
      <c r="AE622" s="107"/>
      <c r="AF622" s="107"/>
      <c r="AG622" s="107"/>
      <c r="AH622" s="107"/>
      <c r="AI622" s="107"/>
      <c r="AJ622" s="120"/>
      <c r="AK622" s="107"/>
      <c r="AL622" s="113"/>
      <c r="AM622" s="121"/>
      <c r="AN622" s="121"/>
    </row>
    <row r="623">
      <c r="A623" s="104"/>
      <c r="B623" s="105"/>
      <c r="C623" s="105"/>
      <c r="D623" s="106" t="str">
        <f t="shared" si="1"/>
        <v/>
      </c>
      <c r="E623" s="107"/>
      <c r="F623" s="108" t="str">
        <f t="shared" si="7"/>
        <v/>
      </c>
      <c r="G623" s="109" t="str">
        <f>IFERROR(VLOOKUP($E623,contratos,2,FALSE),"")</f>
        <v/>
      </c>
      <c r="H623" s="110" t="str">
        <f>IFERROR(VLOOKUP($E623,contratos,3,FALSE),"")</f>
        <v/>
      </c>
      <c r="I623" s="111" t="str">
        <f>IFERROR(VLOOKUP($E623,contratos,4,FALSE),"")</f>
        <v/>
      </c>
      <c r="J623" s="112" t="str">
        <f>IFERROR(VLOOKUP($E623,contratos,5,FALSE),"")</f>
        <v/>
      </c>
      <c r="K623" s="112" t="str">
        <f>IFERROR(VLOOKUP($E623,contratos,6,FALSE),"")</f>
        <v/>
      </c>
      <c r="L623" s="112" t="str">
        <f>IFERROR(VLOOKUP($E623,contratos,7,FALSE),"")</f>
        <v/>
      </c>
      <c r="M623" s="113"/>
      <c r="N623" s="114"/>
      <c r="O623" s="113"/>
      <c r="P623" s="107"/>
      <c r="Q623" s="115"/>
      <c r="R623" s="116"/>
      <c r="S623" s="117" t="str">
        <f t="shared" si="3"/>
        <v/>
      </c>
      <c r="T623" s="116"/>
      <c r="U623" s="106" t="str">
        <f t="shared" si="8"/>
        <v/>
      </c>
      <c r="V623" s="107"/>
      <c r="W623" s="107"/>
      <c r="X623" s="118"/>
      <c r="Y623" s="119" t="str">
        <f t="shared" si="5"/>
        <v/>
      </c>
      <c r="Z623" s="113"/>
      <c r="AA623" s="113"/>
      <c r="AB623" s="119" t="str">
        <f>IF(T623&lt;&gt;"",(HOUR(T623)+MINUTE(T623)/60)*custohh,"")</f>
        <v/>
      </c>
      <c r="AC623" s="118"/>
      <c r="AD623" s="119" t="str">
        <f t="shared" si="6"/>
        <v/>
      </c>
      <c r="AE623" s="107"/>
      <c r="AF623" s="107"/>
      <c r="AG623" s="107"/>
      <c r="AH623" s="107"/>
      <c r="AI623" s="107"/>
      <c r="AJ623" s="120"/>
      <c r="AK623" s="107"/>
      <c r="AL623" s="113"/>
      <c r="AM623" s="121"/>
      <c r="AN623" s="121"/>
    </row>
    <row r="624">
      <c r="A624" s="104"/>
      <c r="B624" s="105"/>
      <c r="C624" s="105"/>
      <c r="D624" s="106" t="str">
        <f t="shared" si="1"/>
        <v/>
      </c>
      <c r="E624" s="107"/>
      <c r="F624" s="108" t="str">
        <f t="shared" si="7"/>
        <v/>
      </c>
      <c r="G624" s="109" t="str">
        <f>IFERROR(VLOOKUP($E624,contratos,2,FALSE),"")</f>
        <v/>
      </c>
      <c r="H624" s="110" t="str">
        <f>IFERROR(VLOOKUP($E624,contratos,3,FALSE),"")</f>
        <v/>
      </c>
      <c r="I624" s="111" t="str">
        <f>IFERROR(VLOOKUP($E624,contratos,4,FALSE),"")</f>
        <v/>
      </c>
      <c r="J624" s="112" t="str">
        <f>IFERROR(VLOOKUP($E624,contratos,5,FALSE),"")</f>
        <v/>
      </c>
      <c r="K624" s="112" t="str">
        <f>IFERROR(VLOOKUP($E624,contratos,6,FALSE),"")</f>
        <v/>
      </c>
      <c r="L624" s="112" t="str">
        <f>IFERROR(VLOOKUP($E624,contratos,7,FALSE),"")</f>
        <v/>
      </c>
      <c r="M624" s="113"/>
      <c r="N624" s="114"/>
      <c r="O624" s="113"/>
      <c r="P624" s="107"/>
      <c r="Q624" s="115"/>
      <c r="R624" s="116"/>
      <c r="S624" s="117" t="str">
        <f t="shared" si="3"/>
        <v/>
      </c>
      <c r="T624" s="116"/>
      <c r="U624" s="106" t="str">
        <f t="shared" si="8"/>
        <v/>
      </c>
      <c r="V624" s="107"/>
      <c r="W624" s="107"/>
      <c r="X624" s="118"/>
      <c r="Y624" s="119" t="str">
        <f t="shared" si="5"/>
        <v/>
      </c>
      <c r="Z624" s="113"/>
      <c r="AA624" s="113"/>
      <c r="AB624" s="119" t="str">
        <f>IF(T624&lt;&gt;"",(HOUR(T624)+MINUTE(T624)/60)*custohh,"")</f>
        <v/>
      </c>
      <c r="AC624" s="118"/>
      <c r="AD624" s="119" t="str">
        <f t="shared" si="6"/>
        <v/>
      </c>
      <c r="AE624" s="107"/>
      <c r="AF624" s="107"/>
      <c r="AG624" s="107"/>
      <c r="AH624" s="107"/>
      <c r="AI624" s="107"/>
      <c r="AJ624" s="120"/>
      <c r="AK624" s="107"/>
      <c r="AL624" s="113"/>
      <c r="AM624" s="121"/>
      <c r="AN624" s="121"/>
    </row>
    <row r="625">
      <c r="A625" s="104"/>
      <c r="B625" s="105"/>
      <c r="C625" s="105"/>
      <c r="D625" s="106" t="str">
        <f t="shared" si="1"/>
        <v/>
      </c>
      <c r="E625" s="107"/>
      <c r="F625" s="108" t="str">
        <f t="shared" si="7"/>
        <v/>
      </c>
      <c r="G625" s="109" t="str">
        <f>IFERROR(VLOOKUP($E625,contratos,2,FALSE),"")</f>
        <v/>
      </c>
      <c r="H625" s="110" t="str">
        <f>IFERROR(VLOOKUP($E625,contratos,3,FALSE),"")</f>
        <v/>
      </c>
      <c r="I625" s="111" t="str">
        <f>IFERROR(VLOOKUP($E625,contratos,4,FALSE),"")</f>
        <v/>
      </c>
      <c r="J625" s="112" t="str">
        <f>IFERROR(VLOOKUP($E625,contratos,5,FALSE),"")</f>
        <v/>
      </c>
      <c r="K625" s="112" t="str">
        <f>IFERROR(VLOOKUP($E625,contratos,6,FALSE),"")</f>
        <v/>
      </c>
      <c r="L625" s="112" t="str">
        <f>IFERROR(VLOOKUP($E625,contratos,7,FALSE),"")</f>
        <v/>
      </c>
      <c r="M625" s="113"/>
      <c r="N625" s="114"/>
      <c r="O625" s="113"/>
      <c r="P625" s="107"/>
      <c r="Q625" s="115"/>
      <c r="R625" s="116"/>
      <c r="S625" s="117" t="str">
        <f t="shared" si="3"/>
        <v/>
      </c>
      <c r="T625" s="116"/>
      <c r="U625" s="106" t="str">
        <f t="shared" si="8"/>
        <v/>
      </c>
      <c r="V625" s="107"/>
      <c r="W625" s="107"/>
      <c r="X625" s="118"/>
      <c r="Y625" s="119" t="str">
        <f t="shared" si="5"/>
        <v/>
      </c>
      <c r="Z625" s="113"/>
      <c r="AA625" s="113"/>
      <c r="AB625" s="119" t="str">
        <f>IF(T625&lt;&gt;"",(HOUR(T625)+MINUTE(T625)/60)*custohh,"")</f>
        <v/>
      </c>
      <c r="AC625" s="118"/>
      <c r="AD625" s="119" t="str">
        <f t="shared" si="6"/>
        <v/>
      </c>
      <c r="AE625" s="107"/>
      <c r="AF625" s="107"/>
      <c r="AG625" s="107"/>
      <c r="AH625" s="107"/>
      <c r="AI625" s="107"/>
      <c r="AJ625" s="120"/>
      <c r="AK625" s="107"/>
      <c r="AL625" s="113"/>
      <c r="AM625" s="121"/>
      <c r="AN625" s="121"/>
    </row>
    <row r="626">
      <c r="A626" s="104"/>
      <c r="B626" s="105"/>
      <c r="C626" s="105"/>
      <c r="D626" s="106" t="str">
        <f t="shared" si="1"/>
        <v/>
      </c>
      <c r="E626" s="107"/>
      <c r="F626" s="108" t="str">
        <f t="shared" si="7"/>
        <v/>
      </c>
      <c r="G626" s="109" t="str">
        <f>IFERROR(VLOOKUP($E626,contratos,2,FALSE),"")</f>
        <v/>
      </c>
      <c r="H626" s="110" t="str">
        <f>IFERROR(VLOOKUP($E626,contratos,3,FALSE),"")</f>
        <v/>
      </c>
      <c r="I626" s="111" t="str">
        <f>IFERROR(VLOOKUP($E626,contratos,4,FALSE),"")</f>
        <v/>
      </c>
      <c r="J626" s="112" t="str">
        <f>IFERROR(VLOOKUP($E626,contratos,5,FALSE),"")</f>
        <v/>
      </c>
      <c r="K626" s="112" t="str">
        <f>IFERROR(VLOOKUP($E626,contratos,6,FALSE),"")</f>
        <v/>
      </c>
      <c r="L626" s="112" t="str">
        <f>IFERROR(VLOOKUP($E626,contratos,7,FALSE),"")</f>
        <v/>
      </c>
      <c r="M626" s="113"/>
      <c r="N626" s="114"/>
      <c r="O626" s="113"/>
      <c r="P626" s="107"/>
      <c r="Q626" s="115"/>
      <c r="R626" s="116"/>
      <c r="S626" s="117" t="str">
        <f t="shared" si="3"/>
        <v/>
      </c>
      <c r="T626" s="116"/>
      <c r="U626" s="106" t="str">
        <f t="shared" si="8"/>
        <v/>
      </c>
      <c r="V626" s="107"/>
      <c r="W626" s="107"/>
      <c r="X626" s="118"/>
      <c r="Y626" s="119" t="str">
        <f t="shared" si="5"/>
        <v/>
      </c>
      <c r="Z626" s="113"/>
      <c r="AA626" s="113"/>
      <c r="AB626" s="119" t="str">
        <f>IF(T626&lt;&gt;"",(HOUR(T626)+MINUTE(T626)/60)*custohh,"")</f>
        <v/>
      </c>
      <c r="AC626" s="118"/>
      <c r="AD626" s="119" t="str">
        <f t="shared" si="6"/>
        <v/>
      </c>
      <c r="AE626" s="107"/>
      <c r="AF626" s="107"/>
      <c r="AG626" s="107"/>
      <c r="AH626" s="107"/>
      <c r="AI626" s="107"/>
      <c r="AJ626" s="120"/>
      <c r="AK626" s="107"/>
      <c r="AL626" s="113"/>
      <c r="AM626" s="121"/>
      <c r="AN626" s="121"/>
    </row>
    <row r="627">
      <c r="A627" s="104"/>
      <c r="B627" s="105"/>
      <c r="C627" s="105"/>
      <c r="D627" s="106" t="str">
        <f t="shared" si="1"/>
        <v/>
      </c>
      <c r="E627" s="107"/>
      <c r="F627" s="108" t="str">
        <f t="shared" si="7"/>
        <v/>
      </c>
      <c r="G627" s="109" t="str">
        <f>IFERROR(VLOOKUP($E627,contratos,2,FALSE),"")</f>
        <v/>
      </c>
      <c r="H627" s="110" t="str">
        <f>IFERROR(VLOOKUP($E627,contratos,3,FALSE),"")</f>
        <v/>
      </c>
      <c r="I627" s="111" t="str">
        <f>IFERROR(VLOOKUP($E627,contratos,4,FALSE),"")</f>
        <v/>
      </c>
      <c r="J627" s="112" t="str">
        <f>IFERROR(VLOOKUP($E627,contratos,5,FALSE),"")</f>
        <v/>
      </c>
      <c r="K627" s="112" t="str">
        <f>IFERROR(VLOOKUP($E627,contratos,6,FALSE),"")</f>
        <v/>
      </c>
      <c r="L627" s="112" t="str">
        <f>IFERROR(VLOOKUP($E627,contratos,7,FALSE),"")</f>
        <v/>
      </c>
      <c r="M627" s="113"/>
      <c r="N627" s="114"/>
      <c r="O627" s="113"/>
      <c r="P627" s="107"/>
      <c r="Q627" s="115"/>
      <c r="R627" s="116"/>
      <c r="S627" s="117" t="str">
        <f t="shared" si="3"/>
        <v/>
      </c>
      <c r="T627" s="116"/>
      <c r="U627" s="106" t="str">
        <f t="shared" si="8"/>
        <v/>
      </c>
      <c r="V627" s="107"/>
      <c r="W627" s="107"/>
      <c r="X627" s="118"/>
      <c r="Y627" s="119" t="str">
        <f t="shared" si="5"/>
        <v/>
      </c>
      <c r="Z627" s="113"/>
      <c r="AA627" s="113"/>
      <c r="AB627" s="119" t="str">
        <f>IF(T627&lt;&gt;"",(HOUR(T627)+MINUTE(T627)/60)*custohh,"")</f>
        <v/>
      </c>
      <c r="AC627" s="118"/>
      <c r="AD627" s="119" t="str">
        <f t="shared" si="6"/>
        <v/>
      </c>
      <c r="AE627" s="107"/>
      <c r="AF627" s="107"/>
      <c r="AG627" s="107"/>
      <c r="AH627" s="107"/>
      <c r="AI627" s="107"/>
      <c r="AJ627" s="120"/>
      <c r="AK627" s="107"/>
      <c r="AL627" s="113"/>
      <c r="AM627" s="121"/>
      <c r="AN627" s="121"/>
    </row>
    <row r="628">
      <c r="A628" s="104"/>
      <c r="B628" s="105"/>
      <c r="C628" s="105"/>
      <c r="D628" s="106" t="str">
        <f t="shared" si="1"/>
        <v/>
      </c>
      <c r="E628" s="107"/>
      <c r="F628" s="108" t="str">
        <f t="shared" si="7"/>
        <v/>
      </c>
      <c r="G628" s="109" t="str">
        <f>IFERROR(VLOOKUP($E628,contratos,2,FALSE),"")</f>
        <v/>
      </c>
      <c r="H628" s="110" t="str">
        <f>IFERROR(VLOOKUP($E628,contratos,3,FALSE),"")</f>
        <v/>
      </c>
      <c r="I628" s="111" t="str">
        <f>IFERROR(VLOOKUP($E628,contratos,4,FALSE),"")</f>
        <v/>
      </c>
      <c r="J628" s="112" t="str">
        <f>IFERROR(VLOOKUP($E628,contratos,5,FALSE),"")</f>
        <v/>
      </c>
      <c r="K628" s="112" t="str">
        <f>IFERROR(VLOOKUP($E628,contratos,6,FALSE),"")</f>
        <v/>
      </c>
      <c r="L628" s="112" t="str">
        <f>IFERROR(VLOOKUP($E628,contratos,7,FALSE),"")</f>
        <v/>
      </c>
      <c r="M628" s="113"/>
      <c r="N628" s="114"/>
      <c r="O628" s="113"/>
      <c r="P628" s="107"/>
      <c r="Q628" s="115"/>
      <c r="R628" s="116"/>
      <c r="S628" s="117" t="str">
        <f t="shared" si="3"/>
        <v/>
      </c>
      <c r="T628" s="116"/>
      <c r="U628" s="106" t="str">
        <f t="shared" si="8"/>
        <v/>
      </c>
      <c r="V628" s="107"/>
      <c r="W628" s="107"/>
      <c r="X628" s="118"/>
      <c r="Y628" s="119" t="str">
        <f t="shared" si="5"/>
        <v/>
      </c>
      <c r="Z628" s="113"/>
      <c r="AA628" s="113"/>
      <c r="AB628" s="119" t="str">
        <f>IF(T628&lt;&gt;"",(HOUR(T628)+MINUTE(T628)/60)*custohh,"")</f>
        <v/>
      </c>
      <c r="AC628" s="118"/>
      <c r="AD628" s="119" t="str">
        <f t="shared" si="6"/>
        <v/>
      </c>
      <c r="AE628" s="107"/>
      <c r="AF628" s="107"/>
      <c r="AG628" s="107"/>
      <c r="AH628" s="107"/>
      <c r="AI628" s="107"/>
      <c r="AJ628" s="120"/>
      <c r="AK628" s="107"/>
      <c r="AL628" s="113"/>
      <c r="AM628" s="121"/>
      <c r="AN628" s="121"/>
    </row>
    <row r="629">
      <c r="A629" s="104"/>
      <c r="B629" s="105"/>
      <c r="C629" s="105"/>
      <c r="D629" s="106" t="str">
        <f t="shared" si="1"/>
        <v/>
      </c>
      <c r="E629" s="107"/>
      <c r="F629" s="108" t="str">
        <f t="shared" si="7"/>
        <v/>
      </c>
      <c r="G629" s="109" t="str">
        <f>IFERROR(VLOOKUP($E629,contratos,2,FALSE),"")</f>
        <v/>
      </c>
      <c r="H629" s="110" t="str">
        <f>IFERROR(VLOOKUP($E629,contratos,3,FALSE),"")</f>
        <v/>
      </c>
      <c r="I629" s="111" t="str">
        <f>IFERROR(VLOOKUP($E629,contratos,4,FALSE),"")</f>
        <v/>
      </c>
      <c r="J629" s="112" t="str">
        <f>IFERROR(VLOOKUP($E629,contratos,5,FALSE),"")</f>
        <v/>
      </c>
      <c r="K629" s="112" t="str">
        <f>IFERROR(VLOOKUP($E629,contratos,6,FALSE),"")</f>
        <v/>
      </c>
      <c r="L629" s="112" t="str">
        <f>IFERROR(VLOOKUP($E629,contratos,7,FALSE),"")</f>
        <v/>
      </c>
      <c r="M629" s="113"/>
      <c r="N629" s="114"/>
      <c r="O629" s="113"/>
      <c r="P629" s="107"/>
      <c r="Q629" s="115"/>
      <c r="R629" s="116"/>
      <c r="S629" s="117" t="str">
        <f t="shared" si="3"/>
        <v/>
      </c>
      <c r="T629" s="116"/>
      <c r="U629" s="106" t="str">
        <f t="shared" si="8"/>
        <v/>
      </c>
      <c r="V629" s="107"/>
      <c r="W629" s="107"/>
      <c r="X629" s="118"/>
      <c r="Y629" s="119" t="str">
        <f t="shared" si="5"/>
        <v/>
      </c>
      <c r="Z629" s="113"/>
      <c r="AA629" s="113"/>
      <c r="AB629" s="119" t="str">
        <f>IF(T629&lt;&gt;"",(HOUR(T629)+MINUTE(T629)/60)*custohh,"")</f>
        <v/>
      </c>
      <c r="AC629" s="118"/>
      <c r="AD629" s="119" t="str">
        <f t="shared" si="6"/>
        <v/>
      </c>
      <c r="AE629" s="107"/>
      <c r="AF629" s="107"/>
      <c r="AG629" s="107"/>
      <c r="AH629" s="107"/>
      <c r="AI629" s="107"/>
      <c r="AJ629" s="120"/>
      <c r="AK629" s="107"/>
      <c r="AL629" s="113"/>
      <c r="AM629" s="121"/>
      <c r="AN629" s="121"/>
    </row>
    <row r="630">
      <c r="A630" s="104"/>
      <c r="B630" s="105"/>
      <c r="C630" s="105"/>
      <c r="D630" s="106" t="str">
        <f t="shared" si="1"/>
        <v/>
      </c>
      <c r="E630" s="107"/>
      <c r="F630" s="108" t="str">
        <f t="shared" si="7"/>
        <v/>
      </c>
      <c r="G630" s="109" t="str">
        <f>IFERROR(VLOOKUP($E630,contratos,2,FALSE),"")</f>
        <v/>
      </c>
      <c r="H630" s="110" t="str">
        <f>IFERROR(VLOOKUP($E630,contratos,3,FALSE),"")</f>
        <v/>
      </c>
      <c r="I630" s="111" t="str">
        <f>IFERROR(VLOOKUP($E630,contratos,4,FALSE),"")</f>
        <v/>
      </c>
      <c r="J630" s="112" t="str">
        <f>IFERROR(VLOOKUP($E630,contratos,5,FALSE),"")</f>
        <v/>
      </c>
      <c r="K630" s="112" t="str">
        <f>IFERROR(VLOOKUP($E630,contratos,6,FALSE),"")</f>
        <v/>
      </c>
      <c r="L630" s="112" t="str">
        <f>IFERROR(VLOOKUP($E630,contratos,7,FALSE),"")</f>
        <v/>
      </c>
      <c r="M630" s="113"/>
      <c r="N630" s="114"/>
      <c r="O630" s="113"/>
      <c r="P630" s="107"/>
      <c r="Q630" s="115"/>
      <c r="R630" s="116"/>
      <c r="S630" s="117" t="str">
        <f t="shared" si="3"/>
        <v/>
      </c>
      <c r="T630" s="116"/>
      <c r="U630" s="106" t="str">
        <f t="shared" si="8"/>
        <v/>
      </c>
      <c r="V630" s="107"/>
      <c r="W630" s="107"/>
      <c r="X630" s="118"/>
      <c r="Y630" s="119" t="str">
        <f t="shared" si="5"/>
        <v/>
      </c>
      <c r="Z630" s="113"/>
      <c r="AA630" s="113"/>
      <c r="AB630" s="119" t="str">
        <f>IF(T630&lt;&gt;"",(HOUR(T630)+MINUTE(T630)/60)*custohh,"")</f>
        <v/>
      </c>
      <c r="AC630" s="118"/>
      <c r="AD630" s="119" t="str">
        <f t="shared" si="6"/>
        <v/>
      </c>
      <c r="AE630" s="107"/>
      <c r="AF630" s="107"/>
      <c r="AG630" s="107"/>
      <c r="AH630" s="107"/>
      <c r="AI630" s="107"/>
      <c r="AJ630" s="120"/>
      <c r="AK630" s="107"/>
      <c r="AL630" s="113"/>
      <c r="AM630" s="121"/>
      <c r="AN630" s="121"/>
    </row>
    <row r="631">
      <c r="A631" s="104"/>
      <c r="B631" s="105"/>
      <c r="C631" s="105"/>
      <c r="D631" s="106" t="str">
        <f t="shared" si="1"/>
        <v/>
      </c>
      <c r="E631" s="107"/>
      <c r="F631" s="108" t="str">
        <f t="shared" si="7"/>
        <v/>
      </c>
      <c r="G631" s="109" t="str">
        <f>IFERROR(VLOOKUP($E631,contratos,2,FALSE),"")</f>
        <v/>
      </c>
      <c r="H631" s="110" t="str">
        <f>IFERROR(VLOOKUP($E631,contratos,3,FALSE),"")</f>
        <v/>
      </c>
      <c r="I631" s="111" t="str">
        <f>IFERROR(VLOOKUP($E631,contratos,4,FALSE),"")</f>
        <v/>
      </c>
      <c r="J631" s="112" t="str">
        <f>IFERROR(VLOOKUP($E631,contratos,5,FALSE),"")</f>
        <v/>
      </c>
      <c r="K631" s="112" t="str">
        <f>IFERROR(VLOOKUP($E631,contratos,6,FALSE),"")</f>
        <v/>
      </c>
      <c r="L631" s="112" t="str">
        <f>IFERROR(VLOOKUP($E631,contratos,7,FALSE),"")</f>
        <v/>
      </c>
      <c r="M631" s="113"/>
      <c r="N631" s="114"/>
      <c r="O631" s="113"/>
      <c r="P631" s="107"/>
      <c r="Q631" s="115"/>
      <c r="R631" s="116"/>
      <c r="S631" s="117" t="str">
        <f t="shared" si="3"/>
        <v/>
      </c>
      <c r="T631" s="116"/>
      <c r="U631" s="106" t="str">
        <f t="shared" si="8"/>
        <v/>
      </c>
      <c r="V631" s="107"/>
      <c r="W631" s="107"/>
      <c r="X631" s="118"/>
      <c r="Y631" s="119" t="str">
        <f t="shared" si="5"/>
        <v/>
      </c>
      <c r="Z631" s="113"/>
      <c r="AA631" s="113"/>
      <c r="AB631" s="119" t="str">
        <f>IF(T631&lt;&gt;"",(HOUR(T631)+MINUTE(T631)/60)*custohh,"")</f>
        <v/>
      </c>
      <c r="AC631" s="118"/>
      <c r="AD631" s="119" t="str">
        <f t="shared" si="6"/>
        <v/>
      </c>
      <c r="AE631" s="107"/>
      <c r="AF631" s="107"/>
      <c r="AG631" s="107"/>
      <c r="AH631" s="107"/>
      <c r="AI631" s="107"/>
      <c r="AJ631" s="120"/>
      <c r="AK631" s="107"/>
      <c r="AL631" s="113"/>
      <c r="AM631" s="121"/>
      <c r="AN631" s="121"/>
    </row>
    <row r="632">
      <c r="A632" s="104"/>
      <c r="B632" s="105"/>
      <c r="C632" s="105"/>
      <c r="D632" s="106" t="str">
        <f t="shared" si="1"/>
        <v/>
      </c>
      <c r="E632" s="107"/>
      <c r="F632" s="108" t="str">
        <f t="shared" si="7"/>
        <v/>
      </c>
      <c r="G632" s="109" t="str">
        <f>IFERROR(VLOOKUP($E632,contratos,2,FALSE),"")</f>
        <v/>
      </c>
      <c r="H632" s="110" t="str">
        <f>IFERROR(VLOOKUP($E632,contratos,3,FALSE),"")</f>
        <v/>
      </c>
      <c r="I632" s="111" t="str">
        <f>IFERROR(VLOOKUP($E632,contratos,4,FALSE),"")</f>
        <v/>
      </c>
      <c r="J632" s="112" t="str">
        <f>IFERROR(VLOOKUP($E632,contratos,5,FALSE),"")</f>
        <v/>
      </c>
      <c r="K632" s="112" t="str">
        <f>IFERROR(VLOOKUP($E632,contratos,6,FALSE),"")</f>
        <v/>
      </c>
      <c r="L632" s="112" t="str">
        <f>IFERROR(VLOOKUP($E632,contratos,7,FALSE),"")</f>
        <v/>
      </c>
      <c r="M632" s="113"/>
      <c r="N632" s="114"/>
      <c r="O632" s="113"/>
      <c r="P632" s="107"/>
      <c r="Q632" s="115"/>
      <c r="R632" s="116"/>
      <c r="S632" s="117" t="str">
        <f t="shared" si="3"/>
        <v/>
      </c>
      <c r="T632" s="116"/>
      <c r="U632" s="106" t="str">
        <f t="shared" si="8"/>
        <v/>
      </c>
      <c r="V632" s="107"/>
      <c r="W632" s="107"/>
      <c r="X632" s="118"/>
      <c r="Y632" s="119" t="str">
        <f t="shared" si="5"/>
        <v/>
      </c>
      <c r="Z632" s="113"/>
      <c r="AA632" s="113"/>
      <c r="AB632" s="119" t="str">
        <f>IF(T632&lt;&gt;"",(HOUR(T632)+MINUTE(T632)/60)*custohh,"")</f>
        <v/>
      </c>
      <c r="AC632" s="118"/>
      <c r="AD632" s="119" t="str">
        <f t="shared" si="6"/>
        <v/>
      </c>
      <c r="AE632" s="107"/>
      <c r="AF632" s="107"/>
      <c r="AG632" s="107"/>
      <c r="AH632" s="107"/>
      <c r="AI632" s="107"/>
      <c r="AJ632" s="120"/>
      <c r="AK632" s="107"/>
      <c r="AL632" s="113"/>
      <c r="AM632" s="121"/>
      <c r="AN632" s="121"/>
    </row>
    <row r="633">
      <c r="A633" s="104"/>
      <c r="B633" s="105"/>
      <c r="C633" s="105"/>
      <c r="D633" s="106" t="str">
        <f t="shared" si="1"/>
        <v/>
      </c>
      <c r="E633" s="107"/>
      <c r="F633" s="108" t="str">
        <f t="shared" si="7"/>
        <v/>
      </c>
      <c r="G633" s="109" t="str">
        <f>IFERROR(VLOOKUP($E633,contratos,2,FALSE),"")</f>
        <v/>
      </c>
      <c r="H633" s="110" t="str">
        <f>IFERROR(VLOOKUP($E633,contratos,3,FALSE),"")</f>
        <v/>
      </c>
      <c r="I633" s="111" t="str">
        <f>IFERROR(VLOOKUP($E633,contratos,4,FALSE),"")</f>
        <v/>
      </c>
      <c r="J633" s="112" t="str">
        <f>IFERROR(VLOOKUP($E633,contratos,5,FALSE),"")</f>
        <v/>
      </c>
      <c r="K633" s="112" t="str">
        <f>IFERROR(VLOOKUP($E633,contratos,6,FALSE),"")</f>
        <v/>
      </c>
      <c r="L633" s="112" t="str">
        <f>IFERROR(VLOOKUP($E633,contratos,7,FALSE),"")</f>
        <v/>
      </c>
      <c r="M633" s="113"/>
      <c r="N633" s="114"/>
      <c r="O633" s="113"/>
      <c r="P633" s="107"/>
      <c r="Q633" s="115"/>
      <c r="R633" s="116"/>
      <c r="S633" s="117" t="str">
        <f t="shared" si="3"/>
        <v/>
      </c>
      <c r="T633" s="116"/>
      <c r="U633" s="106" t="str">
        <f t="shared" si="8"/>
        <v/>
      </c>
      <c r="V633" s="107"/>
      <c r="W633" s="107"/>
      <c r="X633" s="118"/>
      <c r="Y633" s="119" t="str">
        <f t="shared" si="5"/>
        <v/>
      </c>
      <c r="Z633" s="113"/>
      <c r="AA633" s="113"/>
      <c r="AB633" s="119" t="str">
        <f>IF(T633&lt;&gt;"",(HOUR(T633)+MINUTE(T633)/60)*custohh,"")</f>
        <v/>
      </c>
      <c r="AC633" s="118"/>
      <c r="AD633" s="119" t="str">
        <f t="shared" si="6"/>
        <v/>
      </c>
      <c r="AE633" s="107"/>
      <c r="AF633" s="107"/>
      <c r="AG633" s="107"/>
      <c r="AH633" s="107"/>
      <c r="AI633" s="107"/>
      <c r="AJ633" s="120"/>
      <c r="AK633" s="107"/>
      <c r="AL633" s="113"/>
      <c r="AM633" s="121"/>
      <c r="AN633" s="121"/>
    </row>
    <row r="634">
      <c r="A634" s="104"/>
      <c r="B634" s="105"/>
      <c r="C634" s="105"/>
      <c r="D634" s="106" t="str">
        <f t="shared" si="1"/>
        <v/>
      </c>
      <c r="E634" s="107"/>
      <c r="F634" s="108" t="str">
        <f t="shared" si="7"/>
        <v/>
      </c>
      <c r="G634" s="109" t="str">
        <f>IFERROR(VLOOKUP($E634,contratos,2,FALSE),"")</f>
        <v/>
      </c>
      <c r="H634" s="110" t="str">
        <f>IFERROR(VLOOKUP($E634,contratos,3,FALSE),"")</f>
        <v/>
      </c>
      <c r="I634" s="111" t="str">
        <f>IFERROR(VLOOKUP($E634,contratos,4,FALSE),"")</f>
        <v/>
      </c>
      <c r="J634" s="112" t="str">
        <f>IFERROR(VLOOKUP($E634,contratos,5,FALSE),"")</f>
        <v/>
      </c>
      <c r="K634" s="112" t="str">
        <f>IFERROR(VLOOKUP($E634,contratos,6,FALSE),"")</f>
        <v/>
      </c>
      <c r="L634" s="112" t="str">
        <f>IFERROR(VLOOKUP($E634,contratos,7,FALSE),"")</f>
        <v/>
      </c>
      <c r="M634" s="113"/>
      <c r="N634" s="114"/>
      <c r="O634" s="113"/>
      <c r="P634" s="107"/>
      <c r="Q634" s="115"/>
      <c r="R634" s="116"/>
      <c r="S634" s="117" t="str">
        <f t="shared" si="3"/>
        <v/>
      </c>
      <c r="T634" s="116"/>
      <c r="U634" s="106" t="str">
        <f t="shared" si="8"/>
        <v/>
      </c>
      <c r="V634" s="107"/>
      <c r="W634" s="107"/>
      <c r="X634" s="118"/>
      <c r="Y634" s="119" t="str">
        <f t="shared" si="5"/>
        <v/>
      </c>
      <c r="Z634" s="113"/>
      <c r="AA634" s="113"/>
      <c r="AB634" s="119" t="str">
        <f>IF(T634&lt;&gt;"",(HOUR(T634)+MINUTE(T634)/60)*custohh,"")</f>
        <v/>
      </c>
      <c r="AC634" s="118"/>
      <c r="AD634" s="119" t="str">
        <f t="shared" si="6"/>
        <v/>
      </c>
      <c r="AE634" s="107"/>
      <c r="AF634" s="107"/>
      <c r="AG634" s="107"/>
      <c r="AH634" s="107"/>
      <c r="AI634" s="107"/>
      <c r="AJ634" s="120"/>
      <c r="AK634" s="107"/>
      <c r="AL634" s="113"/>
      <c r="AM634" s="121"/>
      <c r="AN634" s="121"/>
    </row>
    <row r="635">
      <c r="A635" s="104"/>
      <c r="B635" s="105"/>
      <c r="C635" s="105"/>
      <c r="D635" s="106" t="str">
        <f t="shared" si="1"/>
        <v/>
      </c>
      <c r="E635" s="107"/>
      <c r="F635" s="108" t="str">
        <f t="shared" si="7"/>
        <v/>
      </c>
      <c r="G635" s="109" t="str">
        <f>IFERROR(VLOOKUP($E635,contratos,2,FALSE),"")</f>
        <v/>
      </c>
      <c r="H635" s="110" t="str">
        <f>IFERROR(VLOOKUP($E635,contratos,3,FALSE),"")</f>
        <v/>
      </c>
      <c r="I635" s="111" t="str">
        <f>IFERROR(VLOOKUP($E635,contratos,4,FALSE),"")</f>
        <v/>
      </c>
      <c r="J635" s="112" t="str">
        <f>IFERROR(VLOOKUP($E635,contratos,5,FALSE),"")</f>
        <v/>
      </c>
      <c r="K635" s="112" t="str">
        <f>IFERROR(VLOOKUP($E635,contratos,6,FALSE),"")</f>
        <v/>
      </c>
      <c r="L635" s="112" t="str">
        <f>IFERROR(VLOOKUP($E635,contratos,7,FALSE),"")</f>
        <v/>
      </c>
      <c r="M635" s="113"/>
      <c r="N635" s="114"/>
      <c r="O635" s="113"/>
      <c r="P635" s="107"/>
      <c r="Q635" s="115"/>
      <c r="R635" s="116"/>
      <c r="S635" s="117" t="str">
        <f t="shared" si="3"/>
        <v/>
      </c>
      <c r="T635" s="116"/>
      <c r="U635" s="106" t="str">
        <f t="shared" si="8"/>
        <v/>
      </c>
      <c r="V635" s="107"/>
      <c r="W635" s="107"/>
      <c r="X635" s="118"/>
      <c r="Y635" s="119" t="str">
        <f t="shared" si="5"/>
        <v/>
      </c>
      <c r="Z635" s="113"/>
      <c r="AA635" s="113"/>
      <c r="AB635" s="119" t="str">
        <f>IF(T635&lt;&gt;"",(HOUR(T635)+MINUTE(T635)/60)*custohh,"")</f>
        <v/>
      </c>
      <c r="AC635" s="118"/>
      <c r="AD635" s="119" t="str">
        <f t="shared" si="6"/>
        <v/>
      </c>
      <c r="AE635" s="107"/>
      <c r="AF635" s="107"/>
      <c r="AG635" s="107"/>
      <c r="AH635" s="107"/>
      <c r="AI635" s="107"/>
      <c r="AJ635" s="120"/>
      <c r="AK635" s="107"/>
      <c r="AL635" s="113"/>
      <c r="AM635" s="121"/>
      <c r="AN635" s="121"/>
    </row>
    <row r="636">
      <c r="A636" s="104"/>
      <c r="B636" s="105"/>
      <c r="C636" s="105"/>
      <c r="D636" s="106" t="str">
        <f t="shared" si="1"/>
        <v/>
      </c>
      <c r="E636" s="107"/>
      <c r="F636" s="108" t="str">
        <f t="shared" si="7"/>
        <v/>
      </c>
      <c r="G636" s="109" t="str">
        <f>IFERROR(VLOOKUP($E636,contratos,2,FALSE),"")</f>
        <v/>
      </c>
      <c r="H636" s="110" t="str">
        <f>IFERROR(VLOOKUP($E636,contratos,3,FALSE),"")</f>
        <v/>
      </c>
      <c r="I636" s="111" t="str">
        <f>IFERROR(VLOOKUP($E636,contratos,4,FALSE),"")</f>
        <v/>
      </c>
      <c r="J636" s="112" t="str">
        <f>IFERROR(VLOOKUP($E636,contratos,5,FALSE),"")</f>
        <v/>
      </c>
      <c r="K636" s="112" t="str">
        <f>IFERROR(VLOOKUP($E636,contratos,6,FALSE),"")</f>
        <v/>
      </c>
      <c r="L636" s="112" t="str">
        <f>IFERROR(VLOOKUP($E636,contratos,7,FALSE),"")</f>
        <v/>
      </c>
      <c r="M636" s="113"/>
      <c r="N636" s="114"/>
      <c r="O636" s="113"/>
      <c r="P636" s="107"/>
      <c r="Q636" s="115"/>
      <c r="R636" s="116"/>
      <c r="S636" s="117" t="str">
        <f t="shared" si="3"/>
        <v/>
      </c>
      <c r="T636" s="116"/>
      <c r="U636" s="106" t="str">
        <f t="shared" si="8"/>
        <v/>
      </c>
      <c r="V636" s="107"/>
      <c r="W636" s="107"/>
      <c r="X636" s="118"/>
      <c r="Y636" s="119" t="str">
        <f t="shared" si="5"/>
        <v/>
      </c>
      <c r="Z636" s="113"/>
      <c r="AA636" s="113"/>
      <c r="AB636" s="119" t="str">
        <f>IF(T636&lt;&gt;"",(HOUR(T636)+MINUTE(T636)/60)*custohh,"")</f>
        <v/>
      </c>
      <c r="AC636" s="118"/>
      <c r="AD636" s="119" t="str">
        <f t="shared" si="6"/>
        <v/>
      </c>
      <c r="AE636" s="107"/>
      <c r="AF636" s="107"/>
      <c r="AG636" s="107"/>
      <c r="AH636" s="107"/>
      <c r="AI636" s="107"/>
      <c r="AJ636" s="120"/>
      <c r="AK636" s="107"/>
      <c r="AL636" s="113"/>
      <c r="AM636" s="121"/>
      <c r="AN636" s="121"/>
    </row>
    <row r="637">
      <c r="A637" s="104"/>
      <c r="B637" s="105"/>
      <c r="C637" s="105"/>
      <c r="D637" s="106" t="str">
        <f t="shared" si="1"/>
        <v/>
      </c>
      <c r="E637" s="107"/>
      <c r="F637" s="108" t="str">
        <f t="shared" si="7"/>
        <v/>
      </c>
      <c r="G637" s="109" t="str">
        <f>IFERROR(VLOOKUP($E637,contratos,2,FALSE),"")</f>
        <v/>
      </c>
      <c r="H637" s="110" t="str">
        <f>IFERROR(VLOOKUP($E637,contratos,3,FALSE),"")</f>
        <v/>
      </c>
      <c r="I637" s="111" t="str">
        <f>IFERROR(VLOOKUP($E637,contratos,4,FALSE),"")</f>
        <v/>
      </c>
      <c r="J637" s="112" t="str">
        <f>IFERROR(VLOOKUP($E637,contratos,5,FALSE),"")</f>
        <v/>
      </c>
      <c r="K637" s="112" t="str">
        <f>IFERROR(VLOOKUP($E637,contratos,6,FALSE),"")</f>
        <v/>
      </c>
      <c r="L637" s="112" t="str">
        <f>IFERROR(VLOOKUP($E637,contratos,7,FALSE),"")</f>
        <v/>
      </c>
      <c r="M637" s="113"/>
      <c r="N637" s="114"/>
      <c r="O637" s="113"/>
      <c r="P637" s="107"/>
      <c r="Q637" s="115"/>
      <c r="R637" s="116"/>
      <c r="S637" s="117" t="str">
        <f t="shared" si="3"/>
        <v/>
      </c>
      <c r="T637" s="116"/>
      <c r="U637" s="106" t="str">
        <f t="shared" si="8"/>
        <v/>
      </c>
      <c r="V637" s="107"/>
      <c r="W637" s="107"/>
      <c r="X637" s="118"/>
      <c r="Y637" s="119" t="str">
        <f t="shared" si="5"/>
        <v/>
      </c>
      <c r="Z637" s="113"/>
      <c r="AA637" s="113"/>
      <c r="AB637" s="119" t="str">
        <f>IF(T637&lt;&gt;"",(HOUR(T637)+MINUTE(T637)/60)*custohh,"")</f>
        <v/>
      </c>
      <c r="AC637" s="118"/>
      <c r="AD637" s="119" t="str">
        <f t="shared" si="6"/>
        <v/>
      </c>
      <c r="AE637" s="107"/>
      <c r="AF637" s="107"/>
      <c r="AG637" s="107"/>
      <c r="AH637" s="107"/>
      <c r="AI637" s="107"/>
      <c r="AJ637" s="120"/>
      <c r="AK637" s="107"/>
      <c r="AL637" s="113"/>
      <c r="AM637" s="121"/>
      <c r="AN637" s="121"/>
    </row>
    <row r="638">
      <c r="A638" s="104"/>
      <c r="B638" s="105"/>
      <c r="C638" s="105"/>
      <c r="D638" s="106" t="str">
        <f t="shared" si="1"/>
        <v/>
      </c>
      <c r="E638" s="107"/>
      <c r="F638" s="108" t="str">
        <f t="shared" si="7"/>
        <v/>
      </c>
      <c r="G638" s="109" t="str">
        <f>IFERROR(VLOOKUP($E638,contratos,2,FALSE),"")</f>
        <v/>
      </c>
      <c r="H638" s="110" t="str">
        <f>IFERROR(VLOOKUP($E638,contratos,3,FALSE),"")</f>
        <v/>
      </c>
      <c r="I638" s="111" t="str">
        <f>IFERROR(VLOOKUP($E638,contratos,4,FALSE),"")</f>
        <v/>
      </c>
      <c r="J638" s="112" t="str">
        <f>IFERROR(VLOOKUP($E638,contratos,5,FALSE),"")</f>
        <v/>
      </c>
      <c r="K638" s="112" t="str">
        <f>IFERROR(VLOOKUP($E638,contratos,6,FALSE),"")</f>
        <v/>
      </c>
      <c r="L638" s="112" t="str">
        <f>IFERROR(VLOOKUP($E638,contratos,7,FALSE),"")</f>
        <v/>
      </c>
      <c r="M638" s="113"/>
      <c r="N638" s="114"/>
      <c r="O638" s="113"/>
      <c r="P638" s="107"/>
      <c r="Q638" s="115"/>
      <c r="R638" s="116"/>
      <c r="S638" s="117" t="str">
        <f t="shared" si="3"/>
        <v/>
      </c>
      <c r="T638" s="116"/>
      <c r="U638" s="106" t="str">
        <f t="shared" si="8"/>
        <v/>
      </c>
      <c r="V638" s="107"/>
      <c r="W638" s="107"/>
      <c r="X638" s="118"/>
      <c r="Y638" s="119" t="str">
        <f t="shared" si="5"/>
        <v/>
      </c>
      <c r="Z638" s="113"/>
      <c r="AA638" s="113"/>
      <c r="AB638" s="119" t="str">
        <f>IF(T638&lt;&gt;"",(HOUR(T638)+MINUTE(T638)/60)*custohh,"")</f>
        <v/>
      </c>
      <c r="AC638" s="118"/>
      <c r="AD638" s="119" t="str">
        <f t="shared" si="6"/>
        <v/>
      </c>
      <c r="AE638" s="107"/>
      <c r="AF638" s="107"/>
      <c r="AG638" s="107"/>
      <c r="AH638" s="107"/>
      <c r="AI638" s="107"/>
      <c r="AJ638" s="120"/>
      <c r="AK638" s="107"/>
      <c r="AL638" s="113"/>
      <c r="AM638" s="121"/>
      <c r="AN638" s="121"/>
    </row>
    <row r="639">
      <c r="A639" s="104"/>
      <c r="B639" s="105"/>
      <c r="C639" s="105"/>
      <c r="D639" s="106" t="str">
        <f t="shared" si="1"/>
        <v/>
      </c>
      <c r="E639" s="107"/>
      <c r="F639" s="108" t="str">
        <f t="shared" si="7"/>
        <v/>
      </c>
      <c r="G639" s="109" t="str">
        <f>IFERROR(VLOOKUP($E639,contratos,2,FALSE),"")</f>
        <v/>
      </c>
      <c r="H639" s="110" t="str">
        <f>IFERROR(VLOOKUP($E639,contratos,3,FALSE),"")</f>
        <v/>
      </c>
      <c r="I639" s="111" t="str">
        <f>IFERROR(VLOOKUP($E639,contratos,4,FALSE),"")</f>
        <v/>
      </c>
      <c r="J639" s="112" t="str">
        <f>IFERROR(VLOOKUP($E639,contratos,5,FALSE),"")</f>
        <v/>
      </c>
      <c r="K639" s="112" t="str">
        <f>IFERROR(VLOOKUP($E639,contratos,6,FALSE),"")</f>
        <v/>
      </c>
      <c r="L639" s="112" t="str">
        <f>IFERROR(VLOOKUP($E639,contratos,7,FALSE),"")</f>
        <v/>
      </c>
      <c r="M639" s="113"/>
      <c r="N639" s="114"/>
      <c r="O639" s="113"/>
      <c r="P639" s="107"/>
      <c r="Q639" s="115"/>
      <c r="R639" s="116"/>
      <c r="S639" s="117" t="str">
        <f t="shared" si="3"/>
        <v/>
      </c>
      <c r="T639" s="116"/>
      <c r="U639" s="106" t="str">
        <f t="shared" si="8"/>
        <v/>
      </c>
      <c r="V639" s="107"/>
      <c r="W639" s="107"/>
      <c r="X639" s="118"/>
      <c r="Y639" s="119" t="str">
        <f t="shared" si="5"/>
        <v/>
      </c>
      <c r="Z639" s="113"/>
      <c r="AA639" s="113"/>
      <c r="AB639" s="119" t="str">
        <f>IF(T639&lt;&gt;"",(HOUR(T639)+MINUTE(T639)/60)*custohh,"")</f>
        <v/>
      </c>
      <c r="AC639" s="118"/>
      <c r="AD639" s="119" t="str">
        <f t="shared" si="6"/>
        <v/>
      </c>
      <c r="AE639" s="107"/>
      <c r="AF639" s="107"/>
      <c r="AG639" s="107"/>
      <c r="AH639" s="107"/>
      <c r="AI639" s="107"/>
      <c r="AJ639" s="120"/>
      <c r="AK639" s="107"/>
      <c r="AL639" s="113"/>
      <c r="AM639" s="121"/>
      <c r="AN639" s="121"/>
    </row>
    <row r="640">
      <c r="A640" s="104"/>
      <c r="B640" s="105"/>
      <c r="C640" s="105"/>
      <c r="D640" s="106" t="str">
        <f t="shared" si="1"/>
        <v/>
      </c>
      <c r="E640" s="107"/>
      <c r="F640" s="108" t="str">
        <f t="shared" si="7"/>
        <v/>
      </c>
      <c r="G640" s="109" t="str">
        <f>IFERROR(VLOOKUP($E640,contratos,2,FALSE),"")</f>
        <v/>
      </c>
      <c r="H640" s="110" t="str">
        <f>IFERROR(VLOOKUP($E640,contratos,3,FALSE),"")</f>
        <v/>
      </c>
      <c r="I640" s="111" t="str">
        <f>IFERROR(VLOOKUP($E640,contratos,4,FALSE),"")</f>
        <v/>
      </c>
      <c r="J640" s="112" t="str">
        <f>IFERROR(VLOOKUP($E640,contratos,5,FALSE),"")</f>
        <v/>
      </c>
      <c r="K640" s="112" t="str">
        <f>IFERROR(VLOOKUP($E640,contratos,6,FALSE),"")</f>
        <v/>
      </c>
      <c r="L640" s="112" t="str">
        <f>IFERROR(VLOOKUP($E640,contratos,7,FALSE),"")</f>
        <v/>
      </c>
      <c r="M640" s="113"/>
      <c r="N640" s="114"/>
      <c r="O640" s="113"/>
      <c r="P640" s="107"/>
      <c r="Q640" s="115"/>
      <c r="R640" s="116"/>
      <c r="S640" s="117" t="str">
        <f t="shared" si="3"/>
        <v/>
      </c>
      <c r="T640" s="116"/>
      <c r="U640" s="106" t="str">
        <f t="shared" si="8"/>
        <v/>
      </c>
      <c r="V640" s="107"/>
      <c r="W640" s="107"/>
      <c r="X640" s="118"/>
      <c r="Y640" s="119" t="str">
        <f t="shared" si="5"/>
        <v/>
      </c>
      <c r="Z640" s="113"/>
      <c r="AA640" s="113"/>
      <c r="AB640" s="119" t="str">
        <f>IF(T640&lt;&gt;"",(HOUR(T640)+MINUTE(T640)/60)*custohh,"")</f>
        <v/>
      </c>
      <c r="AC640" s="118"/>
      <c r="AD640" s="119" t="str">
        <f t="shared" si="6"/>
        <v/>
      </c>
      <c r="AE640" s="107"/>
      <c r="AF640" s="107"/>
      <c r="AG640" s="107"/>
      <c r="AH640" s="107"/>
      <c r="AI640" s="107"/>
      <c r="AJ640" s="120"/>
      <c r="AK640" s="107"/>
      <c r="AL640" s="113"/>
      <c r="AM640" s="121"/>
      <c r="AN640" s="121"/>
    </row>
    <row r="641">
      <c r="A641" s="104"/>
      <c r="B641" s="105"/>
      <c r="C641" s="105"/>
      <c r="D641" s="106" t="str">
        <f t="shared" si="1"/>
        <v/>
      </c>
      <c r="E641" s="107"/>
      <c r="F641" s="108" t="str">
        <f t="shared" si="7"/>
        <v/>
      </c>
      <c r="G641" s="109" t="str">
        <f>IFERROR(VLOOKUP($E641,contratos,2,FALSE),"")</f>
        <v/>
      </c>
      <c r="H641" s="110" t="str">
        <f>IFERROR(VLOOKUP($E641,contratos,3,FALSE),"")</f>
        <v/>
      </c>
      <c r="I641" s="111" t="str">
        <f>IFERROR(VLOOKUP($E641,contratos,4,FALSE),"")</f>
        <v/>
      </c>
      <c r="J641" s="112" t="str">
        <f>IFERROR(VLOOKUP($E641,contratos,5,FALSE),"")</f>
        <v/>
      </c>
      <c r="K641" s="112" t="str">
        <f>IFERROR(VLOOKUP($E641,contratos,6,FALSE),"")</f>
        <v/>
      </c>
      <c r="L641" s="112" t="str">
        <f>IFERROR(VLOOKUP($E641,contratos,7,FALSE),"")</f>
        <v/>
      </c>
      <c r="M641" s="113"/>
      <c r="N641" s="114"/>
      <c r="O641" s="113"/>
      <c r="P641" s="107"/>
      <c r="Q641" s="115"/>
      <c r="R641" s="116"/>
      <c r="S641" s="117" t="str">
        <f t="shared" si="3"/>
        <v/>
      </c>
      <c r="T641" s="116"/>
      <c r="U641" s="106" t="str">
        <f t="shared" si="8"/>
        <v/>
      </c>
      <c r="V641" s="107"/>
      <c r="W641" s="107"/>
      <c r="X641" s="118"/>
      <c r="Y641" s="119" t="str">
        <f t="shared" si="5"/>
        <v/>
      </c>
      <c r="Z641" s="113"/>
      <c r="AA641" s="113"/>
      <c r="AB641" s="119" t="str">
        <f>IF(T641&lt;&gt;"",(HOUR(T641)+MINUTE(T641)/60)*custohh,"")</f>
        <v/>
      </c>
      <c r="AC641" s="118"/>
      <c r="AD641" s="119" t="str">
        <f t="shared" si="6"/>
        <v/>
      </c>
      <c r="AE641" s="107"/>
      <c r="AF641" s="107"/>
      <c r="AG641" s="107"/>
      <c r="AH641" s="107"/>
      <c r="AI641" s="107"/>
      <c r="AJ641" s="120"/>
      <c r="AK641" s="107"/>
      <c r="AL641" s="113"/>
      <c r="AM641" s="121"/>
      <c r="AN641" s="121"/>
    </row>
    <row r="642">
      <c r="A642" s="104"/>
      <c r="B642" s="105"/>
      <c r="C642" s="105"/>
      <c r="D642" s="106" t="str">
        <f t="shared" si="1"/>
        <v/>
      </c>
      <c r="E642" s="107"/>
      <c r="F642" s="108" t="str">
        <f t="shared" si="7"/>
        <v/>
      </c>
      <c r="G642" s="109" t="str">
        <f>IFERROR(VLOOKUP($E642,contratos,2,FALSE),"")</f>
        <v/>
      </c>
      <c r="H642" s="110" t="str">
        <f>IFERROR(VLOOKUP($E642,contratos,3,FALSE),"")</f>
        <v/>
      </c>
      <c r="I642" s="111" t="str">
        <f>IFERROR(VLOOKUP($E642,contratos,4,FALSE),"")</f>
        <v/>
      </c>
      <c r="J642" s="112" t="str">
        <f>IFERROR(VLOOKUP($E642,contratos,5,FALSE),"")</f>
        <v/>
      </c>
      <c r="K642" s="112" t="str">
        <f>IFERROR(VLOOKUP($E642,contratos,6,FALSE),"")</f>
        <v/>
      </c>
      <c r="L642" s="112" t="str">
        <f>IFERROR(VLOOKUP($E642,contratos,7,FALSE),"")</f>
        <v/>
      </c>
      <c r="M642" s="113"/>
      <c r="N642" s="114"/>
      <c r="O642" s="113"/>
      <c r="P642" s="107"/>
      <c r="Q642" s="115"/>
      <c r="R642" s="116"/>
      <c r="S642" s="117" t="str">
        <f t="shared" si="3"/>
        <v/>
      </c>
      <c r="T642" s="116"/>
      <c r="U642" s="106" t="str">
        <f t="shared" si="8"/>
        <v/>
      </c>
      <c r="V642" s="107"/>
      <c r="W642" s="107"/>
      <c r="X642" s="118"/>
      <c r="Y642" s="119" t="str">
        <f t="shared" si="5"/>
        <v/>
      </c>
      <c r="Z642" s="113"/>
      <c r="AA642" s="113"/>
      <c r="AB642" s="119" t="str">
        <f>IF(T642&lt;&gt;"",(HOUR(T642)+MINUTE(T642)/60)*custohh,"")</f>
        <v/>
      </c>
      <c r="AC642" s="118"/>
      <c r="AD642" s="119" t="str">
        <f t="shared" si="6"/>
        <v/>
      </c>
      <c r="AE642" s="107"/>
      <c r="AF642" s="107"/>
      <c r="AG642" s="107"/>
      <c r="AH642" s="107"/>
      <c r="AI642" s="107"/>
      <c r="AJ642" s="120"/>
      <c r="AK642" s="107"/>
      <c r="AL642" s="113"/>
      <c r="AM642" s="121"/>
      <c r="AN642" s="121"/>
    </row>
    <row r="643">
      <c r="A643" s="104"/>
      <c r="B643" s="105"/>
      <c r="C643" s="105"/>
      <c r="D643" s="106" t="str">
        <f t="shared" si="1"/>
        <v/>
      </c>
      <c r="E643" s="107"/>
      <c r="F643" s="108" t="str">
        <f t="shared" si="7"/>
        <v/>
      </c>
      <c r="G643" s="109" t="str">
        <f>IFERROR(VLOOKUP($E643,contratos,2,FALSE),"")</f>
        <v/>
      </c>
      <c r="H643" s="110" t="str">
        <f>IFERROR(VLOOKUP($E643,contratos,3,FALSE),"")</f>
        <v/>
      </c>
      <c r="I643" s="111" t="str">
        <f>IFERROR(VLOOKUP($E643,contratos,4,FALSE),"")</f>
        <v/>
      </c>
      <c r="J643" s="112" t="str">
        <f>IFERROR(VLOOKUP($E643,contratos,5,FALSE),"")</f>
        <v/>
      </c>
      <c r="K643" s="112" t="str">
        <f>IFERROR(VLOOKUP($E643,contratos,6,FALSE),"")</f>
        <v/>
      </c>
      <c r="L643" s="112" t="str">
        <f>IFERROR(VLOOKUP($E643,contratos,7,FALSE),"")</f>
        <v/>
      </c>
      <c r="M643" s="113"/>
      <c r="N643" s="114"/>
      <c r="O643" s="113"/>
      <c r="P643" s="107"/>
      <c r="Q643" s="115"/>
      <c r="R643" s="116"/>
      <c r="S643" s="117" t="str">
        <f t="shared" si="3"/>
        <v/>
      </c>
      <c r="T643" s="116"/>
      <c r="U643" s="106" t="str">
        <f t="shared" si="8"/>
        <v/>
      </c>
      <c r="V643" s="107"/>
      <c r="W643" s="107"/>
      <c r="X643" s="118"/>
      <c r="Y643" s="119" t="str">
        <f t="shared" si="5"/>
        <v/>
      </c>
      <c r="Z643" s="113"/>
      <c r="AA643" s="113"/>
      <c r="AB643" s="119" t="str">
        <f>IF(T643&lt;&gt;"",(HOUR(T643)+MINUTE(T643)/60)*custohh,"")</f>
        <v/>
      </c>
      <c r="AC643" s="118"/>
      <c r="AD643" s="119" t="str">
        <f t="shared" si="6"/>
        <v/>
      </c>
      <c r="AE643" s="107"/>
      <c r="AF643" s="107"/>
      <c r="AG643" s="107"/>
      <c r="AH643" s="107"/>
      <c r="AI643" s="107"/>
      <c r="AJ643" s="120"/>
      <c r="AK643" s="107"/>
      <c r="AL643" s="113"/>
      <c r="AM643" s="121"/>
      <c r="AN643" s="121"/>
    </row>
    <row r="644">
      <c r="A644" s="104"/>
      <c r="B644" s="105"/>
      <c r="C644" s="105"/>
      <c r="D644" s="106" t="str">
        <f t="shared" si="1"/>
        <v/>
      </c>
      <c r="E644" s="107"/>
      <c r="F644" s="108" t="str">
        <f t="shared" si="7"/>
        <v/>
      </c>
      <c r="G644" s="109" t="str">
        <f>IFERROR(VLOOKUP($E644,contratos,2,FALSE),"")</f>
        <v/>
      </c>
      <c r="H644" s="110" t="str">
        <f>IFERROR(VLOOKUP($E644,contratos,3,FALSE),"")</f>
        <v/>
      </c>
      <c r="I644" s="111" t="str">
        <f>IFERROR(VLOOKUP($E644,contratos,4,FALSE),"")</f>
        <v/>
      </c>
      <c r="J644" s="112" t="str">
        <f>IFERROR(VLOOKUP($E644,contratos,5,FALSE),"")</f>
        <v/>
      </c>
      <c r="K644" s="112" t="str">
        <f>IFERROR(VLOOKUP($E644,contratos,6,FALSE),"")</f>
        <v/>
      </c>
      <c r="L644" s="112" t="str">
        <f>IFERROR(VLOOKUP($E644,contratos,7,FALSE),"")</f>
        <v/>
      </c>
      <c r="M644" s="113"/>
      <c r="N644" s="114"/>
      <c r="O644" s="113"/>
      <c r="P644" s="107"/>
      <c r="Q644" s="115"/>
      <c r="R644" s="116"/>
      <c r="S644" s="117" t="str">
        <f t="shared" si="3"/>
        <v/>
      </c>
      <c r="T644" s="116"/>
      <c r="U644" s="106" t="str">
        <f t="shared" si="8"/>
        <v/>
      </c>
      <c r="V644" s="107"/>
      <c r="W644" s="107"/>
      <c r="X644" s="118"/>
      <c r="Y644" s="119" t="str">
        <f t="shared" si="5"/>
        <v/>
      </c>
      <c r="Z644" s="113"/>
      <c r="AA644" s="113"/>
      <c r="AB644" s="119" t="str">
        <f>IF(T644&lt;&gt;"",(HOUR(T644)+MINUTE(T644)/60)*custohh,"")</f>
        <v/>
      </c>
      <c r="AC644" s="118"/>
      <c r="AD644" s="119" t="str">
        <f t="shared" si="6"/>
        <v/>
      </c>
      <c r="AE644" s="107"/>
      <c r="AF644" s="107"/>
      <c r="AG644" s="107"/>
      <c r="AH644" s="107"/>
      <c r="AI644" s="107"/>
      <c r="AJ644" s="120"/>
      <c r="AK644" s="107"/>
      <c r="AL644" s="113"/>
      <c r="AM644" s="121"/>
      <c r="AN644" s="121"/>
    </row>
    <row r="645">
      <c r="A645" s="104"/>
      <c r="B645" s="105"/>
      <c r="C645" s="105"/>
      <c r="D645" s="106" t="str">
        <f t="shared" si="1"/>
        <v/>
      </c>
      <c r="E645" s="107"/>
      <c r="F645" s="108" t="str">
        <f t="shared" si="7"/>
        <v/>
      </c>
      <c r="G645" s="109" t="str">
        <f>IFERROR(VLOOKUP($E645,contratos,2,FALSE),"")</f>
        <v/>
      </c>
      <c r="H645" s="110" t="str">
        <f>IFERROR(VLOOKUP($E645,contratos,3,FALSE),"")</f>
        <v/>
      </c>
      <c r="I645" s="111" t="str">
        <f>IFERROR(VLOOKUP($E645,contratos,4,FALSE),"")</f>
        <v/>
      </c>
      <c r="J645" s="112" t="str">
        <f>IFERROR(VLOOKUP($E645,contratos,5,FALSE),"")</f>
        <v/>
      </c>
      <c r="K645" s="112" t="str">
        <f>IFERROR(VLOOKUP($E645,contratos,6,FALSE),"")</f>
        <v/>
      </c>
      <c r="L645" s="112" t="str">
        <f>IFERROR(VLOOKUP($E645,contratos,7,FALSE),"")</f>
        <v/>
      </c>
      <c r="M645" s="113"/>
      <c r="N645" s="114"/>
      <c r="O645" s="113"/>
      <c r="P645" s="107"/>
      <c r="Q645" s="115"/>
      <c r="R645" s="116"/>
      <c r="S645" s="117" t="str">
        <f t="shared" si="3"/>
        <v/>
      </c>
      <c r="T645" s="116"/>
      <c r="U645" s="106" t="str">
        <f t="shared" si="8"/>
        <v/>
      </c>
      <c r="V645" s="107"/>
      <c r="W645" s="107"/>
      <c r="X645" s="118"/>
      <c r="Y645" s="119" t="str">
        <f t="shared" si="5"/>
        <v/>
      </c>
      <c r="Z645" s="113"/>
      <c r="AA645" s="113"/>
      <c r="AB645" s="119" t="str">
        <f>IF(T645&lt;&gt;"",(HOUR(T645)+MINUTE(T645)/60)*custohh,"")</f>
        <v/>
      </c>
      <c r="AC645" s="118"/>
      <c r="AD645" s="119" t="str">
        <f t="shared" si="6"/>
        <v/>
      </c>
      <c r="AE645" s="107"/>
      <c r="AF645" s="107"/>
      <c r="AG645" s="107"/>
      <c r="AH645" s="107"/>
      <c r="AI645" s="107"/>
      <c r="AJ645" s="120"/>
      <c r="AK645" s="107"/>
      <c r="AL645" s="113"/>
      <c r="AM645" s="121"/>
      <c r="AN645" s="121"/>
    </row>
    <row r="646">
      <c r="A646" s="104"/>
      <c r="B646" s="105"/>
      <c r="C646" s="105"/>
      <c r="D646" s="106" t="str">
        <f t="shared" si="1"/>
        <v/>
      </c>
      <c r="E646" s="107"/>
      <c r="F646" s="108" t="str">
        <f t="shared" si="7"/>
        <v/>
      </c>
      <c r="G646" s="109" t="str">
        <f>IFERROR(VLOOKUP($E646,contratos,2,FALSE),"")</f>
        <v/>
      </c>
      <c r="H646" s="110" t="str">
        <f>IFERROR(VLOOKUP($E646,contratos,3,FALSE),"")</f>
        <v/>
      </c>
      <c r="I646" s="111" t="str">
        <f>IFERROR(VLOOKUP($E646,contratos,4,FALSE),"")</f>
        <v/>
      </c>
      <c r="J646" s="112" t="str">
        <f>IFERROR(VLOOKUP($E646,contratos,5,FALSE),"")</f>
        <v/>
      </c>
      <c r="K646" s="112" t="str">
        <f>IFERROR(VLOOKUP($E646,contratos,6,FALSE),"")</f>
        <v/>
      </c>
      <c r="L646" s="112" t="str">
        <f>IFERROR(VLOOKUP($E646,contratos,7,FALSE),"")</f>
        <v/>
      </c>
      <c r="M646" s="113"/>
      <c r="N646" s="114"/>
      <c r="O646" s="113"/>
      <c r="P646" s="107"/>
      <c r="Q646" s="115"/>
      <c r="R646" s="116"/>
      <c r="S646" s="117" t="str">
        <f t="shared" si="3"/>
        <v/>
      </c>
      <c r="T646" s="116"/>
      <c r="U646" s="106" t="str">
        <f t="shared" si="8"/>
        <v/>
      </c>
      <c r="V646" s="107"/>
      <c r="W646" s="107"/>
      <c r="X646" s="118"/>
      <c r="Y646" s="119" t="str">
        <f t="shared" si="5"/>
        <v/>
      </c>
      <c r="Z646" s="113"/>
      <c r="AA646" s="113"/>
      <c r="AB646" s="119" t="str">
        <f>IF(T646&lt;&gt;"",(HOUR(T646)+MINUTE(T646)/60)*custohh,"")</f>
        <v/>
      </c>
      <c r="AC646" s="118"/>
      <c r="AD646" s="119" t="str">
        <f t="shared" si="6"/>
        <v/>
      </c>
      <c r="AE646" s="107"/>
      <c r="AF646" s="107"/>
      <c r="AG646" s="107"/>
      <c r="AH646" s="107"/>
      <c r="AI646" s="107"/>
      <c r="AJ646" s="120"/>
      <c r="AK646" s="107"/>
      <c r="AL646" s="113"/>
      <c r="AM646" s="121"/>
      <c r="AN646" s="121"/>
    </row>
    <row r="647">
      <c r="A647" s="104"/>
      <c r="B647" s="105"/>
      <c r="C647" s="105"/>
      <c r="D647" s="106" t="str">
        <f t="shared" si="1"/>
        <v/>
      </c>
      <c r="E647" s="107"/>
      <c r="F647" s="108" t="str">
        <f t="shared" si="7"/>
        <v/>
      </c>
      <c r="G647" s="109" t="str">
        <f>IFERROR(VLOOKUP($E647,contratos,2,FALSE),"")</f>
        <v/>
      </c>
      <c r="H647" s="110" t="str">
        <f>IFERROR(VLOOKUP($E647,contratos,3,FALSE),"")</f>
        <v/>
      </c>
      <c r="I647" s="111" t="str">
        <f>IFERROR(VLOOKUP($E647,contratos,4,FALSE),"")</f>
        <v/>
      </c>
      <c r="J647" s="112" t="str">
        <f>IFERROR(VLOOKUP($E647,contratos,5,FALSE),"")</f>
        <v/>
      </c>
      <c r="K647" s="112" t="str">
        <f>IFERROR(VLOOKUP($E647,contratos,6,FALSE),"")</f>
        <v/>
      </c>
      <c r="L647" s="112" t="str">
        <f>IFERROR(VLOOKUP($E647,contratos,7,FALSE),"")</f>
        <v/>
      </c>
      <c r="M647" s="113"/>
      <c r="N647" s="114"/>
      <c r="O647" s="113"/>
      <c r="P647" s="107"/>
      <c r="Q647" s="115"/>
      <c r="R647" s="116"/>
      <c r="S647" s="117" t="str">
        <f t="shared" si="3"/>
        <v/>
      </c>
      <c r="T647" s="116"/>
      <c r="U647" s="106" t="str">
        <f t="shared" si="8"/>
        <v/>
      </c>
      <c r="V647" s="107"/>
      <c r="W647" s="107"/>
      <c r="X647" s="118"/>
      <c r="Y647" s="119" t="str">
        <f t="shared" si="5"/>
        <v/>
      </c>
      <c r="Z647" s="113"/>
      <c r="AA647" s="113"/>
      <c r="AB647" s="119" t="str">
        <f>IF(T647&lt;&gt;"",(HOUR(T647)+MINUTE(T647)/60)*custohh,"")</f>
        <v/>
      </c>
      <c r="AC647" s="118"/>
      <c r="AD647" s="119" t="str">
        <f t="shared" si="6"/>
        <v/>
      </c>
      <c r="AE647" s="107"/>
      <c r="AF647" s="107"/>
      <c r="AG647" s="107"/>
      <c r="AH647" s="107"/>
      <c r="AI647" s="107"/>
      <c r="AJ647" s="120"/>
      <c r="AK647" s="107"/>
      <c r="AL647" s="113"/>
      <c r="AM647" s="121"/>
      <c r="AN647" s="121"/>
    </row>
    <row r="648">
      <c r="A648" s="104"/>
      <c r="B648" s="105"/>
      <c r="C648" s="105"/>
      <c r="D648" s="106" t="str">
        <f t="shared" si="1"/>
        <v/>
      </c>
      <c r="E648" s="107"/>
      <c r="F648" s="108" t="str">
        <f t="shared" si="7"/>
        <v/>
      </c>
      <c r="G648" s="109" t="str">
        <f>IFERROR(VLOOKUP($E648,contratos,2,FALSE),"")</f>
        <v/>
      </c>
      <c r="H648" s="110" t="str">
        <f>IFERROR(VLOOKUP($E648,contratos,3,FALSE),"")</f>
        <v/>
      </c>
      <c r="I648" s="111" t="str">
        <f>IFERROR(VLOOKUP($E648,contratos,4,FALSE),"")</f>
        <v/>
      </c>
      <c r="J648" s="112" t="str">
        <f>IFERROR(VLOOKUP($E648,contratos,5,FALSE),"")</f>
        <v/>
      </c>
      <c r="K648" s="112" t="str">
        <f>IFERROR(VLOOKUP($E648,contratos,6,FALSE),"")</f>
        <v/>
      </c>
      <c r="L648" s="112" t="str">
        <f>IFERROR(VLOOKUP($E648,contratos,7,FALSE),"")</f>
        <v/>
      </c>
      <c r="M648" s="113"/>
      <c r="N648" s="114"/>
      <c r="O648" s="113"/>
      <c r="P648" s="107"/>
      <c r="Q648" s="115"/>
      <c r="R648" s="116"/>
      <c r="S648" s="117" t="str">
        <f t="shared" si="3"/>
        <v/>
      </c>
      <c r="T648" s="116"/>
      <c r="U648" s="106" t="str">
        <f t="shared" si="8"/>
        <v/>
      </c>
      <c r="V648" s="107"/>
      <c r="W648" s="107"/>
      <c r="X648" s="118"/>
      <c r="Y648" s="119" t="str">
        <f t="shared" si="5"/>
        <v/>
      </c>
      <c r="Z648" s="113"/>
      <c r="AA648" s="113"/>
      <c r="AB648" s="119" t="str">
        <f>IF(T648&lt;&gt;"",(HOUR(T648)+MINUTE(T648)/60)*custohh,"")</f>
        <v/>
      </c>
      <c r="AC648" s="118"/>
      <c r="AD648" s="119" t="str">
        <f t="shared" si="6"/>
        <v/>
      </c>
      <c r="AE648" s="107"/>
      <c r="AF648" s="107"/>
      <c r="AG648" s="107"/>
      <c r="AH648" s="107"/>
      <c r="AI648" s="107"/>
      <c r="AJ648" s="120"/>
      <c r="AK648" s="107"/>
      <c r="AL648" s="113"/>
      <c r="AM648" s="121"/>
      <c r="AN648" s="121"/>
    </row>
    <row r="649">
      <c r="A649" s="104"/>
      <c r="B649" s="105"/>
      <c r="C649" s="105"/>
      <c r="D649" s="106" t="str">
        <f t="shared" si="1"/>
        <v/>
      </c>
      <c r="E649" s="107"/>
      <c r="F649" s="108" t="str">
        <f t="shared" si="7"/>
        <v/>
      </c>
      <c r="G649" s="109" t="str">
        <f>IFERROR(VLOOKUP($E649,contratos,2,FALSE),"")</f>
        <v/>
      </c>
      <c r="H649" s="110" t="str">
        <f>IFERROR(VLOOKUP($E649,contratos,3,FALSE),"")</f>
        <v/>
      </c>
      <c r="I649" s="111" t="str">
        <f>IFERROR(VLOOKUP($E649,contratos,4,FALSE),"")</f>
        <v/>
      </c>
      <c r="J649" s="112" t="str">
        <f>IFERROR(VLOOKUP($E649,contratos,5,FALSE),"")</f>
        <v/>
      </c>
      <c r="K649" s="112" t="str">
        <f>IFERROR(VLOOKUP($E649,contratos,6,FALSE),"")</f>
        <v/>
      </c>
      <c r="L649" s="112" t="str">
        <f>IFERROR(VLOOKUP($E649,contratos,7,FALSE),"")</f>
        <v/>
      </c>
      <c r="M649" s="113"/>
      <c r="N649" s="114"/>
      <c r="O649" s="113"/>
      <c r="P649" s="107"/>
      <c r="Q649" s="115"/>
      <c r="R649" s="116"/>
      <c r="S649" s="117" t="str">
        <f t="shared" si="3"/>
        <v/>
      </c>
      <c r="T649" s="116"/>
      <c r="U649" s="106" t="str">
        <f t="shared" si="8"/>
        <v/>
      </c>
      <c r="V649" s="107"/>
      <c r="W649" s="107"/>
      <c r="X649" s="118"/>
      <c r="Y649" s="119" t="str">
        <f t="shared" si="5"/>
        <v/>
      </c>
      <c r="Z649" s="113"/>
      <c r="AA649" s="113"/>
      <c r="AB649" s="119" t="str">
        <f>IF(T649&lt;&gt;"",(HOUR(T649)+MINUTE(T649)/60)*custohh,"")</f>
        <v/>
      </c>
      <c r="AC649" s="118"/>
      <c r="AD649" s="119" t="str">
        <f t="shared" si="6"/>
        <v/>
      </c>
      <c r="AE649" s="107"/>
      <c r="AF649" s="107"/>
      <c r="AG649" s="107"/>
      <c r="AH649" s="107"/>
      <c r="AI649" s="107"/>
      <c r="AJ649" s="120"/>
      <c r="AK649" s="107"/>
      <c r="AL649" s="113"/>
      <c r="AM649" s="121"/>
      <c r="AN649" s="121"/>
    </row>
    <row r="650">
      <c r="A650" s="104"/>
      <c r="B650" s="105"/>
      <c r="C650" s="105"/>
      <c r="D650" s="106" t="str">
        <f t="shared" si="1"/>
        <v/>
      </c>
      <c r="E650" s="107"/>
      <c r="F650" s="108" t="str">
        <f t="shared" si="7"/>
        <v/>
      </c>
      <c r="G650" s="109" t="str">
        <f>IFERROR(VLOOKUP($E650,contratos,2,FALSE),"")</f>
        <v/>
      </c>
      <c r="H650" s="110" t="str">
        <f>IFERROR(VLOOKUP($E650,contratos,3,FALSE),"")</f>
        <v/>
      </c>
      <c r="I650" s="111" t="str">
        <f>IFERROR(VLOOKUP($E650,contratos,4,FALSE),"")</f>
        <v/>
      </c>
      <c r="J650" s="112" t="str">
        <f>IFERROR(VLOOKUP($E650,contratos,5,FALSE),"")</f>
        <v/>
      </c>
      <c r="K650" s="112" t="str">
        <f>IFERROR(VLOOKUP($E650,contratos,6,FALSE),"")</f>
        <v/>
      </c>
      <c r="L650" s="112" t="str">
        <f>IFERROR(VLOOKUP($E650,contratos,7,FALSE),"")</f>
        <v/>
      </c>
      <c r="M650" s="113"/>
      <c r="N650" s="114"/>
      <c r="O650" s="113"/>
      <c r="P650" s="107"/>
      <c r="Q650" s="115"/>
      <c r="R650" s="116"/>
      <c r="S650" s="117" t="str">
        <f t="shared" si="3"/>
        <v/>
      </c>
      <c r="T650" s="116"/>
      <c r="U650" s="106" t="str">
        <f t="shared" si="8"/>
        <v/>
      </c>
      <c r="V650" s="107"/>
      <c r="W650" s="107"/>
      <c r="X650" s="118"/>
      <c r="Y650" s="119" t="str">
        <f t="shared" si="5"/>
        <v/>
      </c>
      <c r="Z650" s="113"/>
      <c r="AA650" s="113"/>
      <c r="AB650" s="119" t="str">
        <f>IF(T650&lt;&gt;"",(HOUR(T650)+MINUTE(T650)/60)*custohh,"")</f>
        <v/>
      </c>
      <c r="AC650" s="118"/>
      <c r="AD650" s="119" t="str">
        <f t="shared" si="6"/>
        <v/>
      </c>
      <c r="AE650" s="107"/>
      <c r="AF650" s="107"/>
      <c r="AG650" s="107"/>
      <c r="AH650" s="107"/>
      <c r="AI650" s="107"/>
      <c r="AJ650" s="120"/>
      <c r="AK650" s="107"/>
      <c r="AL650" s="113"/>
      <c r="AM650" s="121"/>
      <c r="AN650" s="121"/>
    </row>
    <row r="651">
      <c r="A651" s="104"/>
      <c r="B651" s="105"/>
      <c r="C651" s="105"/>
      <c r="D651" s="106" t="str">
        <f t="shared" si="1"/>
        <v/>
      </c>
      <c r="E651" s="107"/>
      <c r="F651" s="108" t="str">
        <f t="shared" si="7"/>
        <v/>
      </c>
      <c r="G651" s="109" t="str">
        <f>IFERROR(VLOOKUP($E651,contratos,2,FALSE),"")</f>
        <v/>
      </c>
      <c r="H651" s="110" t="str">
        <f>IFERROR(VLOOKUP($E651,contratos,3,FALSE),"")</f>
        <v/>
      </c>
      <c r="I651" s="111" t="str">
        <f>IFERROR(VLOOKUP($E651,contratos,4,FALSE),"")</f>
        <v/>
      </c>
      <c r="J651" s="112" t="str">
        <f>IFERROR(VLOOKUP($E651,contratos,5,FALSE),"")</f>
        <v/>
      </c>
      <c r="K651" s="112" t="str">
        <f>IFERROR(VLOOKUP($E651,contratos,6,FALSE),"")</f>
        <v/>
      </c>
      <c r="L651" s="112" t="str">
        <f>IFERROR(VLOOKUP($E651,contratos,7,FALSE),"")</f>
        <v/>
      </c>
      <c r="M651" s="113"/>
      <c r="N651" s="114"/>
      <c r="O651" s="113"/>
      <c r="P651" s="107"/>
      <c r="Q651" s="115"/>
      <c r="R651" s="116"/>
      <c r="S651" s="117" t="str">
        <f t="shared" si="3"/>
        <v/>
      </c>
      <c r="T651" s="116"/>
      <c r="U651" s="106" t="str">
        <f t="shared" si="8"/>
        <v/>
      </c>
      <c r="V651" s="107"/>
      <c r="W651" s="107"/>
      <c r="X651" s="118"/>
      <c r="Y651" s="119" t="str">
        <f t="shared" si="5"/>
        <v/>
      </c>
      <c r="Z651" s="113"/>
      <c r="AA651" s="113"/>
      <c r="AB651" s="119" t="str">
        <f>IF(T651&lt;&gt;"",(HOUR(T651)+MINUTE(T651)/60)*custohh,"")</f>
        <v/>
      </c>
      <c r="AC651" s="118"/>
      <c r="AD651" s="119" t="str">
        <f t="shared" si="6"/>
        <v/>
      </c>
      <c r="AE651" s="107"/>
      <c r="AF651" s="107"/>
      <c r="AG651" s="107"/>
      <c r="AH651" s="107"/>
      <c r="AI651" s="107"/>
      <c r="AJ651" s="120"/>
      <c r="AK651" s="107"/>
      <c r="AL651" s="113"/>
      <c r="AM651" s="121"/>
      <c r="AN651" s="121"/>
    </row>
    <row r="652">
      <c r="A652" s="104"/>
      <c r="B652" s="105"/>
      <c r="C652" s="105"/>
      <c r="D652" s="106" t="str">
        <f t="shared" si="1"/>
        <v/>
      </c>
      <c r="E652" s="107"/>
      <c r="F652" s="108" t="str">
        <f t="shared" si="7"/>
        <v/>
      </c>
      <c r="G652" s="109" t="str">
        <f>IFERROR(VLOOKUP($E652,contratos,2,FALSE),"")</f>
        <v/>
      </c>
      <c r="H652" s="110" t="str">
        <f>IFERROR(VLOOKUP($E652,contratos,3,FALSE),"")</f>
        <v/>
      </c>
      <c r="I652" s="111" t="str">
        <f>IFERROR(VLOOKUP($E652,contratos,4,FALSE),"")</f>
        <v/>
      </c>
      <c r="J652" s="112" t="str">
        <f>IFERROR(VLOOKUP($E652,contratos,5,FALSE),"")</f>
        <v/>
      </c>
      <c r="K652" s="112" t="str">
        <f>IFERROR(VLOOKUP($E652,contratos,6,FALSE),"")</f>
        <v/>
      </c>
      <c r="L652" s="112" t="str">
        <f>IFERROR(VLOOKUP($E652,contratos,7,FALSE),"")</f>
        <v/>
      </c>
      <c r="M652" s="113"/>
      <c r="N652" s="114"/>
      <c r="O652" s="113"/>
      <c r="P652" s="107"/>
      <c r="Q652" s="115"/>
      <c r="R652" s="116"/>
      <c r="S652" s="117" t="str">
        <f t="shared" si="3"/>
        <v/>
      </c>
      <c r="T652" s="116"/>
      <c r="U652" s="106" t="str">
        <f t="shared" si="8"/>
        <v/>
      </c>
      <c r="V652" s="107"/>
      <c r="W652" s="107"/>
      <c r="X652" s="118"/>
      <c r="Y652" s="119" t="str">
        <f t="shared" si="5"/>
        <v/>
      </c>
      <c r="Z652" s="113"/>
      <c r="AA652" s="113"/>
      <c r="AB652" s="119" t="str">
        <f>IF(T652&lt;&gt;"",(HOUR(T652)+MINUTE(T652)/60)*custohh,"")</f>
        <v/>
      </c>
      <c r="AC652" s="118"/>
      <c r="AD652" s="119" t="str">
        <f t="shared" si="6"/>
        <v/>
      </c>
      <c r="AE652" s="107"/>
      <c r="AF652" s="107"/>
      <c r="AG652" s="107"/>
      <c r="AH652" s="107"/>
      <c r="AI652" s="107"/>
      <c r="AJ652" s="120"/>
      <c r="AK652" s="107"/>
      <c r="AL652" s="113"/>
      <c r="AM652" s="121"/>
      <c r="AN652" s="121"/>
    </row>
    <row r="653">
      <c r="A653" s="104"/>
      <c r="B653" s="105"/>
      <c r="C653" s="105"/>
      <c r="D653" s="106" t="str">
        <f t="shared" si="1"/>
        <v/>
      </c>
      <c r="E653" s="107"/>
      <c r="F653" s="108" t="str">
        <f t="shared" si="7"/>
        <v/>
      </c>
      <c r="G653" s="109" t="str">
        <f>IFERROR(VLOOKUP($E653,contratos,2,FALSE),"")</f>
        <v/>
      </c>
      <c r="H653" s="110" t="str">
        <f>IFERROR(VLOOKUP($E653,contratos,3,FALSE),"")</f>
        <v/>
      </c>
      <c r="I653" s="111" t="str">
        <f>IFERROR(VLOOKUP($E653,contratos,4,FALSE),"")</f>
        <v/>
      </c>
      <c r="J653" s="112" t="str">
        <f>IFERROR(VLOOKUP($E653,contratos,5,FALSE),"")</f>
        <v/>
      </c>
      <c r="K653" s="112" t="str">
        <f>IFERROR(VLOOKUP($E653,contratos,6,FALSE),"")</f>
        <v/>
      </c>
      <c r="L653" s="112" t="str">
        <f>IFERROR(VLOOKUP($E653,contratos,7,FALSE),"")</f>
        <v/>
      </c>
      <c r="M653" s="113"/>
      <c r="N653" s="114"/>
      <c r="O653" s="113"/>
      <c r="P653" s="107"/>
      <c r="Q653" s="115"/>
      <c r="R653" s="116"/>
      <c r="S653" s="117" t="str">
        <f t="shared" si="3"/>
        <v/>
      </c>
      <c r="T653" s="116"/>
      <c r="U653" s="106" t="str">
        <f t="shared" si="8"/>
        <v/>
      </c>
      <c r="V653" s="107"/>
      <c r="W653" s="107"/>
      <c r="X653" s="118"/>
      <c r="Y653" s="119" t="str">
        <f t="shared" si="5"/>
        <v/>
      </c>
      <c r="Z653" s="113"/>
      <c r="AA653" s="113"/>
      <c r="AB653" s="119" t="str">
        <f>IF(T653&lt;&gt;"",(HOUR(T653)+MINUTE(T653)/60)*custohh,"")</f>
        <v/>
      </c>
      <c r="AC653" s="118"/>
      <c r="AD653" s="119" t="str">
        <f t="shared" si="6"/>
        <v/>
      </c>
      <c r="AE653" s="107"/>
      <c r="AF653" s="107"/>
      <c r="AG653" s="107"/>
      <c r="AH653" s="107"/>
      <c r="AI653" s="107"/>
      <c r="AJ653" s="120"/>
      <c r="AK653" s="107"/>
      <c r="AL653" s="113"/>
      <c r="AM653" s="121"/>
      <c r="AN653" s="121"/>
    </row>
    <row r="654">
      <c r="A654" s="104"/>
      <c r="B654" s="105"/>
      <c r="C654" s="105"/>
      <c r="D654" s="106" t="str">
        <f t="shared" si="1"/>
        <v/>
      </c>
      <c r="E654" s="107"/>
      <c r="F654" s="108" t="str">
        <f t="shared" si="7"/>
        <v/>
      </c>
      <c r="G654" s="109" t="str">
        <f>IFERROR(VLOOKUP($E654,contratos,2,FALSE),"")</f>
        <v/>
      </c>
      <c r="H654" s="110" t="str">
        <f>IFERROR(VLOOKUP($E654,contratos,3,FALSE),"")</f>
        <v/>
      </c>
      <c r="I654" s="111" t="str">
        <f>IFERROR(VLOOKUP($E654,contratos,4,FALSE),"")</f>
        <v/>
      </c>
      <c r="J654" s="112" t="str">
        <f>IFERROR(VLOOKUP($E654,contratos,5,FALSE),"")</f>
        <v/>
      </c>
      <c r="K654" s="112" t="str">
        <f>IFERROR(VLOOKUP($E654,contratos,6,FALSE),"")</f>
        <v/>
      </c>
      <c r="L654" s="112" t="str">
        <f>IFERROR(VLOOKUP($E654,contratos,7,FALSE),"")</f>
        <v/>
      </c>
      <c r="M654" s="113"/>
      <c r="N654" s="114"/>
      <c r="O654" s="113"/>
      <c r="P654" s="107"/>
      <c r="Q654" s="115"/>
      <c r="R654" s="116"/>
      <c r="S654" s="117" t="str">
        <f t="shared" si="3"/>
        <v/>
      </c>
      <c r="T654" s="116"/>
      <c r="U654" s="106" t="str">
        <f t="shared" si="8"/>
        <v/>
      </c>
      <c r="V654" s="107"/>
      <c r="W654" s="107"/>
      <c r="X654" s="118"/>
      <c r="Y654" s="119" t="str">
        <f t="shared" si="5"/>
        <v/>
      </c>
      <c r="Z654" s="113"/>
      <c r="AA654" s="113"/>
      <c r="AB654" s="119" t="str">
        <f>IF(T654&lt;&gt;"",(HOUR(T654)+MINUTE(T654)/60)*custohh,"")</f>
        <v/>
      </c>
      <c r="AC654" s="118"/>
      <c r="AD654" s="119" t="str">
        <f t="shared" si="6"/>
        <v/>
      </c>
      <c r="AE654" s="107"/>
      <c r="AF654" s="107"/>
      <c r="AG654" s="107"/>
      <c r="AH654" s="107"/>
      <c r="AI654" s="107"/>
      <c r="AJ654" s="120"/>
      <c r="AK654" s="107"/>
      <c r="AL654" s="113"/>
      <c r="AM654" s="121"/>
      <c r="AN654" s="121"/>
    </row>
    <row r="655">
      <c r="A655" s="104"/>
      <c r="B655" s="105"/>
      <c r="C655" s="105"/>
      <c r="D655" s="106" t="str">
        <f t="shared" si="1"/>
        <v/>
      </c>
      <c r="E655" s="107"/>
      <c r="F655" s="108" t="str">
        <f t="shared" si="7"/>
        <v/>
      </c>
      <c r="G655" s="109" t="str">
        <f>IFERROR(VLOOKUP($E655,contratos,2,FALSE),"")</f>
        <v/>
      </c>
      <c r="H655" s="110" t="str">
        <f>IFERROR(VLOOKUP($E655,contratos,3,FALSE),"")</f>
        <v/>
      </c>
      <c r="I655" s="111" t="str">
        <f>IFERROR(VLOOKUP($E655,contratos,4,FALSE),"")</f>
        <v/>
      </c>
      <c r="J655" s="112" t="str">
        <f>IFERROR(VLOOKUP($E655,contratos,5,FALSE),"")</f>
        <v/>
      </c>
      <c r="K655" s="112" t="str">
        <f>IFERROR(VLOOKUP($E655,contratos,6,FALSE),"")</f>
        <v/>
      </c>
      <c r="L655" s="112" t="str">
        <f>IFERROR(VLOOKUP($E655,contratos,7,FALSE),"")</f>
        <v/>
      </c>
      <c r="M655" s="113"/>
      <c r="N655" s="114"/>
      <c r="O655" s="113"/>
      <c r="P655" s="107"/>
      <c r="Q655" s="115"/>
      <c r="R655" s="116"/>
      <c r="S655" s="117" t="str">
        <f t="shared" si="3"/>
        <v/>
      </c>
      <c r="T655" s="116"/>
      <c r="U655" s="106" t="str">
        <f t="shared" si="8"/>
        <v/>
      </c>
      <c r="V655" s="107"/>
      <c r="W655" s="107"/>
      <c r="X655" s="118"/>
      <c r="Y655" s="119" t="str">
        <f t="shared" si="5"/>
        <v/>
      </c>
      <c r="Z655" s="113"/>
      <c r="AA655" s="113"/>
      <c r="AB655" s="119" t="str">
        <f>IF(T655&lt;&gt;"",(HOUR(T655)+MINUTE(T655)/60)*custohh,"")</f>
        <v/>
      </c>
      <c r="AC655" s="118"/>
      <c r="AD655" s="119" t="str">
        <f t="shared" si="6"/>
        <v/>
      </c>
      <c r="AE655" s="107"/>
      <c r="AF655" s="107"/>
      <c r="AG655" s="107"/>
      <c r="AH655" s="107"/>
      <c r="AI655" s="107"/>
      <c r="AJ655" s="120"/>
      <c r="AK655" s="107"/>
      <c r="AL655" s="113"/>
      <c r="AM655" s="121"/>
      <c r="AN655" s="121"/>
    </row>
    <row r="656">
      <c r="A656" s="104"/>
      <c r="B656" s="105"/>
      <c r="C656" s="105"/>
      <c r="D656" s="106" t="str">
        <f t="shared" si="1"/>
        <v/>
      </c>
      <c r="E656" s="107"/>
      <c r="F656" s="108" t="str">
        <f t="shared" si="7"/>
        <v/>
      </c>
      <c r="G656" s="109" t="str">
        <f>IFERROR(VLOOKUP($E656,contratos,2,FALSE),"")</f>
        <v/>
      </c>
      <c r="H656" s="110" t="str">
        <f>IFERROR(VLOOKUP($E656,contratos,3,FALSE),"")</f>
        <v/>
      </c>
      <c r="I656" s="111" t="str">
        <f>IFERROR(VLOOKUP($E656,contratos,4,FALSE),"")</f>
        <v/>
      </c>
      <c r="J656" s="112" t="str">
        <f>IFERROR(VLOOKUP($E656,contratos,5,FALSE),"")</f>
        <v/>
      </c>
      <c r="K656" s="112" t="str">
        <f>IFERROR(VLOOKUP($E656,contratos,6,FALSE),"")</f>
        <v/>
      </c>
      <c r="L656" s="112" t="str">
        <f>IFERROR(VLOOKUP($E656,contratos,7,FALSE),"")</f>
        <v/>
      </c>
      <c r="M656" s="113"/>
      <c r="N656" s="114"/>
      <c r="O656" s="113"/>
      <c r="P656" s="107"/>
      <c r="Q656" s="115"/>
      <c r="R656" s="116"/>
      <c r="S656" s="117" t="str">
        <f t="shared" si="3"/>
        <v/>
      </c>
      <c r="T656" s="116"/>
      <c r="U656" s="106" t="str">
        <f t="shared" si="8"/>
        <v/>
      </c>
      <c r="V656" s="107"/>
      <c r="W656" s="107"/>
      <c r="X656" s="118"/>
      <c r="Y656" s="119" t="str">
        <f t="shared" si="5"/>
        <v/>
      </c>
      <c r="Z656" s="113"/>
      <c r="AA656" s="113"/>
      <c r="AB656" s="119" t="str">
        <f>IF(T656&lt;&gt;"",(HOUR(T656)+MINUTE(T656)/60)*custohh,"")</f>
        <v/>
      </c>
      <c r="AC656" s="118"/>
      <c r="AD656" s="119" t="str">
        <f t="shared" si="6"/>
        <v/>
      </c>
      <c r="AE656" s="107"/>
      <c r="AF656" s="107"/>
      <c r="AG656" s="107"/>
      <c r="AH656" s="107"/>
      <c r="AI656" s="107"/>
      <c r="AJ656" s="120"/>
      <c r="AK656" s="107"/>
      <c r="AL656" s="113"/>
      <c r="AM656" s="121"/>
      <c r="AN656" s="121"/>
    </row>
    <row r="657">
      <c r="A657" s="104"/>
      <c r="B657" s="105"/>
      <c r="C657" s="105"/>
      <c r="D657" s="106" t="str">
        <f t="shared" si="1"/>
        <v/>
      </c>
      <c r="E657" s="107"/>
      <c r="F657" s="108" t="str">
        <f t="shared" si="7"/>
        <v/>
      </c>
      <c r="G657" s="109" t="str">
        <f>IFERROR(VLOOKUP($E657,contratos,2,FALSE),"")</f>
        <v/>
      </c>
      <c r="H657" s="110" t="str">
        <f>IFERROR(VLOOKUP($E657,contratos,3,FALSE),"")</f>
        <v/>
      </c>
      <c r="I657" s="111" t="str">
        <f>IFERROR(VLOOKUP($E657,contratos,4,FALSE),"")</f>
        <v/>
      </c>
      <c r="J657" s="112" t="str">
        <f>IFERROR(VLOOKUP($E657,contratos,5,FALSE),"")</f>
        <v/>
      </c>
      <c r="K657" s="112" t="str">
        <f>IFERROR(VLOOKUP($E657,contratos,6,FALSE),"")</f>
        <v/>
      </c>
      <c r="L657" s="112" t="str">
        <f>IFERROR(VLOOKUP($E657,contratos,7,FALSE),"")</f>
        <v/>
      </c>
      <c r="M657" s="113"/>
      <c r="N657" s="114"/>
      <c r="O657" s="113"/>
      <c r="P657" s="107"/>
      <c r="Q657" s="115"/>
      <c r="R657" s="116"/>
      <c r="S657" s="117" t="str">
        <f t="shared" si="3"/>
        <v/>
      </c>
      <c r="T657" s="116"/>
      <c r="U657" s="106" t="str">
        <f t="shared" si="8"/>
        <v/>
      </c>
      <c r="V657" s="107"/>
      <c r="W657" s="107"/>
      <c r="X657" s="118"/>
      <c r="Y657" s="119" t="str">
        <f t="shared" si="5"/>
        <v/>
      </c>
      <c r="Z657" s="113"/>
      <c r="AA657" s="113"/>
      <c r="AB657" s="119" t="str">
        <f>IF(T657&lt;&gt;"",(HOUR(T657)+MINUTE(T657)/60)*custohh,"")</f>
        <v/>
      </c>
      <c r="AC657" s="118"/>
      <c r="AD657" s="119" t="str">
        <f t="shared" si="6"/>
        <v/>
      </c>
      <c r="AE657" s="107"/>
      <c r="AF657" s="107"/>
      <c r="AG657" s="107"/>
      <c r="AH657" s="107"/>
      <c r="AI657" s="107"/>
      <c r="AJ657" s="120"/>
      <c r="AK657" s="107"/>
      <c r="AL657" s="113"/>
      <c r="AM657" s="121"/>
      <c r="AN657" s="121"/>
    </row>
    <row r="658">
      <c r="A658" s="104"/>
      <c r="B658" s="105"/>
      <c r="C658" s="105"/>
      <c r="D658" s="106" t="str">
        <f t="shared" si="1"/>
        <v/>
      </c>
      <c r="E658" s="107"/>
      <c r="F658" s="108" t="str">
        <f t="shared" si="7"/>
        <v/>
      </c>
      <c r="G658" s="109" t="str">
        <f>IFERROR(VLOOKUP($E658,contratos,2,FALSE),"")</f>
        <v/>
      </c>
      <c r="H658" s="110" t="str">
        <f>IFERROR(VLOOKUP($E658,contratos,3,FALSE),"")</f>
        <v/>
      </c>
      <c r="I658" s="111" t="str">
        <f>IFERROR(VLOOKUP($E658,contratos,4,FALSE),"")</f>
        <v/>
      </c>
      <c r="J658" s="112" t="str">
        <f>IFERROR(VLOOKUP($E658,contratos,5,FALSE),"")</f>
        <v/>
      </c>
      <c r="K658" s="112" t="str">
        <f>IFERROR(VLOOKUP($E658,contratos,6,FALSE),"")</f>
        <v/>
      </c>
      <c r="L658" s="112" t="str">
        <f>IFERROR(VLOOKUP($E658,contratos,7,FALSE),"")</f>
        <v/>
      </c>
      <c r="M658" s="113"/>
      <c r="N658" s="114"/>
      <c r="O658" s="113"/>
      <c r="P658" s="107"/>
      <c r="Q658" s="115"/>
      <c r="R658" s="116"/>
      <c r="S658" s="117" t="str">
        <f t="shared" si="3"/>
        <v/>
      </c>
      <c r="T658" s="116"/>
      <c r="U658" s="106" t="str">
        <f t="shared" si="8"/>
        <v/>
      </c>
      <c r="V658" s="107"/>
      <c r="W658" s="107"/>
      <c r="X658" s="118"/>
      <c r="Y658" s="119" t="str">
        <f t="shared" si="5"/>
        <v/>
      </c>
      <c r="Z658" s="113"/>
      <c r="AA658" s="113"/>
      <c r="AB658" s="119" t="str">
        <f>IF(T658&lt;&gt;"",(HOUR(T658)+MINUTE(T658)/60)*custohh,"")</f>
        <v/>
      </c>
      <c r="AC658" s="118"/>
      <c r="AD658" s="119" t="str">
        <f t="shared" si="6"/>
        <v/>
      </c>
      <c r="AE658" s="107"/>
      <c r="AF658" s="107"/>
      <c r="AG658" s="107"/>
      <c r="AH658" s="107"/>
      <c r="AI658" s="107"/>
      <c r="AJ658" s="120"/>
      <c r="AK658" s="107"/>
      <c r="AL658" s="113"/>
      <c r="AM658" s="121"/>
      <c r="AN658" s="121"/>
    </row>
    <row r="659">
      <c r="A659" s="104"/>
      <c r="B659" s="105"/>
      <c r="C659" s="105"/>
      <c r="D659" s="106" t="str">
        <f t="shared" si="1"/>
        <v/>
      </c>
      <c r="E659" s="107"/>
      <c r="F659" s="108" t="str">
        <f t="shared" si="7"/>
        <v/>
      </c>
      <c r="G659" s="109" t="str">
        <f>IFERROR(VLOOKUP($E659,contratos,2,FALSE),"")</f>
        <v/>
      </c>
      <c r="H659" s="110" t="str">
        <f>IFERROR(VLOOKUP($E659,contratos,3,FALSE),"")</f>
        <v/>
      </c>
      <c r="I659" s="111" t="str">
        <f>IFERROR(VLOOKUP($E659,contratos,4,FALSE),"")</f>
        <v/>
      </c>
      <c r="J659" s="112" t="str">
        <f>IFERROR(VLOOKUP($E659,contratos,5,FALSE),"")</f>
        <v/>
      </c>
      <c r="K659" s="112" t="str">
        <f>IFERROR(VLOOKUP($E659,contratos,6,FALSE),"")</f>
        <v/>
      </c>
      <c r="L659" s="112" t="str">
        <f>IFERROR(VLOOKUP($E659,contratos,7,FALSE),"")</f>
        <v/>
      </c>
      <c r="M659" s="113"/>
      <c r="N659" s="114"/>
      <c r="O659" s="113"/>
      <c r="P659" s="107"/>
      <c r="Q659" s="115"/>
      <c r="R659" s="116"/>
      <c r="S659" s="117" t="str">
        <f t="shared" si="3"/>
        <v/>
      </c>
      <c r="T659" s="116"/>
      <c r="U659" s="106" t="str">
        <f t="shared" si="8"/>
        <v/>
      </c>
      <c r="V659" s="107"/>
      <c r="W659" s="107"/>
      <c r="X659" s="118"/>
      <c r="Y659" s="119" t="str">
        <f t="shared" si="5"/>
        <v/>
      </c>
      <c r="Z659" s="113"/>
      <c r="AA659" s="113"/>
      <c r="AB659" s="119" t="str">
        <f>IF(T659&lt;&gt;"",(HOUR(T659)+MINUTE(T659)/60)*custohh,"")</f>
        <v/>
      </c>
      <c r="AC659" s="118"/>
      <c r="AD659" s="119" t="str">
        <f t="shared" si="6"/>
        <v/>
      </c>
      <c r="AE659" s="107"/>
      <c r="AF659" s="107"/>
      <c r="AG659" s="107"/>
      <c r="AH659" s="107"/>
      <c r="AI659" s="107"/>
      <c r="AJ659" s="120"/>
      <c r="AK659" s="107"/>
      <c r="AL659" s="113"/>
      <c r="AM659" s="121"/>
      <c r="AN659" s="121"/>
    </row>
    <row r="660">
      <c r="A660" s="104"/>
      <c r="B660" s="105"/>
      <c r="C660" s="105"/>
      <c r="D660" s="106" t="str">
        <f t="shared" si="1"/>
        <v/>
      </c>
      <c r="E660" s="107"/>
      <c r="F660" s="108" t="str">
        <f t="shared" si="7"/>
        <v/>
      </c>
      <c r="G660" s="109" t="str">
        <f>IFERROR(VLOOKUP($E660,contratos,2,FALSE),"")</f>
        <v/>
      </c>
      <c r="H660" s="110" t="str">
        <f>IFERROR(VLOOKUP($E660,contratos,3,FALSE),"")</f>
        <v/>
      </c>
      <c r="I660" s="111" t="str">
        <f>IFERROR(VLOOKUP($E660,contratos,4,FALSE),"")</f>
        <v/>
      </c>
      <c r="J660" s="112" t="str">
        <f>IFERROR(VLOOKUP($E660,contratos,5,FALSE),"")</f>
        <v/>
      </c>
      <c r="K660" s="112" t="str">
        <f>IFERROR(VLOOKUP($E660,contratos,6,FALSE),"")</f>
        <v/>
      </c>
      <c r="L660" s="112" t="str">
        <f>IFERROR(VLOOKUP($E660,contratos,7,FALSE),"")</f>
        <v/>
      </c>
      <c r="M660" s="113"/>
      <c r="N660" s="114"/>
      <c r="O660" s="113"/>
      <c r="P660" s="107"/>
      <c r="Q660" s="115"/>
      <c r="R660" s="116"/>
      <c r="S660" s="117" t="str">
        <f t="shared" si="3"/>
        <v/>
      </c>
      <c r="T660" s="116"/>
      <c r="U660" s="106" t="str">
        <f t="shared" si="8"/>
        <v/>
      </c>
      <c r="V660" s="107"/>
      <c r="W660" s="107"/>
      <c r="X660" s="118"/>
      <c r="Y660" s="119" t="str">
        <f t="shared" si="5"/>
        <v/>
      </c>
      <c r="Z660" s="113"/>
      <c r="AA660" s="113"/>
      <c r="AB660" s="119" t="str">
        <f>IF(T660&lt;&gt;"",(HOUR(T660)+MINUTE(T660)/60)*custohh,"")</f>
        <v/>
      </c>
      <c r="AC660" s="118"/>
      <c r="AD660" s="119" t="str">
        <f t="shared" si="6"/>
        <v/>
      </c>
      <c r="AE660" s="107"/>
      <c r="AF660" s="107"/>
      <c r="AG660" s="107"/>
      <c r="AH660" s="107"/>
      <c r="AI660" s="107"/>
      <c r="AJ660" s="120"/>
      <c r="AK660" s="107"/>
      <c r="AL660" s="113"/>
      <c r="AM660" s="121"/>
      <c r="AN660" s="121"/>
    </row>
    <row r="661">
      <c r="A661" s="104"/>
      <c r="B661" s="105"/>
      <c r="C661" s="105"/>
      <c r="D661" s="106" t="str">
        <f t="shared" si="1"/>
        <v/>
      </c>
      <c r="E661" s="107"/>
      <c r="F661" s="108" t="str">
        <f t="shared" si="7"/>
        <v/>
      </c>
      <c r="G661" s="109" t="str">
        <f>IFERROR(VLOOKUP($E661,contratos,2,FALSE),"")</f>
        <v/>
      </c>
      <c r="H661" s="110" t="str">
        <f>IFERROR(VLOOKUP($E661,contratos,3,FALSE),"")</f>
        <v/>
      </c>
      <c r="I661" s="111" t="str">
        <f>IFERROR(VLOOKUP($E661,contratos,4,FALSE),"")</f>
        <v/>
      </c>
      <c r="J661" s="112" t="str">
        <f>IFERROR(VLOOKUP($E661,contratos,5,FALSE),"")</f>
        <v/>
      </c>
      <c r="K661" s="112" t="str">
        <f>IFERROR(VLOOKUP($E661,contratos,6,FALSE),"")</f>
        <v/>
      </c>
      <c r="L661" s="112" t="str">
        <f>IFERROR(VLOOKUP($E661,contratos,7,FALSE),"")</f>
        <v/>
      </c>
      <c r="M661" s="113"/>
      <c r="N661" s="114"/>
      <c r="O661" s="113"/>
      <c r="P661" s="107"/>
      <c r="Q661" s="115"/>
      <c r="R661" s="116"/>
      <c r="S661" s="117" t="str">
        <f t="shared" si="3"/>
        <v/>
      </c>
      <c r="T661" s="116"/>
      <c r="U661" s="106" t="str">
        <f t="shared" si="8"/>
        <v/>
      </c>
      <c r="V661" s="107"/>
      <c r="W661" s="107"/>
      <c r="X661" s="118"/>
      <c r="Y661" s="119" t="str">
        <f t="shared" si="5"/>
        <v/>
      </c>
      <c r="Z661" s="113"/>
      <c r="AA661" s="113"/>
      <c r="AB661" s="119" t="str">
        <f>IF(T661&lt;&gt;"",(HOUR(T661)+MINUTE(T661)/60)*custohh,"")</f>
        <v/>
      </c>
      <c r="AC661" s="118"/>
      <c r="AD661" s="119" t="str">
        <f t="shared" si="6"/>
        <v/>
      </c>
      <c r="AE661" s="107"/>
      <c r="AF661" s="107"/>
      <c r="AG661" s="107"/>
      <c r="AH661" s="107"/>
      <c r="AI661" s="107"/>
      <c r="AJ661" s="120"/>
      <c r="AK661" s="107"/>
      <c r="AL661" s="113"/>
      <c r="AM661" s="121"/>
      <c r="AN661" s="121"/>
    </row>
    <row r="662">
      <c r="A662" s="104"/>
      <c r="B662" s="105"/>
      <c r="C662" s="105"/>
      <c r="D662" s="106" t="str">
        <f t="shared" si="1"/>
        <v/>
      </c>
      <c r="E662" s="107"/>
      <c r="F662" s="108" t="str">
        <f t="shared" si="7"/>
        <v/>
      </c>
      <c r="G662" s="109" t="str">
        <f>IFERROR(VLOOKUP($E662,contratos,2,FALSE),"")</f>
        <v/>
      </c>
      <c r="H662" s="110" t="str">
        <f>IFERROR(VLOOKUP($E662,contratos,3,FALSE),"")</f>
        <v/>
      </c>
      <c r="I662" s="111" t="str">
        <f>IFERROR(VLOOKUP($E662,contratos,4,FALSE),"")</f>
        <v/>
      </c>
      <c r="J662" s="112" t="str">
        <f>IFERROR(VLOOKUP($E662,contratos,5,FALSE),"")</f>
        <v/>
      </c>
      <c r="K662" s="112" t="str">
        <f>IFERROR(VLOOKUP($E662,contratos,6,FALSE),"")</f>
        <v/>
      </c>
      <c r="L662" s="112" t="str">
        <f>IFERROR(VLOOKUP($E662,contratos,7,FALSE),"")</f>
        <v/>
      </c>
      <c r="M662" s="113"/>
      <c r="N662" s="114"/>
      <c r="O662" s="113"/>
      <c r="P662" s="107"/>
      <c r="Q662" s="115"/>
      <c r="R662" s="116"/>
      <c r="S662" s="117" t="str">
        <f t="shared" si="3"/>
        <v/>
      </c>
      <c r="T662" s="116"/>
      <c r="U662" s="106" t="str">
        <f t="shared" si="8"/>
        <v/>
      </c>
      <c r="V662" s="107"/>
      <c r="W662" s="107"/>
      <c r="X662" s="118"/>
      <c r="Y662" s="119" t="str">
        <f t="shared" si="5"/>
        <v/>
      </c>
      <c r="Z662" s="113"/>
      <c r="AA662" s="113"/>
      <c r="AB662" s="119" t="str">
        <f>IF(T662&lt;&gt;"",(HOUR(T662)+MINUTE(T662)/60)*custohh,"")</f>
        <v/>
      </c>
      <c r="AC662" s="118"/>
      <c r="AD662" s="119" t="str">
        <f t="shared" si="6"/>
        <v/>
      </c>
      <c r="AE662" s="107"/>
      <c r="AF662" s="107"/>
      <c r="AG662" s="107"/>
      <c r="AH662" s="107"/>
      <c r="AI662" s="107"/>
      <c r="AJ662" s="120"/>
      <c r="AK662" s="107"/>
      <c r="AL662" s="113"/>
      <c r="AM662" s="121"/>
      <c r="AN662" s="121"/>
    </row>
    <row r="663">
      <c r="A663" s="104"/>
      <c r="B663" s="105"/>
      <c r="C663" s="105"/>
      <c r="D663" s="106" t="str">
        <f t="shared" si="1"/>
        <v/>
      </c>
      <c r="E663" s="107"/>
      <c r="F663" s="108" t="str">
        <f t="shared" si="7"/>
        <v/>
      </c>
      <c r="G663" s="109" t="str">
        <f>IFERROR(VLOOKUP($E663,contratos,2,FALSE),"")</f>
        <v/>
      </c>
      <c r="H663" s="110" t="str">
        <f>IFERROR(VLOOKUP($E663,contratos,3,FALSE),"")</f>
        <v/>
      </c>
      <c r="I663" s="111" t="str">
        <f>IFERROR(VLOOKUP($E663,contratos,4,FALSE),"")</f>
        <v/>
      </c>
      <c r="J663" s="112" t="str">
        <f>IFERROR(VLOOKUP($E663,contratos,5,FALSE),"")</f>
        <v/>
      </c>
      <c r="K663" s="112" t="str">
        <f>IFERROR(VLOOKUP($E663,contratos,6,FALSE),"")</f>
        <v/>
      </c>
      <c r="L663" s="112" t="str">
        <f>IFERROR(VLOOKUP($E663,contratos,7,FALSE),"")</f>
        <v/>
      </c>
      <c r="M663" s="113"/>
      <c r="N663" s="114"/>
      <c r="O663" s="113"/>
      <c r="P663" s="107"/>
      <c r="Q663" s="115"/>
      <c r="R663" s="116"/>
      <c r="S663" s="117" t="str">
        <f t="shared" si="3"/>
        <v/>
      </c>
      <c r="T663" s="116"/>
      <c r="U663" s="106" t="str">
        <f t="shared" si="8"/>
        <v/>
      </c>
      <c r="V663" s="107"/>
      <c r="W663" s="107"/>
      <c r="X663" s="118"/>
      <c r="Y663" s="119" t="str">
        <f t="shared" si="5"/>
        <v/>
      </c>
      <c r="Z663" s="113"/>
      <c r="AA663" s="113"/>
      <c r="AB663" s="119" t="str">
        <f>IF(T663&lt;&gt;"",(HOUR(T663)+MINUTE(T663)/60)*custohh,"")</f>
        <v/>
      </c>
      <c r="AC663" s="118"/>
      <c r="AD663" s="119" t="str">
        <f t="shared" si="6"/>
        <v/>
      </c>
      <c r="AE663" s="107"/>
      <c r="AF663" s="107"/>
      <c r="AG663" s="107"/>
      <c r="AH663" s="107"/>
      <c r="AI663" s="107"/>
      <c r="AJ663" s="120"/>
      <c r="AK663" s="107"/>
      <c r="AL663" s="113"/>
      <c r="AM663" s="121"/>
      <c r="AN663" s="121"/>
    </row>
    <row r="664">
      <c r="A664" s="104"/>
      <c r="B664" s="105"/>
      <c r="C664" s="105"/>
      <c r="D664" s="106" t="str">
        <f t="shared" si="1"/>
        <v/>
      </c>
      <c r="E664" s="107"/>
      <c r="F664" s="108" t="str">
        <f t="shared" si="7"/>
        <v/>
      </c>
      <c r="G664" s="109" t="str">
        <f>IFERROR(VLOOKUP($E664,contratos,2,FALSE),"")</f>
        <v/>
      </c>
      <c r="H664" s="110" t="str">
        <f>IFERROR(VLOOKUP($E664,contratos,3,FALSE),"")</f>
        <v/>
      </c>
      <c r="I664" s="111" t="str">
        <f>IFERROR(VLOOKUP($E664,contratos,4,FALSE),"")</f>
        <v/>
      </c>
      <c r="J664" s="112" t="str">
        <f>IFERROR(VLOOKUP($E664,contratos,5,FALSE),"")</f>
        <v/>
      </c>
      <c r="K664" s="112" t="str">
        <f>IFERROR(VLOOKUP($E664,contratos,6,FALSE),"")</f>
        <v/>
      </c>
      <c r="L664" s="112" t="str">
        <f>IFERROR(VLOOKUP($E664,contratos,7,FALSE),"")</f>
        <v/>
      </c>
      <c r="M664" s="113"/>
      <c r="N664" s="114"/>
      <c r="O664" s="113"/>
      <c r="P664" s="107"/>
      <c r="Q664" s="115"/>
      <c r="R664" s="116"/>
      <c r="S664" s="117" t="str">
        <f t="shared" si="3"/>
        <v/>
      </c>
      <c r="T664" s="116"/>
      <c r="U664" s="106" t="str">
        <f t="shared" si="8"/>
        <v/>
      </c>
      <c r="V664" s="107"/>
      <c r="W664" s="107"/>
      <c r="X664" s="118"/>
      <c r="Y664" s="119" t="str">
        <f t="shared" si="5"/>
        <v/>
      </c>
      <c r="Z664" s="113"/>
      <c r="AA664" s="113"/>
      <c r="AB664" s="119" t="str">
        <f>IF(T664&lt;&gt;"",(HOUR(T664)+MINUTE(T664)/60)*custohh,"")</f>
        <v/>
      </c>
      <c r="AC664" s="118"/>
      <c r="AD664" s="119" t="str">
        <f t="shared" si="6"/>
        <v/>
      </c>
      <c r="AE664" s="107"/>
      <c r="AF664" s="107"/>
      <c r="AG664" s="107"/>
      <c r="AH664" s="107"/>
      <c r="AI664" s="107"/>
      <c r="AJ664" s="120"/>
      <c r="AK664" s="107"/>
      <c r="AL664" s="113"/>
      <c r="AM664" s="121"/>
      <c r="AN664" s="121"/>
    </row>
    <row r="665">
      <c r="A665" s="104"/>
      <c r="B665" s="105"/>
      <c r="C665" s="105"/>
      <c r="D665" s="106" t="str">
        <f t="shared" si="1"/>
        <v/>
      </c>
      <c r="E665" s="107"/>
      <c r="F665" s="108" t="str">
        <f t="shared" si="7"/>
        <v/>
      </c>
      <c r="G665" s="109" t="str">
        <f>IFERROR(VLOOKUP($E665,contratos,2,FALSE),"")</f>
        <v/>
      </c>
      <c r="H665" s="110" t="str">
        <f>IFERROR(VLOOKUP($E665,contratos,3,FALSE),"")</f>
        <v/>
      </c>
      <c r="I665" s="111" t="str">
        <f>IFERROR(VLOOKUP($E665,contratos,4,FALSE),"")</f>
        <v/>
      </c>
      <c r="J665" s="112" t="str">
        <f>IFERROR(VLOOKUP($E665,contratos,5,FALSE),"")</f>
        <v/>
      </c>
      <c r="K665" s="112" t="str">
        <f>IFERROR(VLOOKUP($E665,contratos,6,FALSE),"")</f>
        <v/>
      </c>
      <c r="L665" s="112" t="str">
        <f>IFERROR(VLOOKUP($E665,contratos,7,FALSE),"")</f>
        <v/>
      </c>
      <c r="M665" s="113"/>
      <c r="N665" s="114"/>
      <c r="O665" s="113"/>
      <c r="P665" s="107"/>
      <c r="Q665" s="115"/>
      <c r="R665" s="116"/>
      <c r="S665" s="117" t="str">
        <f t="shared" si="3"/>
        <v/>
      </c>
      <c r="T665" s="116"/>
      <c r="U665" s="106" t="str">
        <f t="shared" si="8"/>
        <v/>
      </c>
      <c r="V665" s="107"/>
      <c r="W665" s="107"/>
      <c r="X665" s="118"/>
      <c r="Y665" s="119" t="str">
        <f t="shared" si="5"/>
        <v/>
      </c>
      <c r="Z665" s="113"/>
      <c r="AA665" s="113"/>
      <c r="AB665" s="119" t="str">
        <f>IF(T665&lt;&gt;"",(HOUR(T665)+MINUTE(T665)/60)*custohh,"")</f>
        <v/>
      </c>
      <c r="AC665" s="118"/>
      <c r="AD665" s="119" t="str">
        <f t="shared" si="6"/>
        <v/>
      </c>
      <c r="AE665" s="107"/>
      <c r="AF665" s="107"/>
      <c r="AG665" s="107"/>
      <c r="AH665" s="107"/>
      <c r="AI665" s="107"/>
      <c r="AJ665" s="120"/>
      <c r="AK665" s="107"/>
      <c r="AL665" s="113"/>
      <c r="AM665" s="121"/>
      <c r="AN665" s="121"/>
    </row>
    <row r="666">
      <c r="A666" s="104"/>
      <c r="B666" s="105"/>
      <c r="C666" s="105"/>
      <c r="D666" s="106" t="str">
        <f t="shared" si="1"/>
        <v/>
      </c>
      <c r="E666" s="107"/>
      <c r="F666" s="108" t="str">
        <f t="shared" si="7"/>
        <v/>
      </c>
      <c r="G666" s="109" t="str">
        <f>IFERROR(VLOOKUP($E666,contratos,2,FALSE),"")</f>
        <v/>
      </c>
      <c r="H666" s="110" t="str">
        <f>IFERROR(VLOOKUP($E666,contratos,3,FALSE),"")</f>
        <v/>
      </c>
      <c r="I666" s="111" t="str">
        <f>IFERROR(VLOOKUP($E666,contratos,4,FALSE),"")</f>
        <v/>
      </c>
      <c r="J666" s="112" t="str">
        <f>IFERROR(VLOOKUP($E666,contratos,5,FALSE),"")</f>
        <v/>
      </c>
      <c r="K666" s="112" t="str">
        <f>IFERROR(VLOOKUP($E666,contratos,6,FALSE),"")</f>
        <v/>
      </c>
      <c r="L666" s="112" t="str">
        <f>IFERROR(VLOOKUP($E666,contratos,7,FALSE),"")</f>
        <v/>
      </c>
      <c r="M666" s="113"/>
      <c r="N666" s="114"/>
      <c r="O666" s="113"/>
      <c r="P666" s="107"/>
      <c r="Q666" s="115"/>
      <c r="R666" s="116"/>
      <c r="S666" s="117" t="str">
        <f t="shared" si="3"/>
        <v/>
      </c>
      <c r="T666" s="116"/>
      <c r="U666" s="106" t="str">
        <f t="shared" si="8"/>
        <v/>
      </c>
      <c r="V666" s="107"/>
      <c r="W666" s="107"/>
      <c r="X666" s="118"/>
      <c r="Y666" s="119" t="str">
        <f t="shared" si="5"/>
        <v/>
      </c>
      <c r="Z666" s="113"/>
      <c r="AA666" s="113"/>
      <c r="AB666" s="119" t="str">
        <f>IF(T666&lt;&gt;"",(HOUR(T666)+MINUTE(T666)/60)*custohh,"")</f>
        <v/>
      </c>
      <c r="AC666" s="118"/>
      <c r="AD666" s="119" t="str">
        <f t="shared" si="6"/>
        <v/>
      </c>
      <c r="AE666" s="107"/>
      <c r="AF666" s="107"/>
      <c r="AG666" s="107"/>
      <c r="AH666" s="107"/>
      <c r="AI666" s="107"/>
      <c r="AJ666" s="120"/>
      <c r="AK666" s="107"/>
      <c r="AL666" s="113"/>
      <c r="AM666" s="121"/>
      <c r="AN666" s="121"/>
    </row>
    <row r="667">
      <c r="A667" s="104"/>
      <c r="B667" s="105"/>
      <c r="C667" s="105"/>
      <c r="D667" s="106" t="str">
        <f t="shared" si="1"/>
        <v/>
      </c>
      <c r="E667" s="107"/>
      <c r="F667" s="108" t="str">
        <f t="shared" si="7"/>
        <v/>
      </c>
      <c r="G667" s="109" t="str">
        <f>IFERROR(VLOOKUP($E667,contratos,2,FALSE),"")</f>
        <v/>
      </c>
      <c r="H667" s="110" t="str">
        <f>IFERROR(VLOOKUP($E667,contratos,3,FALSE),"")</f>
        <v/>
      </c>
      <c r="I667" s="111" t="str">
        <f>IFERROR(VLOOKUP($E667,contratos,4,FALSE),"")</f>
        <v/>
      </c>
      <c r="J667" s="112" t="str">
        <f>IFERROR(VLOOKUP($E667,contratos,5,FALSE),"")</f>
        <v/>
      </c>
      <c r="K667" s="112" t="str">
        <f>IFERROR(VLOOKUP($E667,contratos,6,FALSE),"")</f>
        <v/>
      </c>
      <c r="L667" s="112" t="str">
        <f>IFERROR(VLOOKUP($E667,contratos,7,FALSE),"")</f>
        <v/>
      </c>
      <c r="M667" s="113"/>
      <c r="N667" s="114"/>
      <c r="O667" s="113"/>
      <c r="P667" s="107"/>
      <c r="Q667" s="115"/>
      <c r="R667" s="116"/>
      <c r="S667" s="117" t="str">
        <f t="shared" si="3"/>
        <v/>
      </c>
      <c r="T667" s="116"/>
      <c r="U667" s="106" t="str">
        <f t="shared" si="8"/>
        <v/>
      </c>
      <c r="V667" s="107"/>
      <c r="W667" s="107"/>
      <c r="X667" s="118"/>
      <c r="Y667" s="119" t="str">
        <f t="shared" si="5"/>
        <v/>
      </c>
      <c r="Z667" s="113"/>
      <c r="AA667" s="113"/>
      <c r="AB667" s="119" t="str">
        <f>IF(T667&lt;&gt;"",(HOUR(T667)+MINUTE(T667)/60)*custohh,"")</f>
        <v/>
      </c>
      <c r="AC667" s="118"/>
      <c r="AD667" s="119" t="str">
        <f t="shared" si="6"/>
        <v/>
      </c>
      <c r="AE667" s="107"/>
      <c r="AF667" s="107"/>
      <c r="AG667" s="107"/>
      <c r="AH667" s="107"/>
      <c r="AI667" s="107"/>
      <c r="AJ667" s="120"/>
      <c r="AK667" s="107"/>
      <c r="AL667" s="113"/>
      <c r="AM667" s="121"/>
      <c r="AN667" s="121"/>
    </row>
    <row r="668">
      <c r="A668" s="104"/>
      <c r="B668" s="105"/>
      <c r="C668" s="105"/>
      <c r="D668" s="106" t="str">
        <f t="shared" si="1"/>
        <v/>
      </c>
      <c r="E668" s="107"/>
      <c r="F668" s="108" t="str">
        <f t="shared" si="7"/>
        <v/>
      </c>
      <c r="G668" s="109" t="str">
        <f>IFERROR(VLOOKUP($E668,contratos,2,FALSE),"")</f>
        <v/>
      </c>
      <c r="H668" s="110" t="str">
        <f>IFERROR(VLOOKUP($E668,contratos,3,FALSE),"")</f>
        <v/>
      </c>
      <c r="I668" s="111" t="str">
        <f>IFERROR(VLOOKUP($E668,contratos,4,FALSE),"")</f>
        <v/>
      </c>
      <c r="J668" s="112" t="str">
        <f>IFERROR(VLOOKUP($E668,contratos,5,FALSE),"")</f>
        <v/>
      </c>
      <c r="K668" s="112" t="str">
        <f>IFERROR(VLOOKUP($E668,contratos,6,FALSE),"")</f>
        <v/>
      </c>
      <c r="L668" s="112" t="str">
        <f>IFERROR(VLOOKUP($E668,contratos,7,FALSE),"")</f>
        <v/>
      </c>
      <c r="M668" s="113"/>
      <c r="N668" s="114"/>
      <c r="O668" s="113"/>
      <c r="P668" s="107"/>
      <c r="Q668" s="115"/>
      <c r="R668" s="116"/>
      <c r="S668" s="117" t="str">
        <f t="shared" si="3"/>
        <v/>
      </c>
      <c r="T668" s="116"/>
      <c r="U668" s="106" t="str">
        <f t="shared" si="8"/>
        <v/>
      </c>
      <c r="V668" s="107"/>
      <c r="W668" s="107"/>
      <c r="X668" s="118"/>
      <c r="Y668" s="119" t="str">
        <f t="shared" si="5"/>
        <v/>
      </c>
      <c r="Z668" s="113"/>
      <c r="AA668" s="113"/>
      <c r="AB668" s="119" t="str">
        <f>IF(T668&lt;&gt;"",(HOUR(T668)+MINUTE(T668)/60)*custohh,"")</f>
        <v/>
      </c>
      <c r="AC668" s="118"/>
      <c r="AD668" s="119" t="str">
        <f t="shared" si="6"/>
        <v/>
      </c>
      <c r="AE668" s="107"/>
      <c r="AF668" s="107"/>
      <c r="AG668" s="107"/>
      <c r="AH668" s="107"/>
      <c r="AI668" s="107"/>
      <c r="AJ668" s="120"/>
      <c r="AK668" s="107"/>
      <c r="AL668" s="113"/>
      <c r="AM668" s="121"/>
      <c r="AN668" s="121"/>
    </row>
    <row r="669">
      <c r="A669" s="104"/>
      <c r="B669" s="105"/>
      <c r="C669" s="105"/>
      <c r="D669" s="106" t="str">
        <f t="shared" si="1"/>
        <v/>
      </c>
      <c r="E669" s="107"/>
      <c r="F669" s="108" t="str">
        <f t="shared" si="7"/>
        <v/>
      </c>
      <c r="G669" s="109" t="str">
        <f>IFERROR(VLOOKUP($E669,contratos,2,FALSE),"")</f>
        <v/>
      </c>
      <c r="H669" s="110" t="str">
        <f>IFERROR(VLOOKUP($E669,contratos,3,FALSE),"")</f>
        <v/>
      </c>
      <c r="I669" s="111" t="str">
        <f>IFERROR(VLOOKUP($E669,contratos,4,FALSE),"")</f>
        <v/>
      </c>
      <c r="J669" s="112" t="str">
        <f>IFERROR(VLOOKUP($E669,contratos,5,FALSE),"")</f>
        <v/>
      </c>
      <c r="K669" s="112" t="str">
        <f>IFERROR(VLOOKUP($E669,contratos,6,FALSE),"")</f>
        <v/>
      </c>
      <c r="L669" s="112" t="str">
        <f>IFERROR(VLOOKUP($E669,contratos,7,FALSE),"")</f>
        <v/>
      </c>
      <c r="M669" s="113"/>
      <c r="N669" s="114"/>
      <c r="O669" s="113"/>
      <c r="P669" s="107"/>
      <c r="Q669" s="115"/>
      <c r="R669" s="116"/>
      <c r="S669" s="117" t="str">
        <f t="shared" si="3"/>
        <v/>
      </c>
      <c r="T669" s="116"/>
      <c r="U669" s="106" t="str">
        <f t="shared" si="8"/>
        <v/>
      </c>
      <c r="V669" s="107"/>
      <c r="W669" s="107"/>
      <c r="X669" s="118"/>
      <c r="Y669" s="119" t="str">
        <f t="shared" si="5"/>
        <v/>
      </c>
      <c r="Z669" s="113"/>
      <c r="AA669" s="113"/>
      <c r="AB669" s="119" t="str">
        <f>IF(T669&lt;&gt;"",(HOUR(T669)+MINUTE(T669)/60)*custohh,"")</f>
        <v/>
      </c>
      <c r="AC669" s="118"/>
      <c r="AD669" s="119" t="str">
        <f t="shared" si="6"/>
        <v/>
      </c>
      <c r="AE669" s="107"/>
      <c r="AF669" s="107"/>
      <c r="AG669" s="107"/>
      <c r="AH669" s="107"/>
      <c r="AI669" s="107"/>
      <c r="AJ669" s="120"/>
      <c r="AK669" s="107"/>
      <c r="AL669" s="113"/>
      <c r="AM669" s="121"/>
      <c r="AN669" s="121"/>
    </row>
    <row r="670">
      <c r="A670" s="104"/>
      <c r="B670" s="105"/>
      <c r="C670" s="105"/>
      <c r="D670" s="106" t="str">
        <f t="shared" si="1"/>
        <v/>
      </c>
      <c r="E670" s="107"/>
      <c r="F670" s="108" t="str">
        <f t="shared" si="7"/>
        <v/>
      </c>
      <c r="G670" s="109" t="str">
        <f>IFERROR(VLOOKUP($E670,contratos,2,FALSE),"")</f>
        <v/>
      </c>
      <c r="H670" s="110" t="str">
        <f>IFERROR(VLOOKUP($E670,contratos,3,FALSE),"")</f>
        <v/>
      </c>
      <c r="I670" s="111" t="str">
        <f>IFERROR(VLOOKUP($E670,contratos,4,FALSE),"")</f>
        <v/>
      </c>
      <c r="J670" s="112" t="str">
        <f>IFERROR(VLOOKUP($E670,contratos,5,FALSE),"")</f>
        <v/>
      </c>
      <c r="K670" s="112" t="str">
        <f>IFERROR(VLOOKUP($E670,contratos,6,FALSE),"")</f>
        <v/>
      </c>
      <c r="L670" s="112" t="str">
        <f>IFERROR(VLOOKUP($E670,contratos,7,FALSE),"")</f>
        <v/>
      </c>
      <c r="M670" s="113"/>
      <c r="N670" s="114"/>
      <c r="O670" s="113"/>
      <c r="P670" s="107"/>
      <c r="Q670" s="115"/>
      <c r="R670" s="116"/>
      <c r="S670" s="117" t="str">
        <f t="shared" si="3"/>
        <v/>
      </c>
      <c r="T670" s="116"/>
      <c r="U670" s="106" t="str">
        <f t="shared" si="8"/>
        <v/>
      </c>
      <c r="V670" s="107"/>
      <c r="W670" s="107"/>
      <c r="X670" s="118"/>
      <c r="Y670" s="119" t="str">
        <f t="shared" si="5"/>
        <v/>
      </c>
      <c r="Z670" s="113"/>
      <c r="AA670" s="113"/>
      <c r="AB670" s="119" t="str">
        <f>IF(T670&lt;&gt;"",(HOUR(T670)+MINUTE(T670)/60)*custohh,"")</f>
        <v/>
      </c>
      <c r="AC670" s="118"/>
      <c r="AD670" s="119" t="str">
        <f t="shared" si="6"/>
        <v/>
      </c>
      <c r="AE670" s="107"/>
      <c r="AF670" s="107"/>
      <c r="AG670" s="107"/>
      <c r="AH670" s="107"/>
      <c r="AI670" s="107"/>
      <c r="AJ670" s="120"/>
      <c r="AK670" s="107"/>
      <c r="AL670" s="113"/>
      <c r="AM670" s="121"/>
      <c r="AN670" s="121"/>
    </row>
    <row r="671">
      <c r="A671" s="104"/>
      <c r="B671" s="105"/>
      <c r="C671" s="105"/>
      <c r="D671" s="106" t="str">
        <f t="shared" si="1"/>
        <v/>
      </c>
      <c r="E671" s="107"/>
      <c r="F671" s="108" t="str">
        <f t="shared" si="7"/>
        <v/>
      </c>
      <c r="G671" s="109" t="str">
        <f>IFERROR(VLOOKUP($E671,contratos,2,FALSE),"")</f>
        <v/>
      </c>
      <c r="H671" s="110" t="str">
        <f>IFERROR(VLOOKUP($E671,contratos,3,FALSE),"")</f>
        <v/>
      </c>
      <c r="I671" s="111" t="str">
        <f>IFERROR(VLOOKUP($E671,contratos,4,FALSE),"")</f>
        <v/>
      </c>
      <c r="J671" s="112" t="str">
        <f>IFERROR(VLOOKUP($E671,contratos,5,FALSE),"")</f>
        <v/>
      </c>
      <c r="K671" s="112" t="str">
        <f>IFERROR(VLOOKUP($E671,contratos,6,FALSE),"")</f>
        <v/>
      </c>
      <c r="L671" s="112" t="str">
        <f>IFERROR(VLOOKUP($E671,contratos,7,FALSE),"")</f>
        <v/>
      </c>
      <c r="M671" s="113"/>
      <c r="N671" s="114"/>
      <c r="O671" s="113"/>
      <c r="P671" s="107"/>
      <c r="Q671" s="115"/>
      <c r="R671" s="116"/>
      <c r="S671" s="117" t="str">
        <f t="shared" si="3"/>
        <v/>
      </c>
      <c r="T671" s="116"/>
      <c r="U671" s="106" t="str">
        <f t="shared" si="8"/>
        <v/>
      </c>
      <c r="V671" s="107"/>
      <c r="W671" s="107"/>
      <c r="X671" s="118"/>
      <c r="Y671" s="119" t="str">
        <f t="shared" si="5"/>
        <v/>
      </c>
      <c r="Z671" s="113"/>
      <c r="AA671" s="113"/>
      <c r="AB671" s="119" t="str">
        <f>IF(T671&lt;&gt;"",(HOUR(T671)+MINUTE(T671)/60)*custohh,"")</f>
        <v/>
      </c>
      <c r="AC671" s="118"/>
      <c r="AD671" s="119" t="str">
        <f t="shared" si="6"/>
        <v/>
      </c>
      <c r="AE671" s="107"/>
      <c r="AF671" s="107"/>
      <c r="AG671" s="107"/>
      <c r="AH671" s="107"/>
      <c r="AI671" s="107"/>
      <c r="AJ671" s="120"/>
      <c r="AK671" s="107"/>
      <c r="AL671" s="113"/>
      <c r="AM671" s="121"/>
      <c r="AN671" s="121"/>
    </row>
    <row r="672">
      <c r="A672" s="104"/>
      <c r="B672" s="105"/>
      <c r="C672" s="105"/>
      <c r="D672" s="106" t="str">
        <f t="shared" si="1"/>
        <v/>
      </c>
      <c r="E672" s="107"/>
      <c r="F672" s="108" t="str">
        <f t="shared" si="7"/>
        <v/>
      </c>
      <c r="G672" s="109" t="str">
        <f>IFERROR(VLOOKUP($E672,contratos,2,FALSE),"")</f>
        <v/>
      </c>
      <c r="H672" s="110" t="str">
        <f>IFERROR(VLOOKUP($E672,contratos,3,FALSE),"")</f>
        <v/>
      </c>
      <c r="I672" s="111" t="str">
        <f>IFERROR(VLOOKUP($E672,contratos,4,FALSE),"")</f>
        <v/>
      </c>
      <c r="J672" s="112" t="str">
        <f>IFERROR(VLOOKUP($E672,contratos,5,FALSE),"")</f>
        <v/>
      </c>
      <c r="K672" s="112" t="str">
        <f>IFERROR(VLOOKUP($E672,contratos,6,FALSE),"")</f>
        <v/>
      </c>
      <c r="L672" s="112" t="str">
        <f>IFERROR(VLOOKUP($E672,contratos,7,FALSE),"")</f>
        <v/>
      </c>
      <c r="M672" s="113"/>
      <c r="N672" s="114"/>
      <c r="O672" s="113"/>
      <c r="P672" s="107"/>
      <c r="Q672" s="115"/>
      <c r="R672" s="116"/>
      <c r="S672" s="117" t="str">
        <f t="shared" si="3"/>
        <v/>
      </c>
      <c r="T672" s="116"/>
      <c r="U672" s="106" t="str">
        <f t="shared" si="8"/>
        <v/>
      </c>
      <c r="V672" s="107"/>
      <c r="W672" s="107"/>
      <c r="X672" s="118"/>
      <c r="Y672" s="119" t="str">
        <f t="shared" si="5"/>
        <v/>
      </c>
      <c r="Z672" s="113"/>
      <c r="AA672" s="113"/>
      <c r="AB672" s="119" t="str">
        <f>IF(T672&lt;&gt;"",(HOUR(T672)+MINUTE(T672)/60)*custohh,"")</f>
        <v/>
      </c>
      <c r="AC672" s="118"/>
      <c r="AD672" s="119" t="str">
        <f t="shared" si="6"/>
        <v/>
      </c>
      <c r="AE672" s="107"/>
      <c r="AF672" s="107"/>
      <c r="AG672" s="107"/>
      <c r="AH672" s="107"/>
      <c r="AI672" s="107"/>
      <c r="AJ672" s="120"/>
      <c r="AK672" s="107"/>
      <c r="AL672" s="113"/>
      <c r="AM672" s="121"/>
      <c r="AN672" s="121"/>
    </row>
    <row r="673">
      <c r="A673" s="104"/>
      <c r="B673" s="105"/>
      <c r="C673" s="105"/>
      <c r="D673" s="106" t="str">
        <f t="shared" si="1"/>
        <v/>
      </c>
      <c r="E673" s="107"/>
      <c r="F673" s="108" t="str">
        <f t="shared" si="7"/>
        <v/>
      </c>
      <c r="G673" s="109" t="str">
        <f>IFERROR(VLOOKUP($E673,contratos,2,FALSE),"")</f>
        <v/>
      </c>
      <c r="H673" s="110" t="str">
        <f>IFERROR(VLOOKUP($E673,contratos,3,FALSE),"")</f>
        <v/>
      </c>
      <c r="I673" s="111" t="str">
        <f>IFERROR(VLOOKUP($E673,contratos,4,FALSE),"")</f>
        <v/>
      </c>
      <c r="J673" s="112" t="str">
        <f>IFERROR(VLOOKUP($E673,contratos,5,FALSE),"")</f>
        <v/>
      </c>
      <c r="K673" s="112" t="str">
        <f>IFERROR(VLOOKUP($E673,contratos,6,FALSE),"")</f>
        <v/>
      </c>
      <c r="L673" s="112" t="str">
        <f>IFERROR(VLOOKUP($E673,contratos,7,FALSE),"")</f>
        <v/>
      </c>
      <c r="M673" s="113"/>
      <c r="N673" s="114"/>
      <c r="O673" s="113"/>
      <c r="P673" s="107"/>
      <c r="Q673" s="115"/>
      <c r="R673" s="116"/>
      <c r="S673" s="117" t="str">
        <f t="shared" si="3"/>
        <v/>
      </c>
      <c r="T673" s="116"/>
      <c r="U673" s="106" t="str">
        <f t="shared" si="8"/>
        <v/>
      </c>
      <c r="V673" s="107"/>
      <c r="W673" s="107"/>
      <c r="X673" s="118"/>
      <c r="Y673" s="119" t="str">
        <f t="shared" si="5"/>
        <v/>
      </c>
      <c r="Z673" s="113"/>
      <c r="AA673" s="113"/>
      <c r="AB673" s="119" t="str">
        <f>IF(T673&lt;&gt;"",(HOUR(T673)+MINUTE(T673)/60)*custohh,"")</f>
        <v/>
      </c>
      <c r="AC673" s="118"/>
      <c r="AD673" s="119" t="str">
        <f t="shared" si="6"/>
        <v/>
      </c>
      <c r="AE673" s="107"/>
      <c r="AF673" s="107"/>
      <c r="AG673" s="107"/>
      <c r="AH673" s="107"/>
      <c r="AI673" s="107"/>
      <c r="AJ673" s="120"/>
      <c r="AK673" s="107"/>
      <c r="AL673" s="113"/>
      <c r="AM673" s="121"/>
      <c r="AN673" s="121"/>
    </row>
    <row r="674">
      <c r="A674" s="104"/>
      <c r="B674" s="105"/>
      <c r="C674" s="105"/>
      <c r="D674" s="106" t="str">
        <f t="shared" si="1"/>
        <v/>
      </c>
      <c r="E674" s="107"/>
      <c r="F674" s="108" t="str">
        <f t="shared" si="7"/>
        <v/>
      </c>
      <c r="G674" s="109" t="str">
        <f>IFERROR(VLOOKUP($E674,contratos,2,FALSE),"")</f>
        <v/>
      </c>
      <c r="H674" s="110" t="str">
        <f>IFERROR(VLOOKUP($E674,contratos,3,FALSE),"")</f>
        <v/>
      </c>
      <c r="I674" s="111" t="str">
        <f>IFERROR(VLOOKUP($E674,contratos,4,FALSE),"")</f>
        <v/>
      </c>
      <c r="J674" s="112" t="str">
        <f>IFERROR(VLOOKUP($E674,contratos,5,FALSE),"")</f>
        <v/>
      </c>
      <c r="K674" s="112" t="str">
        <f>IFERROR(VLOOKUP($E674,contratos,6,FALSE),"")</f>
        <v/>
      </c>
      <c r="L674" s="112" t="str">
        <f>IFERROR(VLOOKUP($E674,contratos,7,FALSE),"")</f>
        <v/>
      </c>
      <c r="M674" s="113"/>
      <c r="N674" s="114"/>
      <c r="O674" s="113"/>
      <c r="P674" s="107"/>
      <c r="Q674" s="115"/>
      <c r="R674" s="116"/>
      <c r="S674" s="117" t="str">
        <f t="shared" si="3"/>
        <v/>
      </c>
      <c r="T674" s="116"/>
      <c r="U674" s="106" t="str">
        <f t="shared" si="8"/>
        <v/>
      </c>
      <c r="V674" s="107"/>
      <c r="W674" s="107"/>
      <c r="X674" s="118"/>
      <c r="Y674" s="119" t="str">
        <f t="shared" si="5"/>
        <v/>
      </c>
      <c r="Z674" s="113"/>
      <c r="AA674" s="113"/>
      <c r="AB674" s="119" t="str">
        <f>IF(T674&lt;&gt;"",(HOUR(T674)+MINUTE(T674)/60)*custohh,"")</f>
        <v/>
      </c>
      <c r="AC674" s="118"/>
      <c r="AD674" s="119" t="str">
        <f t="shared" si="6"/>
        <v/>
      </c>
      <c r="AE674" s="107"/>
      <c r="AF674" s="107"/>
      <c r="AG674" s="107"/>
      <c r="AH674" s="107"/>
      <c r="AI674" s="107"/>
      <c r="AJ674" s="120"/>
      <c r="AK674" s="107"/>
      <c r="AL674" s="113"/>
      <c r="AM674" s="121"/>
      <c r="AN674" s="121"/>
    </row>
    <row r="675">
      <c r="A675" s="104"/>
      <c r="B675" s="105"/>
      <c r="C675" s="105"/>
      <c r="D675" s="106" t="str">
        <f t="shared" si="1"/>
        <v/>
      </c>
      <c r="E675" s="107"/>
      <c r="F675" s="108" t="str">
        <f t="shared" si="7"/>
        <v/>
      </c>
      <c r="G675" s="109" t="str">
        <f>IFERROR(VLOOKUP($E675,contratos,2,FALSE),"")</f>
        <v/>
      </c>
      <c r="H675" s="110" t="str">
        <f>IFERROR(VLOOKUP($E675,contratos,3,FALSE),"")</f>
        <v/>
      </c>
      <c r="I675" s="111" t="str">
        <f>IFERROR(VLOOKUP($E675,contratos,4,FALSE),"")</f>
        <v/>
      </c>
      <c r="J675" s="112" t="str">
        <f>IFERROR(VLOOKUP($E675,contratos,5,FALSE),"")</f>
        <v/>
      </c>
      <c r="K675" s="112" t="str">
        <f>IFERROR(VLOOKUP($E675,contratos,6,FALSE),"")</f>
        <v/>
      </c>
      <c r="L675" s="112" t="str">
        <f>IFERROR(VLOOKUP($E675,contratos,7,FALSE),"")</f>
        <v/>
      </c>
      <c r="M675" s="113"/>
      <c r="N675" s="114"/>
      <c r="O675" s="113"/>
      <c r="P675" s="107"/>
      <c r="Q675" s="115"/>
      <c r="R675" s="116"/>
      <c r="S675" s="117" t="str">
        <f t="shared" si="3"/>
        <v/>
      </c>
      <c r="T675" s="116"/>
      <c r="U675" s="106" t="str">
        <f t="shared" si="8"/>
        <v/>
      </c>
      <c r="V675" s="107"/>
      <c r="W675" s="107"/>
      <c r="X675" s="118"/>
      <c r="Y675" s="119" t="str">
        <f t="shared" si="5"/>
        <v/>
      </c>
      <c r="Z675" s="113"/>
      <c r="AA675" s="113"/>
      <c r="AB675" s="119" t="str">
        <f>IF(T675&lt;&gt;"",(HOUR(T675)+MINUTE(T675)/60)*custohh,"")</f>
        <v/>
      </c>
      <c r="AC675" s="118"/>
      <c r="AD675" s="119" t="str">
        <f t="shared" si="6"/>
        <v/>
      </c>
      <c r="AE675" s="107"/>
      <c r="AF675" s="107"/>
      <c r="AG675" s="107"/>
      <c r="AH675" s="107"/>
      <c r="AI675" s="107"/>
      <c r="AJ675" s="120"/>
      <c r="AK675" s="107"/>
      <c r="AL675" s="113"/>
      <c r="AM675" s="121"/>
      <c r="AN675" s="121"/>
    </row>
    <row r="676">
      <c r="A676" s="104"/>
      <c r="B676" s="105"/>
      <c r="C676" s="105"/>
      <c r="D676" s="106" t="str">
        <f t="shared" si="1"/>
        <v/>
      </c>
      <c r="E676" s="107"/>
      <c r="F676" s="108" t="str">
        <f t="shared" si="7"/>
        <v/>
      </c>
      <c r="G676" s="109" t="str">
        <f>IFERROR(VLOOKUP($E676,contratos,2,FALSE),"")</f>
        <v/>
      </c>
      <c r="H676" s="110" t="str">
        <f>IFERROR(VLOOKUP($E676,contratos,3,FALSE),"")</f>
        <v/>
      </c>
      <c r="I676" s="111" t="str">
        <f>IFERROR(VLOOKUP($E676,contratos,4,FALSE),"")</f>
        <v/>
      </c>
      <c r="J676" s="112" t="str">
        <f>IFERROR(VLOOKUP($E676,contratos,5,FALSE),"")</f>
        <v/>
      </c>
      <c r="K676" s="112" t="str">
        <f>IFERROR(VLOOKUP($E676,contratos,6,FALSE),"")</f>
        <v/>
      </c>
      <c r="L676" s="112" t="str">
        <f>IFERROR(VLOOKUP($E676,contratos,7,FALSE),"")</f>
        <v/>
      </c>
      <c r="M676" s="113"/>
      <c r="N676" s="114"/>
      <c r="O676" s="113"/>
      <c r="P676" s="107"/>
      <c r="Q676" s="115"/>
      <c r="R676" s="116"/>
      <c r="S676" s="117" t="str">
        <f t="shared" si="3"/>
        <v/>
      </c>
      <c r="T676" s="116"/>
      <c r="U676" s="106" t="str">
        <f t="shared" si="8"/>
        <v/>
      </c>
      <c r="V676" s="107"/>
      <c r="W676" s="107"/>
      <c r="X676" s="118"/>
      <c r="Y676" s="119" t="str">
        <f t="shared" si="5"/>
        <v/>
      </c>
      <c r="Z676" s="113"/>
      <c r="AA676" s="113"/>
      <c r="AB676" s="119" t="str">
        <f>IF(T676&lt;&gt;"",(HOUR(T676)+MINUTE(T676)/60)*custohh,"")</f>
        <v/>
      </c>
      <c r="AC676" s="118"/>
      <c r="AD676" s="119" t="str">
        <f t="shared" si="6"/>
        <v/>
      </c>
      <c r="AE676" s="107"/>
      <c r="AF676" s="107"/>
      <c r="AG676" s="107"/>
      <c r="AH676" s="107"/>
      <c r="AI676" s="107"/>
      <c r="AJ676" s="120"/>
      <c r="AK676" s="107"/>
      <c r="AL676" s="113"/>
      <c r="AM676" s="121"/>
      <c r="AN676" s="121"/>
    </row>
    <row r="677">
      <c r="A677" s="104"/>
      <c r="B677" s="105"/>
      <c r="C677" s="105"/>
      <c r="D677" s="106" t="str">
        <f t="shared" si="1"/>
        <v/>
      </c>
      <c r="E677" s="107"/>
      <c r="F677" s="108" t="str">
        <f t="shared" si="7"/>
        <v/>
      </c>
      <c r="G677" s="109" t="str">
        <f>IFERROR(VLOOKUP($E677,contratos,2,FALSE),"")</f>
        <v/>
      </c>
      <c r="H677" s="110" t="str">
        <f>IFERROR(VLOOKUP($E677,contratos,3,FALSE),"")</f>
        <v/>
      </c>
      <c r="I677" s="111" t="str">
        <f>IFERROR(VLOOKUP($E677,contratos,4,FALSE),"")</f>
        <v/>
      </c>
      <c r="J677" s="112" t="str">
        <f>IFERROR(VLOOKUP($E677,contratos,5,FALSE),"")</f>
        <v/>
      </c>
      <c r="K677" s="112" t="str">
        <f>IFERROR(VLOOKUP($E677,contratos,6,FALSE),"")</f>
        <v/>
      </c>
      <c r="L677" s="112" t="str">
        <f>IFERROR(VLOOKUP($E677,contratos,7,FALSE),"")</f>
        <v/>
      </c>
      <c r="M677" s="113"/>
      <c r="N677" s="114"/>
      <c r="O677" s="113"/>
      <c r="P677" s="107"/>
      <c r="Q677" s="115"/>
      <c r="R677" s="116"/>
      <c r="S677" s="117" t="str">
        <f t="shared" si="3"/>
        <v/>
      </c>
      <c r="T677" s="116"/>
      <c r="U677" s="106" t="str">
        <f t="shared" si="8"/>
        <v/>
      </c>
      <c r="V677" s="107"/>
      <c r="W677" s="107"/>
      <c r="X677" s="118"/>
      <c r="Y677" s="119" t="str">
        <f t="shared" si="5"/>
        <v/>
      </c>
      <c r="Z677" s="113"/>
      <c r="AA677" s="113"/>
      <c r="AB677" s="119" t="str">
        <f>IF(T677&lt;&gt;"",(HOUR(T677)+MINUTE(T677)/60)*custohh,"")</f>
        <v/>
      </c>
      <c r="AC677" s="118"/>
      <c r="AD677" s="119" t="str">
        <f t="shared" si="6"/>
        <v/>
      </c>
      <c r="AE677" s="107"/>
      <c r="AF677" s="107"/>
      <c r="AG677" s="107"/>
      <c r="AH677" s="107"/>
      <c r="AI677" s="107"/>
      <c r="AJ677" s="120"/>
      <c r="AK677" s="107"/>
      <c r="AL677" s="113"/>
      <c r="AM677" s="121"/>
      <c r="AN677" s="121"/>
    </row>
    <row r="678">
      <c r="A678" s="104"/>
      <c r="B678" s="105"/>
      <c r="C678" s="105"/>
      <c r="D678" s="106" t="str">
        <f t="shared" si="1"/>
        <v/>
      </c>
      <c r="E678" s="107"/>
      <c r="F678" s="108" t="str">
        <f t="shared" si="7"/>
        <v/>
      </c>
      <c r="G678" s="109" t="str">
        <f>IFERROR(VLOOKUP($E678,contratos,2,FALSE),"")</f>
        <v/>
      </c>
      <c r="H678" s="110" t="str">
        <f>IFERROR(VLOOKUP($E678,contratos,3,FALSE),"")</f>
        <v/>
      </c>
      <c r="I678" s="111" t="str">
        <f>IFERROR(VLOOKUP($E678,contratos,4,FALSE),"")</f>
        <v/>
      </c>
      <c r="J678" s="112" t="str">
        <f>IFERROR(VLOOKUP($E678,contratos,5,FALSE),"")</f>
        <v/>
      </c>
      <c r="K678" s="112" t="str">
        <f>IFERROR(VLOOKUP($E678,contratos,6,FALSE),"")</f>
        <v/>
      </c>
      <c r="L678" s="112" t="str">
        <f>IFERROR(VLOOKUP($E678,contratos,7,FALSE),"")</f>
        <v/>
      </c>
      <c r="M678" s="113"/>
      <c r="N678" s="114"/>
      <c r="O678" s="113"/>
      <c r="P678" s="107"/>
      <c r="Q678" s="115"/>
      <c r="R678" s="116"/>
      <c r="S678" s="117" t="str">
        <f t="shared" si="3"/>
        <v/>
      </c>
      <c r="T678" s="116"/>
      <c r="U678" s="106" t="str">
        <f t="shared" si="8"/>
        <v/>
      </c>
      <c r="V678" s="107"/>
      <c r="W678" s="107"/>
      <c r="X678" s="118"/>
      <c r="Y678" s="119" t="str">
        <f t="shared" si="5"/>
        <v/>
      </c>
      <c r="Z678" s="113"/>
      <c r="AA678" s="113"/>
      <c r="AB678" s="119" t="str">
        <f>IF(T678&lt;&gt;"",(HOUR(T678)+MINUTE(T678)/60)*custohh,"")</f>
        <v/>
      </c>
      <c r="AC678" s="118"/>
      <c r="AD678" s="119" t="str">
        <f t="shared" si="6"/>
        <v/>
      </c>
      <c r="AE678" s="107"/>
      <c r="AF678" s="107"/>
      <c r="AG678" s="107"/>
      <c r="AH678" s="107"/>
      <c r="AI678" s="107"/>
      <c r="AJ678" s="120"/>
      <c r="AK678" s="107"/>
      <c r="AL678" s="113"/>
      <c r="AM678" s="121"/>
      <c r="AN678" s="121"/>
    </row>
    <row r="679">
      <c r="A679" s="104"/>
      <c r="B679" s="105"/>
      <c r="C679" s="105"/>
      <c r="D679" s="106" t="str">
        <f t="shared" si="1"/>
        <v/>
      </c>
      <c r="E679" s="107"/>
      <c r="F679" s="108" t="str">
        <f t="shared" si="7"/>
        <v/>
      </c>
      <c r="G679" s="109" t="str">
        <f>IFERROR(VLOOKUP($E679,contratos,2,FALSE),"")</f>
        <v/>
      </c>
      <c r="H679" s="110" t="str">
        <f>IFERROR(VLOOKUP($E679,contratos,3,FALSE),"")</f>
        <v/>
      </c>
      <c r="I679" s="111" t="str">
        <f>IFERROR(VLOOKUP($E679,contratos,4,FALSE),"")</f>
        <v/>
      </c>
      <c r="J679" s="112" t="str">
        <f>IFERROR(VLOOKUP($E679,contratos,5,FALSE),"")</f>
        <v/>
      </c>
      <c r="K679" s="112" t="str">
        <f>IFERROR(VLOOKUP($E679,contratos,6,FALSE),"")</f>
        <v/>
      </c>
      <c r="L679" s="112" t="str">
        <f>IFERROR(VLOOKUP($E679,contratos,7,FALSE),"")</f>
        <v/>
      </c>
      <c r="M679" s="113"/>
      <c r="N679" s="114"/>
      <c r="O679" s="113"/>
      <c r="P679" s="107"/>
      <c r="Q679" s="115"/>
      <c r="R679" s="116"/>
      <c r="S679" s="117" t="str">
        <f t="shared" si="3"/>
        <v/>
      </c>
      <c r="T679" s="116"/>
      <c r="U679" s="106" t="str">
        <f t="shared" si="8"/>
        <v/>
      </c>
      <c r="V679" s="107"/>
      <c r="W679" s="107"/>
      <c r="X679" s="118"/>
      <c r="Y679" s="119" t="str">
        <f t="shared" si="5"/>
        <v/>
      </c>
      <c r="Z679" s="113"/>
      <c r="AA679" s="113"/>
      <c r="AB679" s="119" t="str">
        <f>IF(T679&lt;&gt;"",(HOUR(T679)+MINUTE(T679)/60)*custohh,"")</f>
        <v/>
      </c>
      <c r="AC679" s="118"/>
      <c r="AD679" s="119" t="str">
        <f t="shared" si="6"/>
        <v/>
      </c>
      <c r="AE679" s="107"/>
      <c r="AF679" s="107"/>
      <c r="AG679" s="107"/>
      <c r="AH679" s="107"/>
      <c r="AI679" s="107"/>
      <c r="AJ679" s="120"/>
      <c r="AK679" s="107"/>
      <c r="AL679" s="113"/>
      <c r="AM679" s="121"/>
      <c r="AN679" s="121"/>
    </row>
    <row r="680">
      <c r="A680" s="104"/>
      <c r="B680" s="105"/>
      <c r="C680" s="105"/>
      <c r="D680" s="106" t="str">
        <f t="shared" si="1"/>
        <v/>
      </c>
      <c r="E680" s="107"/>
      <c r="F680" s="108" t="str">
        <f t="shared" si="7"/>
        <v/>
      </c>
      <c r="G680" s="109" t="str">
        <f>IFERROR(VLOOKUP($E680,contratos,2,FALSE),"")</f>
        <v/>
      </c>
      <c r="H680" s="110" t="str">
        <f>IFERROR(VLOOKUP($E680,contratos,3,FALSE),"")</f>
        <v/>
      </c>
      <c r="I680" s="111" t="str">
        <f>IFERROR(VLOOKUP($E680,contratos,4,FALSE),"")</f>
        <v/>
      </c>
      <c r="J680" s="112" t="str">
        <f>IFERROR(VLOOKUP($E680,contratos,5,FALSE),"")</f>
        <v/>
      </c>
      <c r="K680" s="112" t="str">
        <f>IFERROR(VLOOKUP($E680,contratos,6,FALSE),"")</f>
        <v/>
      </c>
      <c r="L680" s="112" t="str">
        <f>IFERROR(VLOOKUP($E680,contratos,7,FALSE),"")</f>
        <v/>
      </c>
      <c r="M680" s="113"/>
      <c r="N680" s="114"/>
      <c r="O680" s="113"/>
      <c r="P680" s="107"/>
      <c r="Q680" s="115"/>
      <c r="R680" s="116"/>
      <c r="S680" s="117" t="str">
        <f t="shared" si="3"/>
        <v/>
      </c>
      <c r="T680" s="116"/>
      <c r="U680" s="106" t="str">
        <f t="shared" si="8"/>
        <v/>
      </c>
      <c r="V680" s="107"/>
      <c r="W680" s="107"/>
      <c r="X680" s="118"/>
      <c r="Y680" s="119" t="str">
        <f t="shared" si="5"/>
        <v/>
      </c>
      <c r="Z680" s="113"/>
      <c r="AA680" s="113"/>
      <c r="AB680" s="119" t="str">
        <f>IF(T680&lt;&gt;"",(HOUR(T680)+MINUTE(T680)/60)*custohh,"")</f>
        <v/>
      </c>
      <c r="AC680" s="118"/>
      <c r="AD680" s="119" t="str">
        <f t="shared" si="6"/>
        <v/>
      </c>
      <c r="AE680" s="107"/>
      <c r="AF680" s="107"/>
      <c r="AG680" s="107"/>
      <c r="AH680" s="107"/>
      <c r="AI680" s="107"/>
      <c r="AJ680" s="120"/>
      <c r="AK680" s="107"/>
      <c r="AL680" s="113"/>
      <c r="AM680" s="121"/>
      <c r="AN680" s="121"/>
    </row>
    <row r="681">
      <c r="A681" s="104"/>
      <c r="B681" s="105"/>
      <c r="C681" s="105"/>
      <c r="D681" s="106" t="str">
        <f t="shared" si="1"/>
        <v/>
      </c>
      <c r="E681" s="107"/>
      <c r="F681" s="108" t="str">
        <f t="shared" si="7"/>
        <v/>
      </c>
      <c r="G681" s="109" t="str">
        <f>IFERROR(VLOOKUP($E681,contratos,2,FALSE),"")</f>
        <v/>
      </c>
      <c r="H681" s="110" t="str">
        <f>IFERROR(VLOOKUP($E681,contratos,3,FALSE),"")</f>
        <v/>
      </c>
      <c r="I681" s="111" t="str">
        <f>IFERROR(VLOOKUP($E681,contratos,4,FALSE),"")</f>
        <v/>
      </c>
      <c r="J681" s="112" t="str">
        <f>IFERROR(VLOOKUP($E681,contratos,5,FALSE),"")</f>
        <v/>
      </c>
      <c r="K681" s="112" t="str">
        <f>IFERROR(VLOOKUP($E681,contratos,6,FALSE),"")</f>
        <v/>
      </c>
      <c r="L681" s="112" t="str">
        <f>IFERROR(VLOOKUP($E681,contratos,7,FALSE),"")</f>
        <v/>
      </c>
      <c r="M681" s="113"/>
      <c r="N681" s="114"/>
      <c r="O681" s="113"/>
      <c r="P681" s="107"/>
      <c r="Q681" s="115"/>
      <c r="R681" s="116"/>
      <c r="S681" s="117" t="str">
        <f t="shared" si="3"/>
        <v/>
      </c>
      <c r="T681" s="116"/>
      <c r="U681" s="106" t="str">
        <f t="shared" si="8"/>
        <v/>
      </c>
      <c r="V681" s="107"/>
      <c r="W681" s="107"/>
      <c r="X681" s="118"/>
      <c r="Y681" s="119" t="str">
        <f t="shared" si="5"/>
        <v/>
      </c>
      <c r="Z681" s="113"/>
      <c r="AA681" s="113"/>
      <c r="AB681" s="119" t="str">
        <f>IF(T681&lt;&gt;"",(HOUR(T681)+MINUTE(T681)/60)*custohh,"")</f>
        <v/>
      </c>
      <c r="AC681" s="118"/>
      <c r="AD681" s="119" t="str">
        <f t="shared" si="6"/>
        <v/>
      </c>
      <c r="AE681" s="107"/>
      <c r="AF681" s="107"/>
      <c r="AG681" s="107"/>
      <c r="AH681" s="107"/>
      <c r="AI681" s="107"/>
      <c r="AJ681" s="120"/>
      <c r="AK681" s="107"/>
      <c r="AL681" s="113"/>
      <c r="AM681" s="121"/>
      <c r="AN681" s="121"/>
    </row>
    <row r="682">
      <c r="A682" s="104"/>
      <c r="B682" s="105"/>
      <c r="C682" s="105"/>
      <c r="D682" s="106" t="str">
        <f t="shared" si="1"/>
        <v/>
      </c>
      <c r="E682" s="107"/>
      <c r="F682" s="108" t="str">
        <f t="shared" si="7"/>
        <v/>
      </c>
      <c r="G682" s="109" t="str">
        <f>IFERROR(VLOOKUP($E682,contratos,2,FALSE),"")</f>
        <v/>
      </c>
      <c r="H682" s="110" t="str">
        <f>IFERROR(VLOOKUP($E682,contratos,3,FALSE),"")</f>
        <v/>
      </c>
      <c r="I682" s="111" t="str">
        <f>IFERROR(VLOOKUP($E682,contratos,4,FALSE),"")</f>
        <v/>
      </c>
      <c r="J682" s="112" t="str">
        <f>IFERROR(VLOOKUP($E682,contratos,5,FALSE),"")</f>
        <v/>
      </c>
      <c r="K682" s="112" t="str">
        <f>IFERROR(VLOOKUP($E682,contratos,6,FALSE),"")</f>
        <v/>
      </c>
      <c r="L682" s="112" t="str">
        <f>IFERROR(VLOOKUP($E682,contratos,7,FALSE),"")</f>
        <v/>
      </c>
      <c r="M682" s="113"/>
      <c r="N682" s="114"/>
      <c r="O682" s="113"/>
      <c r="P682" s="107"/>
      <c r="Q682" s="115"/>
      <c r="R682" s="116"/>
      <c r="S682" s="117" t="str">
        <f t="shared" si="3"/>
        <v/>
      </c>
      <c r="T682" s="116"/>
      <c r="U682" s="106" t="str">
        <f t="shared" si="8"/>
        <v/>
      </c>
      <c r="V682" s="107"/>
      <c r="W682" s="107"/>
      <c r="X682" s="118"/>
      <c r="Y682" s="119" t="str">
        <f t="shared" si="5"/>
        <v/>
      </c>
      <c r="Z682" s="113"/>
      <c r="AA682" s="113"/>
      <c r="AB682" s="119" t="str">
        <f>IF(T682&lt;&gt;"",(HOUR(T682)+MINUTE(T682)/60)*custohh,"")</f>
        <v/>
      </c>
      <c r="AC682" s="118"/>
      <c r="AD682" s="119" t="str">
        <f t="shared" si="6"/>
        <v/>
      </c>
      <c r="AE682" s="107"/>
      <c r="AF682" s="107"/>
      <c r="AG682" s="107"/>
      <c r="AH682" s="107"/>
      <c r="AI682" s="107"/>
      <c r="AJ682" s="120"/>
      <c r="AK682" s="107"/>
      <c r="AL682" s="113"/>
      <c r="AM682" s="121"/>
      <c r="AN682" s="121"/>
    </row>
    <row r="683">
      <c r="A683" s="104"/>
      <c r="B683" s="105"/>
      <c r="C683" s="105"/>
      <c r="D683" s="106" t="str">
        <f t="shared" si="1"/>
        <v/>
      </c>
      <c r="E683" s="107"/>
      <c r="F683" s="108" t="str">
        <f t="shared" si="7"/>
        <v/>
      </c>
      <c r="G683" s="109" t="str">
        <f>IFERROR(VLOOKUP($E683,contratos,2,FALSE),"")</f>
        <v/>
      </c>
      <c r="H683" s="110" t="str">
        <f>IFERROR(VLOOKUP($E683,contratos,3,FALSE),"")</f>
        <v/>
      </c>
      <c r="I683" s="111" t="str">
        <f>IFERROR(VLOOKUP($E683,contratos,4,FALSE),"")</f>
        <v/>
      </c>
      <c r="J683" s="112" t="str">
        <f>IFERROR(VLOOKUP($E683,contratos,5,FALSE),"")</f>
        <v/>
      </c>
      <c r="K683" s="112" t="str">
        <f>IFERROR(VLOOKUP($E683,contratos,6,FALSE),"")</f>
        <v/>
      </c>
      <c r="L683" s="112" t="str">
        <f>IFERROR(VLOOKUP($E683,contratos,7,FALSE),"")</f>
        <v/>
      </c>
      <c r="M683" s="113"/>
      <c r="N683" s="114"/>
      <c r="O683" s="113"/>
      <c r="P683" s="107"/>
      <c r="Q683" s="115"/>
      <c r="R683" s="116"/>
      <c r="S683" s="117" t="str">
        <f t="shared" si="3"/>
        <v/>
      </c>
      <c r="T683" s="116"/>
      <c r="U683" s="106" t="str">
        <f t="shared" si="8"/>
        <v/>
      </c>
      <c r="V683" s="107"/>
      <c r="W683" s="107"/>
      <c r="X683" s="118"/>
      <c r="Y683" s="119" t="str">
        <f t="shared" si="5"/>
        <v/>
      </c>
      <c r="Z683" s="113"/>
      <c r="AA683" s="113"/>
      <c r="AB683" s="119" t="str">
        <f>IF(T683&lt;&gt;"",(HOUR(T683)+MINUTE(T683)/60)*custohh,"")</f>
        <v/>
      </c>
      <c r="AC683" s="118"/>
      <c r="AD683" s="119" t="str">
        <f t="shared" si="6"/>
        <v/>
      </c>
      <c r="AE683" s="107"/>
      <c r="AF683" s="107"/>
      <c r="AG683" s="107"/>
      <c r="AH683" s="107"/>
      <c r="AI683" s="107"/>
      <c r="AJ683" s="120"/>
      <c r="AK683" s="107"/>
      <c r="AL683" s="113"/>
      <c r="AM683" s="121"/>
      <c r="AN683" s="121"/>
    </row>
    <row r="684">
      <c r="A684" s="104"/>
      <c r="B684" s="105"/>
      <c r="C684" s="105"/>
      <c r="D684" s="106" t="str">
        <f t="shared" si="1"/>
        <v/>
      </c>
      <c r="E684" s="107"/>
      <c r="F684" s="108" t="str">
        <f t="shared" si="7"/>
        <v/>
      </c>
      <c r="G684" s="109" t="str">
        <f>IFERROR(VLOOKUP($E684,contratos,2,FALSE),"")</f>
        <v/>
      </c>
      <c r="H684" s="110" t="str">
        <f>IFERROR(VLOOKUP($E684,contratos,3,FALSE),"")</f>
        <v/>
      </c>
      <c r="I684" s="111" t="str">
        <f>IFERROR(VLOOKUP($E684,contratos,4,FALSE),"")</f>
        <v/>
      </c>
      <c r="J684" s="112" t="str">
        <f>IFERROR(VLOOKUP($E684,contratos,5,FALSE),"")</f>
        <v/>
      </c>
      <c r="K684" s="112" t="str">
        <f>IFERROR(VLOOKUP($E684,contratos,6,FALSE),"")</f>
        <v/>
      </c>
      <c r="L684" s="112" t="str">
        <f>IFERROR(VLOOKUP($E684,contratos,7,FALSE),"")</f>
        <v/>
      </c>
      <c r="M684" s="113"/>
      <c r="N684" s="114"/>
      <c r="O684" s="113"/>
      <c r="P684" s="107"/>
      <c r="Q684" s="115"/>
      <c r="R684" s="116"/>
      <c r="S684" s="117" t="str">
        <f t="shared" si="3"/>
        <v/>
      </c>
      <c r="T684" s="116"/>
      <c r="U684" s="106" t="str">
        <f t="shared" si="8"/>
        <v/>
      </c>
      <c r="V684" s="107"/>
      <c r="W684" s="107"/>
      <c r="X684" s="118"/>
      <c r="Y684" s="119" t="str">
        <f t="shared" si="5"/>
        <v/>
      </c>
      <c r="Z684" s="113"/>
      <c r="AA684" s="113"/>
      <c r="AB684" s="119" t="str">
        <f>IF(T684&lt;&gt;"",(HOUR(T684)+MINUTE(T684)/60)*custohh,"")</f>
        <v/>
      </c>
      <c r="AC684" s="118"/>
      <c r="AD684" s="119" t="str">
        <f t="shared" si="6"/>
        <v/>
      </c>
      <c r="AE684" s="107"/>
      <c r="AF684" s="107"/>
      <c r="AG684" s="107"/>
      <c r="AH684" s="107"/>
      <c r="AI684" s="107"/>
      <c r="AJ684" s="120"/>
      <c r="AK684" s="107"/>
      <c r="AL684" s="113"/>
      <c r="AM684" s="121"/>
      <c r="AN684" s="121"/>
    </row>
    <row r="685">
      <c r="A685" s="104"/>
      <c r="B685" s="105"/>
      <c r="C685" s="105"/>
      <c r="D685" s="106" t="str">
        <f t="shared" si="1"/>
        <v/>
      </c>
      <c r="E685" s="107"/>
      <c r="F685" s="108" t="str">
        <f t="shared" si="7"/>
        <v/>
      </c>
      <c r="G685" s="109" t="str">
        <f>IFERROR(VLOOKUP($E685,contratos,2,FALSE),"")</f>
        <v/>
      </c>
      <c r="H685" s="110" t="str">
        <f>IFERROR(VLOOKUP($E685,contratos,3,FALSE),"")</f>
        <v/>
      </c>
      <c r="I685" s="111" t="str">
        <f>IFERROR(VLOOKUP($E685,contratos,4,FALSE),"")</f>
        <v/>
      </c>
      <c r="J685" s="112" t="str">
        <f>IFERROR(VLOOKUP($E685,contratos,5,FALSE),"")</f>
        <v/>
      </c>
      <c r="K685" s="112" t="str">
        <f>IFERROR(VLOOKUP($E685,contratos,6,FALSE),"")</f>
        <v/>
      </c>
      <c r="L685" s="112" t="str">
        <f>IFERROR(VLOOKUP($E685,contratos,7,FALSE),"")</f>
        <v/>
      </c>
      <c r="M685" s="113"/>
      <c r="N685" s="114"/>
      <c r="O685" s="113"/>
      <c r="P685" s="107"/>
      <c r="Q685" s="115"/>
      <c r="R685" s="116"/>
      <c r="S685" s="117" t="str">
        <f t="shared" si="3"/>
        <v/>
      </c>
      <c r="T685" s="116"/>
      <c r="U685" s="106" t="str">
        <f t="shared" si="8"/>
        <v/>
      </c>
      <c r="V685" s="107"/>
      <c r="W685" s="107"/>
      <c r="X685" s="118"/>
      <c r="Y685" s="119" t="str">
        <f t="shared" si="5"/>
        <v/>
      </c>
      <c r="Z685" s="113"/>
      <c r="AA685" s="113"/>
      <c r="AB685" s="119" t="str">
        <f>IF(T685&lt;&gt;"",(HOUR(T685)+MINUTE(T685)/60)*custohh,"")</f>
        <v/>
      </c>
      <c r="AC685" s="118"/>
      <c r="AD685" s="119" t="str">
        <f t="shared" si="6"/>
        <v/>
      </c>
      <c r="AE685" s="107"/>
      <c r="AF685" s="107"/>
      <c r="AG685" s="107"/>
      <c r="AH685" s="107"/>
      <c r="AI685" s="107"/>
      <c r="AJ685" s="120"/>
      <c r="AK685" s="107"/>
      <c r="AL685" s="113"/>
      <c r="AM685" s="121"/>
      <c r="AN685" s="121"/>
    </row>
    <row r="686">
      <c r="A686" s="104"/>
      <c r="B686" s="105"/>
      <c r="C686" s="105"/>
      <c r="D686" s="106" t="str">
        <f t="shared" si="1"/>
        <v/>
      </c>
      <c r="E686" s="107"/>
      <c r="F686" s="108" t="str">
        <f t="shared" si="7"/>
        <v/>
      </c>
      <c r="G686" s="109" t="str">
        <f>IFERROR(VLOOKUP($E686,contratos,2,FALSE),"")</f>
        <v/>
      </c>
      <c r="H686" s="110" t="str">
        <f>IFERROR(VLOOKUP($E686,contratos,3,FALSE),"")</f>
        <v/>
      </c>
      <c r="I686" s="111" t="str">
        <f>IFERROR(VLOOKUP($E686,contratos,4,FALSE),"")</f>
        <v/>
      </c>
      <c r="J686" s="112" t="str">
        <f>IFERROR(VLOOKUP($E686,contratos,5,FALSE),"")</f>
        <v/>
      </c>
      <c r="K686" s="112" t="str">
        <f>IFERROR(VLOOKUP($E686,contratos,6,FALSE),"")</f>
        <v/>
      </c>
      <c r="L686" s="112" t="str">
        <f>IFERROR(VLOOKUP($E686,contratos,7,FALSE),"")</f>
        <v/>
      </c>
      <c r="M686" s="113"/>
      <c r="N686" s="114"/>
      <c r="O686" s="113"/>
      <c r="P686" s="107"/>
      <c r="Q686" s="115"/>
      <c r="R686" s="116"/>
      <c r="S686" s="117" t="str">
        <f t="shared" si="3"/>
        <v/>
      </c>
      <c r="T686" s="116"/>
      <c r="U686" s="106" t="str">
        <f t="shared" si="8"/>
        <v/>
      </c>
      <c r="V686" s="107"/>
      <c r="W686" s="107"/>
      <c r="X686" s="118"/>
      <c r="Y686" s="119" t="str">
        <f t="shared" si="5"/>
        <v/>
      </c>
      <c r="Z686" s="113"/>
      <c r="AA686" s="113"/>
      <c r="AB686" s="119" t="str">
        <f>IF(T686&lt;&gt;"",(HOUR(T686)+MINUTE(T686)/60)*custohh,"")</f>
        <v/>
      </c>
      <c r="AC686" s="118"/>
      <c r="AD686" s="119" t="str">
        <f t="shared" si="6"/>
        <v/>
      </c>
      <c r="AE686" s="107"/>
      <c r="AF686" s="107"/>
      <c r="AG686" s="107"/>
      <c r="AH686" s="107"/>
      <c r="AI686" s="107"/>
      <c r="AJ686" s="120"/>
      <c r="AK686" s="107"/>
      <c r="AL686" s="113"/>
      <c r="AM686" s="121"/>
      <c r="AN686" s="121"/>
    </row>
    <row r="687">
      <c r="A687" s="104"/>
      <c r="B687" s="105"/>
      <c r="C687" s="105"/>
      <c r="D687" s="106" t="str">
        <f t="shared" si="1"/>
        <v/>
      </c>
      <c r="E687" s="107"/>
      <c r="F687" s="108" t="str">
        <f t="shared" si="7"/>
        <v/>
      </c>
      <c r="G687" s="109" t="str">
        <f>IFERROR(VLOOKUP($E687,contratos,2,FALSE),"")</f>
        <v/>
      </c>
      <c r="H687" s="110" t="str">
        <f>IFERROR(VLOOKUP($E687,contratos,3,FALSE),"")</f>
        <v/>
      </c>
      <c r="I687" s="111" t="str">
        <f>IFERROR(VLOOKUP($E687,contratos,4,FALSE),"")</f>
        <v/>
      </c>
      <c r="J687" s="112" t="str">
        <f>IFERROR(VLOOKUP($E687,contratos,5,FALSE),"")</f>
        <v/>
      </c>
      <c r="K687" s="112" t="str">
        <f>IFERROR(VLOOKUP($E687,contratos,6,FALSE),"")</f>
        <v/>
      </c>
      <c r="L687" s="112" t="str">
        <f>IFERROR(VLOOKUP($E687,contratos,7,FALSE),"")</f>
        <v/>
      </c>
      <c r="M687" s="113"/>
      <c r="N687" s="114"/>
      <c r="O687" s="113"/>
      <c r="P687" s="107"/>
      <c r="Q687" s="115"/>
      <c r="R687" s="116"/>
      <c r="S687" s="117" t="str">
        <f t="shared" si="3"/>
        <v/>
      </c>
      <c r="T687" s="116"/>
      <c r="U687" s="106" t="str">
        <f t="shared" si="8"/>
        <v/>
      </c>
      <c r="V687" s="107"/>
      <c r="W687" s="107"/>
      <c r="X687" s="118"/>
      <c r="Y687" s="119" t="str">
        <f t="shared" si="5"/>
        <v/>
      </c>
      <c r="Z687" s="113"/>
      <c r="AA687" s="113"/>
      <c r="AB687" s="119" t="str">
        <f>IF(T687&lt;&gt;"",(HOUR(T687)+MINUTE(T687)/60)*custohh,"")</f>
        <v/>
      </c>
      <c r="AC687" s="118"/>
      <c r="AD687" s="119" t="str">
        <f t="shared" si="6"/>
        <v/>
      </c>
      <c r="AE687" s="107"/>
      <c r="AF687" s="107"/>
      <c r="AG687" s="107"/>
      <c r="AH687" s="107"/>
      <c r="AI687" s="107"/>
      <c r="AJ687" s="120"/>
      <c r="AK687" s="107"/>
      <c r="AL687" s="113"/>
      <c r="AM687" s="121"/>
      <c r="AN687" s="121"/>
    </row>
    <row r="688">
      <c r="A688" s="104"/>
      <c r="B688" s="105"/>
      <c r="C688" s="105"/>
      <c r="D688" s="106" t="str">
        <f t="shared" si="1"/>
        <v/>
      </c>
      <c r="E688" s="107"/>
      <c r="F688" s="108" t="str">
        <f t="shared" si="7"/>
        <v/>
      </c>
      <c r="G688" s="109" t="str">
        <f>IFERROR(VLOOKUP($E688,contratos,2,FALSE),"")</f>
        <v/>
      </c>
      <c r="H688" s="110" t="str">
        <f>IFERROR(VLOOKUP($E688,contratos,3,FALSE),"")</f>
        <v/>
      </c>
      <c r="I688" s="111" t="str">
        <f>IFERROR(VLOOKUP($E688,contratos,4,FALSE),"")</f>
        <v/>
      </c>
      <c r="J688" s="112" t="str">
        <f>IFERROR(VLOOKUP($E688,contratos,5,FALSE),"")</f>
        <v/>
      </c>
      <c r="K688" s="112" t="str">
        <f>IFERROR(VLOOKUP($E688,contratos,6,FALSE),"")</f>
        <v/>
      </c>
      <c r="L688" s="112" t="str">
        <f>IFERROR(VLOOKUP($E688,contratos,7,FALSE),"")</f>
        <v/>
      </c>
      <c r="M688" s="113"/>
      <c r="N688" s="114"/>
      <c r="O688" s="113"/>
      <c r="P688" s="107"/>
      <c r="Q688" s="115"/>
      <c r="R688" s="116"/>
      <c r="S688" s="117" t="str">
        <f t="shared" si="3"/>
        <v/>
      </c>
      <c r="T688" s="116"/>
      <c r="U688" s="106" t="str">
        <f t="shared" si="8"/>
        <v/>
      </c>
      <c r="V688" s="107"/>
      <c r="W688" s="107"/>
      <c r="X688" s="118"/>
      <c r="Y688" s="119" t="str">
        <f t="shared" si="5"/>
        <v/>
      </c>
      <c r="Z688" s="113"/>
      <c r="AA688" s="113"/>
      <c r="AB688" s="119" t="str">
        <f>IF(T688&lt;&gt;"",(HOUR(T688)+MINUTE(T688)/60)*custohh,"")</f>
        <v/>
      </c>
      <c r="AC688" s="118"/>
      <c r="AD688" s="119" t="str">
        <f t="shared" si="6"/>
        <v/>
      </c>
      <c r="AE688" s="107"/>
      <c r="AF688" s="107"/>
      <c r="AG688" s="107"/>
      <c r="AH688" s="107"/>
      <c r="AI688" s="107"/>
      <c r="AJ688" s="120"/>
      <c r="AK688" s="107"/>
      <c r="AL688" s="113"/>
      <c r="AM688" s="121"/>
      <c r="AN688" s="121"/>
    </row>
    <row r="689">
      <c r="A689" s="104"/>
      <c r="B689" s="105"/>
      <c r="C689" s="105"/>
      <c r="D689" s="106" t="str">
        <f t="shared" si="1"/>
        <v/>
      </c>
      <c r="E689" s="107"/>
      <c r="F689" s="108" t="str">
        <f t="shared" si="7"/>
        <v/>
      </c>
      <c r="G689" s="109" t="str">
        <f>IFERROR(VLOOKUP($E689,contratos,2,FALSE),"")</f>
        <v/>
      </c>
      <c r="H689" s="110" t="str">
        <f>IFERROR(VLOOKUP($E689,contratos,3,FALSE),"")</f>
        <v/>
      </c>
      <c r="I689" s="111" t="str">
        <f>IFERROR(VLOOKUP($E689,contratos,4,FALSE),"")</f>
        <v/>
      </c>
      <c r="J689" s="112" t="str">
        <f>IFERROR(VLOOKUP($E689,contratos,5,FALSE),"")</f>
        <v/>
      </c>
      <c r="K689" s="112" t="str">
        <f>IFERROR(VLOOKUP($E689,contratos,6,FALSE),"")</f>
        <v/>
      </c>
      <c r="L689" s="112" t="str">
        <f>IFERROR(VLOOKUP($E689,contratos,7,FALSE),"")</f>
        <v/>
      </c>
      <c r="M689" s="113"/>
      <c r="N689" s="114"/>
      <c r="O689" s="113"/>
      <c r="P689" s="107"/>
      <c r="Q689" s="115"/>
      <c r="R689" s="116"/>
      <c r="S689" s="117" t="str">
        <f t="shared" si="3"/>
        <v/>
      </c>
      <c r="T689" s="116"/>
      <c r="U689" s="106" t="str">
        <f t="shared" si="8"/>
        <v/>
      </c>
      <c r="V689" s="107"/>
      <c r="W689" s="107"/>
      <c r="X689" s="118"/>
      <c r="Y689" s="119" t="str">
        <f t="shared" si="5"/>
        <v/>
      </c>
      <c r="Z689" s="113"/>
      <c r="AA689" s="113"/>
      <c r="AB689" s="119" t="str">
        <f>IF(T689&lt;&gt;"",(HOUR(T689)+MINUTE(T689)/60)*custohh,"")</f>
        <v/>
      </c>
      <c r="AC689" s="118"/>
      <c r="AD689" s="119" t="str">
        <f t="shared" si="6"/>
        <v/>
      </c>
      <c r="AE689" s="107"/>
      <c r="AF689" s="107"/>
      <c r="AG689" s="107"/>
      <c r="AH689" s="107"/>
      <c r="AI689" s="107"/>
      <c r="AJ689" s="120"/>
      <c r="AK689" s="107"/>
      <c r="AL689" s="113"/>
      <c r="AM689" s="121"/>
      <c r="AN689" s="121"/>
    </row>
    <row r="690">
      <c r="A690" s="104"/>
      <c r="B690" s="105"/>
      <c r="C690" s="105"/>
      <c r="D690" s="106" t="str">
        <f t="shared" si="1"/>
        <v/>
      </c>
      <c r="E690" s="107"/>
      <c r="F690" s="108" t="str">
        <f t="shared" si="7"/>
        <v/>
      </c>
      <c r="G690" s="109" t="str">
        <f>IFERROR(VLOOKUP($E690,contratos,2,FALSE),"")</f>
        <v/>
      </c>
      <c r="H690" s="110" t="str">
        <f>IFERROR(VLOOKUP($E690,contratos,3,FALSE),"")</f>
        <v/>
      </c>
      <c r="I690" s="111" t="str">
        <f>IFERROR(VLOOKUP($E690,contratos,4,FALSE),"")</f>
        <v/>
      </c>
      <c r="J690" s="112" t="str">
        <f>IFERROR(VLOOKUP($E690,contratos,5,FALSE),"")</f>
        <v/>
      </c>
      <c r="K690" s="112" t="str">
        <f>IFERROR(VLOOKUP($E690,contratos,6,FALSE),"")</f>
        <v/>
      </c>
      <c r="L690" s="112" t="str">
        <f>IFERROR(VLOOKUP($E690,contratos,7,FALSE),"")</f>
        <v/>
      </c>
      <c r="M690" s="113"/>
      <c r="N690" s="114"/>
      <c r="O690" s="113"/>
      <c r="P690" s="107"/>
      <c r="Q690" s="115"/>
      <c r="R690" s="116"/>
      <c r="S690" s="117" t="str">
        <f t="shared" si="3"/>
        <v/>
      </c>
      <c r="T690" s="116"/>
      <c r="U690" s="106" t="str">
        <f t="shared" si="8"/>
        <v/>
      </c>
      <c r="V690" s="107"/>
      <c r="W690" s="107"/>
      <c r="X690" s="118"/>
      <c r="Y690" s="119" t="str">
        <f t="shared" si="5"/>
        <v/>
      </c>
      <c r="Z690" s="113"/>
      <c r="AA690" s="113"/>
      <c r="AB690" s="119" t="str">
        <f>IF(T690&lt;&gt;"",(HOUR(T690)+MINUTE(T690)/60)*custohh,"")</f>
        <v/>
      </c>
      <c r="AC690" s="118"/>
      <c r="AD690" s="119" t="str">
        <f t="shared" si="6"/>
        <v/>
      </c>
      <c r="AE690" s="107"/>
      <c r="AF690" s="107"/>
      <c r="AG690" s="107"/>
      <c r="AH690" s="107"/>
      <c r="AI690" s="107"/>
      <c r="AJ690" s="120"/>
      <c r="AK690" s="107"/>
      <c r="AL690" s="113"/>
      <c r="AM690" s="121"/>
      <c r="AN690" s="121"/>
    </row>
    <row r="691">
      <c r="A691" s="104"/>
      <c r="B691" s="105"/>
      <c r="C691" s="105"/>
      <c r="D691" s="106" t="str">
        <f t="shared" si="1"/>
        <v/>
      </c>
      <c r="E691" s="107"/>
      <c r="F691" s="108" t="str">
        <f t="shared" si="7"/>
        <v/>
      </c>
      <c r="G691" s="109" t="str">
        <f>IFERROR(VLOOKUP($E691,contratos,2,FALSE),"")</f>
        <v/>
      </c>
      <c r="H691" s="110" t="str">
        <f>IFERROR(VLOOKUP($E691,contratos,3,FALSE),"")</f>
        <v/>
      </c>
      <c r="I691" s="111" t="str">
        <f>IFERROR(VLOOKUP($E691,contratos,4,FALSE),"")</f>
        <v/>
      </c>
      <c r="J691" s="112" t="str">
        <f>IFERROR(VLOOKUP($E691,contratos,5,FALSE),"")</f>
        <v/>
      </c>
      <c r="K691" s="112" t="str">
        <f>IFERROR(VLOOKUP($E691,contratos,6,FALSE),"")</f>
        <v/>
      </c>
      <c r="L691" s="112" t="str">
        <f>IFERROR(VLOOKUP($E691,contratos,7,FALSE),"")</f>
        <v/>
      </c>
      <c r="M691" s="113"/>
      <c r="N691" s="114"/>
      <c r="O691" s="113"/>
      <c r="P691" s="107"/>
      <c r="Q691" s="115"/>
      <c r="R691" s="116"/>
      <c r="S691" s="117" t="str">
        <f t="shared" si="3"/>
        <v/>
      </c>
      <c r="T691" s="116"/>
      <c r="U691" s="106" t="str">
        <f t="shared" si="8"/>
        <v/>
      </c>
      <c r="V691" s="107"/>
      <c r="W691" s="107"/>
      <c r="X691" s="118"/>
      <c r="Y691" s="119" t="str">
        <f t="shared" si="5"/>
        <v/>
      </c>
      <c r="Z691" s="113"/>
      <c r="AA691" s="113"/>
      <c r="AB691" s="119" t="str">
        <f>IF(T691&lt;&gt;"",(HOUR(T691)+MINUTE(T691)/60)*custohh,"")</f>
        <v/>
      </c>
      <c r="AC691" s="118"/>
      <c r="AD691" s="119" t="str">
        <f t="shared" si="6"/>
        <v/>
      </c>
      <c r="AE691" s="107"/>
      <c r="AF691" s="107"/>
      <c r="AG691" s="107"/>
      <c r="AH691" s="107"/>
      <c r="AI691" s="107"/>
      <c r="AJ691" s="120"/>
      <c r="AK691" s="107"/>
      <c r="AL691" s="113"/>
      <c r="AM691" s="121"/>
      <c r="AN691" s="121"/>
    </row>
    <row r="692">
      <c r="A692" s="104"/>
      <c r="B692" s="105"/>
      <c r="C692" s="105"/>
      <c r="D692" s="106" t="str">
        <f t="shared" si="1"/>
        <v/>
      </c>
      <c r="E692" s="107"/>
      <c r="F692" s="108" t="str">
        <f t="shared" si="7"/>
        <v/>
      </c>
      <c r="G692" s="109" t="str">
        <f>IFERROR(VLOOKUP($E692,contratos,2,FALSE),"")</f>
        <v/>
      </c>
      <c r="H692" s="110" t="str">
        <f>IFERROR(VLOOKUP($E692,contratos,3,FALSE),"")</f>
        <v/>
      </c>
      <c r="I692" s="111" t="str">
        <f>IFERROR(VLOOKUP($E692,contratos,4,FALSE),"")</f>
        <v/>
      </c>
      <c r="J692" s="112" t="str">
        <f>IFERROR(VLOOKUP($E692,contratos,5,FALSE),"")</f>
        <v/>
      </c>
      <c r="K692" s="112" t="str">
        <f>IFERROR(VLOOKUP($E692,contratos,6,FALSE),"")</f>
        <v/>
      </c>
      <c r="L692" s="112" t="str">
        <f>IFERROR(VLOOKUP($E692,contratos,7,FALSE),"")</f>
        <v/>
      </c>
      <c r="M692" s="113"/>
      <c r="N692" s="114"/>
      <c r="O692" s="113"/>
      <c r="P692" s="107"/>
      <c r="Q692" s="115"/>
      <c r="R692" s="116"/>
      <c r="S692" s="117" t="str">
        <f t="shared" si="3"/>
        <v/>
      </c>
      <c r="T692" s="116"/>
      <c r="U692" s="106" t="str">
        <f t="shared" si="8"/>
        <v/>
      </c>
      <c r="V692" s="107"/>
      <c r="W692" s="107"/>
      <c r="X692" s="118"/>
      <c r="Y692" s="119" t="str">
        <f t="shared" si="5"/>
        <v/>
      </c>
      <c r="Z692" s="113"/>
      <c r="AA692" s="113"/>
      <c r="AB692" s="119" t="str">
        <f>IF(T692&lt;&gt;"",(HOUR(T692)+MINUTE(T692)/60)*custohh,"")</f>
        <v/>
      </c>
      <c r="AC692" s="118"/>
      <c r="AD692" s="119" t="str">
        <f t="shared" si="6"/>
        <v/>
      </c>
      <c r="AE692" s="107"/>
      <c r="AF692" s="107"/>
      <c r="AG692" s="107"/>
      <c r="AH692" s="107"/>
      <c r="AI692" s="107"/>
      <c r="AJ692" s="120"/>
      <c r="AK692" s="107"/>
      <c r="AL692" s="113"/>
      <c r="AM692" s="121"/>
      <c r="AN692" s="121"/>
    </row>
    <row r="693">
      <c r="A693" s="104"/>
      <c r="B693" s="105"/>
      <c r="C693" s="105"/>
      <c r="D693" s="106" t="str">
        <f t="shared" si="1"/>
        <v/>
      </c>
      <c r="E693" s="107"/>
      <c r="F693" s="108" t="str">
        <f t="shared" si="7"/>
        <v/>
      </c>
      <c r="G693" s="109" t="str">
        <f>IFERROR(VLOOKUP($E693,contratos,2,FALSE),"")</f>
        <v/>
      </c>
      <c r="H693" s="110" t="str">
        <f>IFERROR(VLOOKUP($E693,contratos,3,FALSE),"")</f>
        <v/>
      </c>
      <c r="I693" s="111" t="str">
        <f>IFERROR(VLOOKUP($E693,contratos,4,FALSE),"")</f>
        <v/>
      </c>
      <c r="J693" s="112" t="str">
        <f>IFERROR(VLOOKUP($E693,contratos,5,FALSE),"")</f>
        <v/>
      </c>
      <c r="K693" s="112" t="str">
        <f>IFERROR(VLOOKUP($E693,contratos,6,FALSE),"")</f>
        <v/>
      </c>
      <c r="L693" s="112" t="str">
        <f>IFERROR(VLOOKUP($E693,contratos,7,FALSE),"")</f>
        <v/>
      </c>
      <c r="M693" s="113"/>
      <c r="N693" s="114"/>
      <c r="O693" s="113"/>
      <c r="P693" s="107"/>
      <c r="Q693" s="115"/>
      <c r="R693" s="116"/>
      <c r="S693" s="117" t="str">
        <f t="shared" si="3"/>
        <v/>
      </c>
      <c r="T693" s="116"/>
      <c r="U693" s="106" t="str">
        <f t="shared" si="8"/>
        <v/>
      </c>
      <c r="V693" s="107"/>
      <c r="W693" s="107"/>
      <c r="X693" s="118"/>
      <c r="Y693" s="119" t="str">
        <f t="shared" si="5"/>
        <v/>
      </c>
      <c r="Z693" s="113"/>
      <c r="AA693" s="113"/>
      <c r="AB693" s="119" t="str">
        <f>IF(T693&lt;&gt;"",(HOUR(T693)+MINUTE(T693)/60)*custohh,"")</f>
        <v/>
      </c>
      <c r="AC693" s="118"/>
      <c r="AD693" s="119" t="str">
        <f t="shared" si="6"/>
        <v/>
      </c>
      <c r="AE693" s="107"/>
      <c r="AF693" s="107"/>
      <c r="AG693" s="107"/>
      <c r="AH693" s="107"/>
      <c r="AI693" s="107"/>
      <c r="AJ693" s="120"/>
      <c r="AK693" s="107"/>
      <c r="AL693" s="113"/>
      <c r="AM693" s="121"/>
      <c r="AN693" s="121"/>
    </row>
    <row r="694">
      <c r="A694" s="104"/>
      <c r="B694" s="105"/>
      <c r="C694" s="105"/>
      <c r="D694" s="106" t="str">
        <f t="shared" si="1"/>
        <v/>
      </c>
      <c r="E694" s="107"/>
      <c r="F694" s="108" t="str">
        <f t="shared" si="7"/>
        <v/>
      </c>
      <c r="G694" s="109" t="str">
        <f>IFERROR(VLOOKUP($E694,contratos,2,FALSE),"")</f>
        <v/>
      </c>
      <c r="H694" s="110" t="str">
        <f>IFERROR(VLOOKUP($E694,contratos,3,FALSE),"")</f>
        <v/>
      </c>
      <c r="I694" s="111" t="str">
        <f>IFERROR(VLOOKUP($E694,contratos,4,FALSE),"")</f>
        <v/>
      </c>
      <c r="J694" s="112" t="str">
        <f>IFERROR(VLOOKUP($E694,contratos,5,FALSE),"")</f>
        <v/>
      </c>
      <c r="K694" s="112" t="str">
        <f>IFERROR(VLOOKUP($E694,contratos,6,FALSE),"")</f>
        <v/>
      </c>
      <c r="L694" s="112" t="str">
        <f>IFERROR(VLOOKUP($E694,contratos,7,FALSE),"")</f>
        <v/>
      </c>
      <c r="M694" s="113"/>
      <c r="N694" s="114"/>
      <c r="O694" s="113"/>
      <c r="P694" s="107"/>
      <c r="Q694" s="115"/>
      <c r="R694" s="116"/>
      <c r="S694" s="117" t="str">
        <f t="shared" si="3"/>
        <v/>
      </c>
      <c r="T694" s="116"/>
      <c r="U694" s="106" t="str">
        <f t="shared" si="8"/>
        <v/>
      </c>
      <c r="V694" s="107"/>
      <c r="W694" s="107"/>
      <c r="X694" s="118"/>
      <c r="Y694" s="119" t="str">
        <f t="shared" si="5"/>
        <v/>
      </c>
      <c r="Z694" s="113"/>
      <c r="AA694" s="113"/>
      <c r="AB694" s="119" t="str">
        <f>IF(T694&lt;&gt;"",(HOUR(T694)+MINUTE(T694)/60)*custohh,"")</f>
        <v/>
      </c>
      <c r="AC694" s="118"/>
      <c r="AD694" s="119" t="str">
        <f t="shared" si="6"/>
        <v/>
      </c>
      <c r="AE694" s="107"/>
      <c r="AF694" s="107"/>
      <c r="AG694" s="107"/>
      <c r="AH694" s="107"/>
      <c r="AI694" s="107"/>
      <c r="AJ694" s="120"/>
      <c r="AK694" s="107"/>
      <c r="AL694" s="113"/>
      <c r="AM694" s="121"/>
      <c r="AN694" s="121"/>
    </row>
    <row r="695">
      <c r="A695" s="104"/>
      <c r="B695" s="105"/>
      <c r="C695" s="105"/>
      <c r="D695" s="106" t="str">
        <f t="shared" si="1"/>
        <v/>
      </c>
      <c r="E695" s="107"/>
      <c r="F695" s="108" t="str">
        <f t="shared" si="7"/>
        <v/>
      </c>
      <c r="G695" s="109" t="str">
        <f>IFERROR(VLOOKUP($E695,contratos,2,FALSE),"")</f>
        <v/>
      </c>
      <c r="H695" s="110" t="str">
        <f>IFERROR(VLOOKUP($E695,contratos,3,FALSE),"")</f>
        <v/>
      </c>
      <c r="I695" s="111" t="str">
        <f>IFERROR(VLOOKUP($E695,contratos,4,FALSE),"")</f>
        <v/>
      </c>
      <c r="J695" s="112" t="str">
        <f>IFERROR(VLOOKUP($E695,contratos,5,FALSE),"")</f>
        <v/>
      </c>
      <c r="K695" s="112" t="str">
        <f>IFERROR(VLOOKUP($E695,contratos,6,FALSE),"")</f>
        <v/>
      </c>
      <c r="L695" s="112" t="str">
        <f>IFERROR(VLOOKUP($E695,contratos,7,FALSE),"")</f>
        <v/>
      </c>
      <c r="M695" s="113"/>
      <c r="N695" s="114"/>
      <c r="O695" s="113"/>
      <c r="P695" s="107"/>
      <c r="Q695" s="115"/>
      <c r="R695" s="116"/>
      <c r="S695" s="117" t="str">
        <f t="shared" si="3"/>
        <v/>
      </c>
      <c r="T695" s="116"/>
      <c r="U695" s="106" t="str">
        <f t="shared" si="8"/>
        <v/>
      </c>
      <c r="V695" s="107"/>
      <c r="W695" s="107"/>
      <c r="X695" s="118"/>
      <c r="Y695" s="119" t="str">
        <f t="shared" si="5"/>
        <v/>
      </c>
      <c r="Z695" s="113"/>
      <c r="AA695" s="113"/>
      <c r="AB695" s="119" t="str">
        <f>IF(T695&lt;&gt;"",(HOUR(T695)+MINUTE(T695)/60)*custohh,"")</f>
        <v/>
      </c>
      <c r="AC695" s="118"/>
      <c r="AD695" s="119" t="str">
        <f t="shared" si="6"/>
        <v/>
      </c>
      <c r="AE695" s="107"/>
      <c r="AF695" s="107"/>
      <c r="AG695" s="107"/>
      <c r="AH695" s="107"/>
      <c r="AI695" s="107"/>
      <c r="AJ695" s="120"/>
      <c r="AK695" s="107"/>
      <c r="AL695" s="113"/>
      <c r="AM695" s="121"/>
      <c r="AN695" s="121"/>
    </row>
    <row r="696">
      <c r="A696" s="104"/>
      <c r="B696" s="105"/>
      <c r="C696" s="105"/>
      <c r="D696" s="106" t="str">
        <f t="shared" si="1"/>
        <v/>
      </c>
      <c r="E696" s="107"/>
      <c r="F696" s="108" t="str">
        <f t="shared" si="7"/>
        <v/>
      </c>
      <c r="G696" s="109" t="str">
        <f>IFERROR(VLOOKUP($E696,contratos,2,FALSE),"")</f>
        <v/>
      </c>
      <c r="H696" s="110" t="str">
        <f>IFERROR(VLOOKUP($E696,contratos,3,FALSE),"")</f>
        <v/>
      </c>
      <c r="I696" s="111" t="str">
        <f>IFERROR(VLOOKUP($E696,contratos,4,FALSE),"")</f>
        <v/>
      </c>
      <c r="J696" s="112" t="str">
        <f>IFERROR(VLOOKUP($E696,contratos,5,FALSE),"")</f>
        <v/>
      </c>
      <c r="K696" s="112" t="str">
        <f>IFERROR(VLOOKUP($E696,contratos,6,FALSE),"")</f>
        <v/>
      </c>
      <c r="L696" s="112" t="str">
        <f>IFERROR(VLOOKUP($E696,contratos,7,FALSE),"")</f>
        <v/>
      </c>
      <c r="M696" s="113"/>
      <c r="N696" s="114"/>
      <c r="O696" s="113"/>
      <c r="P696" s="107"/>
      <c r="Q696" s="115"/>
      <c r="R696" s="116"/>
      <c r="S696" s="117" t="str">
        <f t="shared" si="3"/>
        <v/>
      </c>
      <c r="T696" s="116"/>
      <c r="U696" s="106" t="str">
        <f t="shared" si="8"/>
        <v/>
      </c>
      <c r="V696" s="107"/>
      <c r="W696" s="107"/>
      <c r="X696" s="118"/>
      <c r="Y696" s="119" t="str">
        <f t="shared" si="5"/>
        <v/>
      </c>
      <c r="Z696" s="113"/>
      <c r="AA696" s="113"/>
      <c r="AB696" s="119" t="str">
        <f>IF(T696&lt;&gt;"",(HOUR(T696)+MINUTE(T696)/60)*custohh,"")</f>
        <v/>
      </c>
      <c r="AC696" s="118"/>
      <c r="AD696" s="119" t="str">
        <f t="shared" si="6"/>
        <v/>
      </c>
      <c r="AE696" s="107"/>
      <c r="AF696" s="107"/>
      <c r="AG696" s="107"/>
      <c r="AH696" s="107"/>
      <c r="AI696" s="107"/>
      <c r="AJ696" s="120"/>
      <c r="AK696" s="107"/>
      <c r="AL696" s="113"/>
      <c r="AM696" s="121"/>
      <c r="AN696" s="121"/>
    </row>
    <row r="697">
      <c r="A697" s="104"/>
      <c r="B697" s="105"/>
      <c r="C697" s="105"/>
      <c r="D697" s="106" t="str">
        <f t="shared" si="1"/>
        <v/>
      </c>
      <c r="E697" s="107"/>
      <c r="F697" s="108" t="str">
        <f t="shared" si="7"/>
        <v/>
      </c>
      <c r="G697" s="109" t="str">
        <f>IFERROR(VLOOKUP($E697,contratos,2,FALSE),"")</f>
        <v/>
      </c>
      <c r="H697" s="110" t="str">
        <f>IFERROR(VLOOKUP($E697,contratos,3,FALSE),"")</f>
        <v/>
      </c>
      <c r="I697" s="111" t="str">
        <f>IFERROR(VLOOKUP($E697,contratos,4,FALSE),"")</f>
        <v/>
      </c>
      <c r="J697" s="112" t="str">
        <f>IFERROR(VLOOKUP($E697,contratos,5,FALSE),"")</f>
        <v/>
      </c>
      <c r="K697" s="112" t="str">
        <f>IFERROR(VLOOKUP($E697,contratos,6,FALSE),"")</f>
        <v/>
      </c>
      <c r="L697" s="112" t="str">
        <f>IFERROR(VLOOKUP($E697,contratos,7,FALSE),"")</f>
        <v/>
      </c>
      <c r="M697" s="113"/>
      <c r="N697" s="114"/>
      <c r="O697" s="113"/>
      <c r="P697" s="107"/>
      <c r="Q697" s="115"/>
      <c r="R697" s="116"/>
      <c r="S697" s="117" t="str">
        <f t="shared" si="3"/>
        <v/>
      </c>
      <c r="T697" s="116"/>
      <c r="U697" s="106" t="str">
        <f t="shared" si="8"/>
        <v/>
      </c>
      <c r="V697" s="107"/>
      <c r="W697" s="107"/>
      <c r="X697" s="118"/>
      <c r="Y697" s="119" t="str">
        <f t="shared" si="5"/>
        <v/>
      </c>
      <c r="Z697" s="113"/>
      <c r="AA697" s="113"/>
      <c r="AB697" s="119" t="str">
        <f>IF(T697&lt;&gt;"",(HOUR(T697)+MINUTE(T697)/60)*custohh,"")</f>
        <v/>
      </c>
      <c r="AC697" s="118"/>
      <c r="AD697" s="119" t="str">
        <f t="shared" si="6"/>
        <v/>
      </c>
      <c r="AE697" s="107"/>
      <c r="AF697" s="107"/>
      <c r="AG697" s="107"/>
      <c r="AH697" s="107"/>
      <c r="AI697" s="107"/>
      <c r="AJ697" s="120"/>
      <c r="AK697" s="107"/>
      <c r="AL697" s="113"/>
      <c r="AM697" s="121"/>
      <c r="AN697" s="121"/>
    </row>
    <row r="698">
      <c r="A698" s="104"/>
      <c r="B698" s="105"/>
      <c r="C698" s="105"/>
      <c r="D698" s="106" t="str">
        <f t="shared" si="1"/>
        <v/>
      </c>
      <c r="E698" s="107"/>
      <c r="F698" s="108" t="str">
        <f t="shared" si="7"/>
        <v/>
      </c>
      <c r="G698" s="109" t="str">
        <f>IFERROR(VLOOKUP($E698,contratos,2,FALSE),"")</f>
        <v/>
      </c>
      <c r="H698" s="110" t="str">
        <f>IFERROR(VLOOKUP($E698,contratos,3,FALSE),"")</f>
        <v/>
      </c>
      <c r="I698" s="111" t="str">
        <f>IFERROR(VLOOKUP($E698,contratos,4,FALSE),"")</f>
        <v/>
      </c>
      <c r="J698" s="112" t="str">
        <f>IFERROR(VLOOKUP($E698,contratos,5,FALSE),"")</f>
        <v/>
      </c>
      <c r="K698" s="112" t="str">
        <f>IFERROR(VLOOKUP($E698,contratos,6,FALSE),"")</f>
        <v/>
      </c>
      <c r="L698" s="112" t="str">
        <f>IFERROR(VLOOKUP($E698,contratos,7,FALSE),"")</f>
        <v/>
      </c>
      <c r="M698" s="113"/>
      <c r="N698" s="114"/>
      <c r="O698" s="113"/>
      <c r="P698" s="107"/>
      <c r="Q698" s="115"/>
      <c r="R698" s="116"/>
      <c r="S698" s="117" t="str">
        <f t="shared" si="3"/>
        <v/>
      </c>
      <c r="T698" s="116"/>
      <c r="U698" s="106" t="str">
        <f t="shared" si="8"/>
        <v/>
      </c>
      <c r="V698" s="107"/>
      <c r="W698" s="107"/>
      <c r="X698" s="118"/>
      <c r="Y698" s="119" t="str">
        <f t="shared" si="5"/>
        <v/>
      </c>
      <c r="Z698" s="113"/>
      <c r="AA698" s="113"/>
      <c r="AB698" s="119" t="str">
        <f>IF(T698&lt;&gt;"",(HOUR(T698)+MINUTE(T698)/60)*custohh,"")</f>
        <v/>
      </c>
      <c r="AC698" s="118"/>
      <c r="AD698" s="119" t="str">
        <f t="shared" si="6"/>
        <v/>
      </c>
      <c r="AE698" s="107"/>
      <c r="AF698" s="107"/>
      <c r="AG698" s="107"/>
      <c r="AH698" s="107"/>
      <c r="AI698" s="107"/>
      <c r="AJ698" s="120"/>
      <c r="AK698" s="107"/>
      <c r="AL698" s="113"/>
      <c r="AM698" s="121"/>
      <c r="AN698" s="121"/>
    </row>
    <row r="699">
      <c r="A699" s="104"/>
      <c r="B699" s="105"/>
      <c r="C699" s="105"/>
      <c r="D699" s="106" t="str">
        <f t="shared" si="1"/>
        <v/>
      </c>
      <c r="E699" s="107"/>
      <c r="F699" s="108" t="str">
        <f t="shared" si="7"/>
        <v/>
      </c>
      <c r="G699" s="109" t="str">
        <f>IFERROR(VLOOKUP($E699,contratos,2,FALSE),"")</f>
        <v/>
      </c>
      <c r="H699" s="110" t="str">
        <f>IFERROR(VLOOKUP($E699,contratos,3,FALSE),"")</f>
        <v/>
      </c>
      <c r="I699" s="111" t="str">
        <f>IFERROR(VLOOKUP($E699,contratos,4,FALSE),"")</f>
        <v/>
      </c>
      <c r="J699" s="112" t="str">
        <f>IFERROR(VLOOKUP($E699,contratos,5,FALSE),"")</f>
        <v/>
      </c>
      <c r="K699" s="112" t="str">
        <f>IFERROR(VLOOKUP($E699,contratos,6,FALSE),"")</f>
        <v/>
      </c>
      <c r="L699" s="112" t="str">
        <f>IFERROR(VLOOKUP($E699,contratos,7,FALSE),"")</f>
        <v/>
      </c>
      <c r="M699" s="113"/>
      <c r="N699" s="114"/>
      <c r="O699" s="113"/>
      <c r="P699" s="107"/>
      <c r="Q699" s="115"/>
      <c r="R699" s="116"/>
      <c r="S699" s="117" t="str">
        <f t="shared" si="3"/>
        <v/>
      </c>
      <c r="T699" s="116"/>
      <c r="U699" s="106" t="str">
        <f t="shared" si="8"/>
        <v/>
      </c>
      <c r="V699" s="107"/>
      <c r="W699" s="107"/>
      <c r="X699" s="118"/>
      <c r="Y699" s="119" t="str">
        <f t="shared" si="5"/>
        <v/>
      </c>
      <c r="Z699" s="113"/>
      <c r="AA699" s="113"/>
      <c r="AB699" s="119" t="str">
        <f>IF(T699&lt;&gt;"",(HOUR(T699)+MINUTE(T699)/60)*custohh,"")</f>
        <v/>
      </c>
      <c r="AC699" s="118"/>
      <c r="AD699" s="119" t="str">
        <f t="shared" si="6"/>
        <v/>
      </c>
      <c r="AE699" s="107"/>
      <c r="AF699" s="107"/>
      <c r="AG699" s="107"/>
      <c r="AH699" s="107"/>
      <c r="AI699" s="107"/>
      <c r="AJ699" s="120"/>
      <c r="AK699" s="107"/>
      <c r="AL699" s="113"/>
      <c r="AM699" s="121"/>
      <c r="AN699" s="121"/>
    </row>
    <row r="700">
      <c r="A700" s="104"/>
      <c r="B700" s="105"/>
      <c r="C700" s="105"/>
      <c r="D700" s="106" t="str">
        <f t="shared" si="1"/>
        <v/>
      </c>
      <c r="E700" s="107"/>
      <c r="F700" s="108" t="str">
        <f t="shared" si="7"/>
        <v/>
      </c>
      <c r="G700" s="109" t="str">
        <f>IFERROR(VLOOKUP($E700,contratos,2,FALSE),"")</f>
        <v/>
      </c>
      <c r="H700" s="110" t="str">
        <f>IFERROR(VLOOKUP($E700,contratos,3,FALSE),"")</f>
        <v/>
      </c>
      <c r="I700" s="111" t="str">
        <f>IFERROR(VLOOKUP($E700,contratos,4,FALSE),"")</f>
        <v/>
      </c>
      <c r="J700" s="112" t="str">
        <f>IFERROR(VLOOKUP($E700,contratos,5,FALSE),"")</f>
        <v/>
      </c>
      <c r="K700" s="112" t="str">
        <f>IFERROR(VLOOKUP($E700,contratos,6,FALSE),"")</f>
        <v/>
      </c>
      <c r="L700" s="112" t="str">
        <f>IFERROR(VLOOKUP($E700,contratos,7,FALSE),"")</f>
        <v/>
      </c>
      <c r="M700" s="113"/>
      <c r="N700" s="114"/>
      <c r="O700" s="113"/>
      <c r="P700" s="107"/>
      <c r="Q700" s="115"/>
      <c r="R700" s="116"/>
      <c r="S700" s="117" t="str">
        <f t="shared" si="3"/>
        <v/>
      </c>
      <c r="T700" s="116"/>
      <c r="U700" s="106" t="str">
        <f t="shared" si="8"/>
        <v/>
      </c>
      <c r="V700" s="107"/>
      <c r="W700" s="107"/>
      <c r="X700" s="118"/>
      <c r="Y700" s="119" t="str">
        <f t="shared" si="5"/>
        <v/>
      </c>
      <c r="Z700" s="113"/>
      <c r="AA700" s="113"/>
      <c r="AB700" s="119" t="str">
        <f>IF(T700&lt;&gt;"",(HOUR(T700)+MINUTE(T700)/60)*custohh,"")</f>
        <v/>
      </c>
      <c r="AC700" s="118"/>
      <c r="AD700" s="119" t="str">
        <f t="shared" si="6"/>
        <v/>
      </c>
      <c r="AE700" s="107"/>
      <c r="AF700" s="107"/>
      <c r="AG700" s="107"/>
      <c r="AH700" s="107"/>
      <c r="AI700" s="107"/>
      <c r="AJ700" s="120"/>
      <c r="AK700" s="107"/>
      <c r="AL700" s="113"/>
      <c r="AM700" s="121"/>
      <c r="AN700" s="121"/>
    </row>
    <row r="701">
      <c r="A701" s="104"/>
      <c r="B701" s="105"/>
      <c r="C701" s="105"/>
      <c r="D701" s="106" t="str">
        <f t="shared" si="1"/>
        <v/>
      </c>
      <c r="E701" s="107"/>
      <c r="F701" s="108" t="str">
        <f t="shared" si="7"/>
        <v/>
      </c>
      <c r="G701" s="109" t="str">
        <f>IFERROR(VLOOKUP($E701,contratos,2,FALSE),"")</f>
        <v/>
      </c>
      <c r="H701" s="110" t="str">
        <f>IFERROR(VLOOKUP($E701,contratos,3,FALSE),"")</f>
        <v/>
      </c>
      <c r="I701" s="111" t="str">
        <f>IFERROR(VLOOKUP($E701,contratos,4,FALSE),"")</f>
        <v/>
      </c>
      <c r="J701" s="112" t="str">
        <f>IFERROR(VLOOKUP($E701,contratos,5,FALSE),"")</f>
        <v/>
      </c>
      <c r="K701" s="112" t="str">
        <f>IFERROR(VLOOKUP($E701,contratos,6,FALSE),"")</f>
        <v/>
      </c>
      <c r="L701" s="112" t="str">
        <f>IFERROR(VLOOKUP($E701,contratos,7,FALSE),"")</f>
        <v/>
      </c>
      <c r="M701" s="113"/>
      <c r="N701" s="114"/>
      <c r="O701" s="113"/>
      <c r="P701" s="107"/>
      <c r="Q701" s="115"/>
      <c r="R701" s="116"/>
      <c r="S701" s="117" t="str">
        <f t="shared" si="3"/>
        <v/>
      </c>
      <c r="T701" s="116"/>
      <c r="U701" s="106" t="str">
        <f t="shared" si="8"/>
        <v/>
      </c>
      <c r="V701" s="107"/>
      <c r="W701" s="107"/>
      <c r="X701" s="118"/>
      <c r="Y701" s="119" t="str">
        <f t="shared" si="5"/>
        <v/>
      </c>
      <c r="Z701" s="113"/>
      <c r="AA701" s="113"/>
      <c r="AB701" s="119" t="str">
        <f>IF(T701&lt;&gt;"",(HOUR(T701)+MINUTE(T701)/60)*custohh,"")</f>
        <v/>
      </c>
      <c r="AC701" s="118"/>
      <c r="AD701" s="119" t="str">
        <f t="shared" si="6"/>
        <v/>
      </c>
      <c r="AE701" s="107"/>
      <c r="AF701" s="107"/>
      <c r="AG701" s="107"/>
      <c r="AH701" s="107"/>
      <c r="AI701" s="107"/>
      <c r="AJ701" s="120"/>
      <c r="AK701" s="107"/>
      <c r="AL701" s="113"/>
      <c r="AM701" s="121"/>
      <c r="AN701" s="121"/>
    </row>
    <row r="702">
      <c r="A702" s="104"/>
      <c r="B702" s="105"/>
      <c r="C702" s="105"/>
      <c r="D702" s="106" t="str">
        <f t="shared" si="1"/>
        <v/>
      </c>
      <c r="E702" s="107"/>
      <c r="F702" s="108" t="str">
        <f t="shared" si="7"/>
        <v/>
      </c>
      <c r="G702" s="109" t="str">
        <f>IFERROR(VLOOKUP($E702,contratos,2,FALSE),"")</f>
        <v/>
      </c>
      <c r="H702" s="110" t="str">
        <f>IFERROR(VLOOKUP($E702,contratos,3,FALSE),"")</f>
        <v/>
      </c>
      <c r="I702" s="111" t="str">
        <f>IFERROR(VLOOKUP($E702,contratos,4,FALSE),"")</f>
        <v/>
      </c>
      <c r="J702" s="112" t="str">
        <f>IFERROR(VLOOKUP($E702,contratos,5,FALSE),"")</f>
        <v/>
      </c>
      <c r="K702" s="112" t="str">
        <f>IFERROR(VLOOKUP($E702,contratos,6,FALSE),"")</f>
        <v/>
      </c>
      <c r="L702" s="112" t="str">
        <f>IFERROR(VLOOKUP($E702,contratos,7,FALSE),"")</f>
        <v/>
      </c>
      <c r="M702" s="113"/>
      <c r="N702" s="114"/>
      <c r="O702" s="113"/>
      <c r="P702" s="107"/>
      <c r="Q702" s="115"/>
      <c r="R702" s="116"/>
      <c r="S702" s="117" t="str">
        <f t="shared" si="3"/>
        <v/>
      </c>
      <c r="T702" s="116"/>
      <c r="U702" s="106" t="str">
        <f t="shared" si="8"/>
        <v/>
      </c>
      <c r="V702" s="107"/>
      <c r="W702" s="107"/>
      <c r="X702" s="118"/>
      <c r="Y702" s="119" t="str">
        <f t="shared" si="5"/>
        <v/>
      </c>
      <c r="Z702" s="113"/>
      <c r="AA702" s="113"/>
      <c r="AB702" s="119" t="str">
        <f>IF(T702&lt;&gt;"",(HOUR(T702)+MINUTE(T702)/60)*custohh,"")</f>
        <v/>
      </c>
      <c r="AC702" s="118"/>
      <c r="AD702" s="119" t="str">
        <f t="shared" si="6"/>
        <v/>
      </c>
      <c r="AE702" s="107"/>
      <c r="AF702" s="107"/>
      <c r="AG702" s="107"/>
      <c r="AH702" s="107"/>
      <c r="AI702" s="107"/>
      <c r="AJ702" s="120"/>
      <c r="AK702" s="107"/>
      <c r="AL702" s="113"/>
      <c r="AM702" s="121"/>
      <c r="AN702" s="121"/>
    </row>
    <row r="703">
      <c r="A703" s="104"/>
      <c r="B703" s="105"/>
      <c r="C703" s="105"/>
      <c r="D703" s="106" t="str">
        <f t="shared" si="1"/>
        <v/>
      </c>
      <c r="E703" s="107"/>
      <c r="F703" s="108" t="str">
        <f t="shared" si="7"/>
        <v/>
      </c>
      <c r="G703" s="109" t="str">
        <f>IFERROR(VLOOKUP($E703,contratos,2,FALSE),"")</f>
        <v/>
      </c>
      <c r="H703" s="110" t="str">
        <f>IFERROR(VLOOKUP($E703,contratos,3,FALSE),"")</f>
        <v/>
      </c>
      <c r="I703" s="111" t="str">
        <f>IFERROR(VLOOKUP($E703,contratos,4,FALSE),"")</f>
        <v/>
      </c>
      <c r="J703" s="112" t="str">
        <f>IFERROR(VLOOKUP($E703,contratos,5,FALSE),"")</f>
        <v/>
      </c>
      <c r="K703" s="112" t="str">
        <f>IFERROR(VLOOKUP($E703,contratos,6,FALSE),"")</f>
        <v/>
      </c>
      <c r="L703" s="112" t="str">
        <f>IFERROR(VLOOKUP($E703,contratos,7,FALSE),"")</f>
        <v/>
      </c>
      <c r="M703" s="113"/>
      <c r="N703" s="114"/>
      <c r="O703" s="113"/>
      <c r="P703" s="107"/>
      <c r="Q703" s="115"/>
      <c r="R703" s="116"/>
      <c r="S703" s="117" t="str">
        <f t="shared" si="3"/>
        <v/>
      </c>
      <c r="T703" s="116"/>
      <c r="U703" s="106" t="str">
        <f t="shared" si="8"/>
        <v/>
      </c>
      <c r="V703" s="107"/>
      <c r="W703" s="107"/>
      <c r="X703" s="118"/>
      <c r="Y703" s="119" t="str">
        <f t="shared" si="5"/>
        <v/>
      </c>
      <c r="Z703" s="113"/>
      <c r="AA703" s="113"/>
      <c r="AB703" s="119" t="str">
        <f>IF(T703&lt;&gt;"",(HOUR(T703)+MINUTE(T703)/60)*custohh,"")</f>
        <v/>
      </c>
      <c r="AC703" s="118"/>
      <c r="AD703" s="119" t="str">
        <f t="shared" si="6"/>
        <v/>
      </c>
      <c r="AE703" s="107"/>
      <c r="AF703" s="107"/>
      <c r="AG703" s="107"/>
      <c r="AH703" s="107"/>
      <c r="AI703" s="107"/>
      <c r="AJ703" s="120"/>
      <c r="AK703" s="107"/>
      <c r="AL703" s="113"/>
      <c r="AM703" s="121"/>
      <c r="AN703" s="121"/>
    </row>
    <row r="704">
      <c r="A704" s="104"/>
      <c r="B704" s="105"/>
      <c r="C704" s="105"/>
      <c r="D704" s="106" t="str">
        <f t="shared" si="1"/>
        <v/>
      </c>
      <c r="E704" s="107"/>
      <c r="F704" s="108" t="str">
        <f t="shared" si="7"/>
        <v/>
      </c>
      <c r="G704" s="109" t="str">
        <f>IFERROR(VLOOKUP($E704,contratos,2,FALSE),"")</f>
        <v/>
      </c>
      <c r="H704" s="110" t="str">
        <f>IFERROR(VLOOKUP($E704,contratos,3,FALSE),"")</f>
        <v/>
      </c>
      <c r="I704" s="111" t="str">
        <f>IFERROR(VLOOKUP($E704,contratos,4,FALSE),"")</f>
        <v/>
      </c>
      <c r="J704" s="112" t="str">
        <f>IFERROR(VLOOKUP($E704,contratos,5,FALSE),"")</f>
        <v/>
      </c>
      <c r="K704" s="112" t="str">
        <f>IFERROR(VLOOKUP($E704,contratos,6,FALSE),"")</f>
        <v/>
      </c>
      <c r="L704" s="112" t="str">
        <f>IFERROR(VLOOKUP($E704,contratos,7,FALSE),"")</f>
        <v/>
      </c>
      <c r="M704" s="113"/>
      <c r="N704" s="114"/>
      <c r="O704" s="113"/>
      <c r="P704" s="107"/>
      <c r="Q704" s="115"/>
      <c r="R704" s="116"/>
      <c r="S704" s="117" t="str">
        <f t="shared" si="3"/>
        <v/>
      </c>
      <c r="T704" s="116"/>
      <c r="U704" s="106" t="str">
        <f t="shared" si="8"/>
        <v/>
      </c>
      <c r="V704" s="107"/>
      <c r="W704" s="107"/>
      <c r="X704" s="118"/>
      <c r="Y704" s="119" t="str">
        <f t="shared" si="5"/>
        <v/>
      </c>
      <c r="Z704" s="113"/>
      <c r="AA704" s="113"/>
      <c r="AB704" s="119" t="str">
        <f>IF(T704&lt;&gt;"",(HOUR(T704)+MINUTE(T704)/60)*custohh,"")</f>
        <v/>
      </c>
      <c r="AC704" s="118"/>
      <c r="AD704" s="119" t="str">
        <f t="shared" si="6"/>
        <v/>
      </c>
      <c r="AE704" s="107"/>
      <c r="AF704" s="107"/>
      <c r="AG704" s="107"/>
      <c r="AH704" s="107"/>
      <c r="AI704" s="107"/>
      <c r="AJ704" s="120"/>
      <c r="AK704" s="107"/>
      <c r="AL704" s="113"/>
      <c r="AM704" s="121"/>
      <c r="AN704" s="121"/>
    </row>
    <row r="705">
      <c r="A705" s="104"/>
      <c r="B705" s="105"/>
      <c r="C705" s="105"/>
      <c r="D705" s="106" t="str">
        <f t="shared" si="1"/>
        <v/>
      </c>
      <c r="E705" s="107"/>
      <c r="F705" s="108" t="str">
        <f t="shared" si="7"/>
        <v/>
      </c>
      <c r="G705" s="109" t="str">
        <f>IFERROR(VLOOKUP($E705,contratos,2,FALSE),"")</f>
        <v/>
      </c>
      <c r="H705" s="110" t="str">
        <f>IFERROR(VLOOKUP($E705,contratos,3,FALSE),"")</f>
        <v/>
      </c>
      <c r="I705" s="111" t="str">
        <f>IFERROR(VLOOKUP($E705,contratos,4,FALSE),"")</f>
        <v/>
      </c>
      <c r="J705" s="112" t="str">
        <f>IFERROR(VLOOKUP($E705,contratos,5,FALSE),"")</f>
        <v/>
      </c>
      <c r="K705" s="112" t="str">
        <f>IFERROR(VLOOKUP($E705,contratos,6,FALSE),"")</f>
        <v/>
      </c>
      <c r="L705" s="112" t="str">
        <f>IFERROR(VLOOKUP($E705,contratos,7,FALSE),"")</f>
        <v/>
      </c>
      <c r="M705" s="113"/>
      <c r="N705" s="114"/>
      <c r="O705" s="113"/>
      <c r="P705" s="107"/>
      <c r="Q705" s="115"/>
      <c r="R705" s="116"/>
      <c r="S705" s="117" t="str">
        <f t="shared" si="3"/>
        <v/>
      </c>
      <c r="T705" s="116"/>
      <c r="U705" s="106" t="str">
        <f t="shared" si="8"/>
        <v/>
      </c>
      <c r="V705" s="107"/>
      <c r="W705" s="107"/>
      <c r="X705" s="118"/>
      <c r="Y705" s="119" t="str">
        <f t="shared" si="5"/>
        <v/>
      </c>
      <c r="Z705" s="113"/>
      <c r="AA705" s="113"/>
      <c r="AB705" s="119" t="str">
        <f>IF(T705&lt;&gt;"",(HOUR(T705)+MINUTE(T705)/60)*custohh,"")</f>
        <v/>
      </c>
      <c r="AC705" s="118"/>
      <c r="AD705" s="119" t="str">
        <f t="shared" si="6"/>
        <v/>
      </c>
      <c r="AE705" s="107"/>
      <c r="AF705" s="107"/>
      <c r="AG705" s="107"/>
      <c r="AH705" s="107"/>
      <c r="AI705" s="107"/>
      <c r="AJ705" s="120"/>
      <c r="AK705" s="107"/>
      <c r="AL705" s="113"/>
      <c r="AM705" s="121"/>
      <c r="AN705" s="121"/>
    </row>
    <row r="706">
      <c r="A706" s="104"/>
      <c r="B706" s="105"/>
      <c r="C706" s="105"/>
      <c r="D706" s="106" t="str">
        <f t="shared" si="1"/>
        <v/>
      </c>
      <c r="E706" s="107"/>
      <c r="F706" s="108" t="str">
        <f t="shared" si="7"/>
        <v/>
      </c>
      <c r="G706" s="109" t="str">
        <f>IFERROR(VLOOKUP($E706,contratos,2,FALSE),"")</f>
        <v/>
      </c>
      <c r="H706" s="110" t="str">
        <f>IFERROR(VLOOKUP($E706,contratos,3,FALSE),"")</f>
        <v/>
      </c>
      <c r="I706" s="111" t="str">
        <f>IFERROR(VLOOKUP($E706,contratos,4,FALSE),"")</f>
        <v/>
      </c>
      <c r="J706" s="112" t="str">
        <f>IFERROR(VLOOKUP($E706,contratos,5,FALSE),"")</f>
        <v/>
      </c>
      <c r="K706" s="112" t="str">
        <f>IFERROR(VLOOKUP($E706,contratos,6,FALSE),"")</f>
        <v/>
      </c>
      <c r="L706" s="112" t="str">
        <f>IFERROR(VLOOKUP($E706,contratos,7,FALSE),"")</f>
        <v/>
      </c>
      <c r="M706" s="113"/>
      <c r="N706" s="114"/>
      <c r="O706" s="113"/>
      <c r="P706" s="107"/>
      <c r="Q706" s="115"/>
      <c r="R706" s="116"/>
      <c r="S706" s="117" t="str">
        <f t="shared" si="3"/>
        <v/>
      </c>
      <c r="T706" s="116"/>
      <c r="U706" s="106" t="str">
        <f t="shared" si="8"/>
        <v/>
      </c>
      <c r="V706" s="107"/>
      <c r="W706" s="107"/>
      <c r="X706" s="118"/>
      <c r="Y706" s="119" t="str">
        <f t="shared" si="5"/>
        <v/>
      </c>
      <c r="Z706" s="113"/>
      <c r="AA706" s="113"/>
      <c r="AB706" s="119" t="str">
        <f>IF(T706&lt;&gt;"",(HOUR(T706)+MINUTE(T706)/60)*custohh,"")</f>
        <v/>
      </c>
      <c r="AC706" s="118"/>
      <c r="AD706" s="119" t="str">
        <f t="shared" si="6"/>
        <v/>
      </c>
      <c r="AE706" s="107"/>
      <c r="AF706" s="107"/>
      <c r="AG706" s="107"/>
      <c r="AH706" s="107"/>
      <c r="AI706" s="107"/>
      <c r="AJ706" s="120"/>
      <c r="AK706" s="107"/>
      <c r="AL706" s="113"/>
      <c r="AM706" s="121"/>
      <c r="AN706" s="121"/>
    </row>
    <row r="707">
      <c r="A707" s="104"/>
      <c r="B707" s="105"/>
      <c r="C707" s="105"/>
      <c r="D707" s="106" t="str">
        <f t="shared" si="1"/>
        <v/>
      </c>
      <c r="E707" s="107"/>
      <c r="F707" s="108" t="str">
        <f t="shared" si="7"/>
        <v/>
      </c>
      <c r="G707" s="109" t="str">
        <f>IFERROR(VLOOKUP($E707,contratos,2,FALSE),"")</f>
        <v/>
      </c>
      <c r="H707" s="110" t="str">
        <f>IFERROR(VLOOKUP($E707,contratos,3,FALSE),"")</f>
        <v/>
      </c>
      <c r="I707" s="111" t="str">
        <f>IFERROR(VLOOKUP($E707,contratos,4,FALSE),"")</f>
        <v/>
      </c>
      <c r="J707" s="112" t="str">
        <f>IFERROR(VLOOKUP($E707,contratos,5,FALSE),"")</f>
        <v/>
      </c>
      <c r="K707" s="112" t="str">
        <f>IFERROR(VLOOKUP($E707,contratos,6,FALSE),"")</f>
        <v/>
      </c>
      <c r="L707" s="112" t="str">
        <f>IFERROR(VLOOKUP($E707,contratos,7,FALSE),"")</f>
        <v/>
      </c>
      <c r="M707" s="113"/>
      <c r="N707" s="114"/>
      <c r="O707" s="113"/>
      <c r="P707" s="107"/>
      <c r="Q707" s="115"/>
      <c r="R707" s="116"/>
      <c r="S707" s="117" t="str">
        <f t="shared" si="3"/>
        <v/>
      </c>
      <c r="T707" s="116"/>
      <c r="U707" s="106" t="str">
        <f t="shared" si="8"/>
        <v/>
      </c>
      <c r="V707" s="107"/>
      <c r="W707" s="107"/>
      <c r="X707" s="118"/>
      <c r="Y707" s="119" t="str">
        <f t="shared" si="5"/>
        <v/>
      </c>
      <c r="Z707" s="113"/>
      <c r="AA707" s="113"/>
      <c r="AB707" s="119" t="str">
        <f>IF(T707&lt;&gt;"",(HOUR(T707)+MINUTE(T707)/60)*custohh,"")</f>
        <v/>
      </c>
      <c r="AC707" s="118"/>
      <c r="AD707" s="119" t="str">
        <f t="shared" si="6"/>
        <v/>
      </c>
      <c r="AE707" s="107"/>
      <c r="AF707" s="107"/>
      <c r="AG707" s="107"/>
      <c r="AH707" s="107"/>
      <c r="AI707" s="107"/>
      <c r="AJ707" s="120"/>
      <c r="AK707" s="107"/>
      <c r="AL707" s="113"/>
      <c r="AM707" s="121"/>
      <c r="AN707" s="121"/>
    </row>
    <row r="708">
      <c r="A708" s="104"/>
      <c r="B708" s="105"/>
      <c r="C708" s="105"/>
      <c r="D708" s="106" t="str">
        <f t="shared" si="1"/>
        <v/>
      </c>
      <c r="E708" s="107"/>
      <c r="F708" s="108" t="str">
        <f t="shared" si="7"/>
        <v/>
      </c>
      <c r="G708" s="109" t="str">
        <f>IFERROR(VLOOKUP($E708,contratos,2,FALSE),"")</f>
        <v/>
      </c>
      <c r="H708" s="110" t="str">
        <f>IFERROR(VLOOKUP($E708,contratos,3,FALSE),"")</f>
        <v/>
      </c>
      <c r="I708" s="111" t="str">
        <f>IFERROR(VLOOKUP($E708,contratos,4,FALSE),"")</f>
        <v/>
      </c>
      <c r="J708" s="112" t="str">
        <f>IFERROR(VLOOKUP($E708,contratos,5,FALSE),"")</f>
        <v/>
      </c>
      <c r="K708" s="112" t="str">
        <f>IFERROR(VLOOKUP($E708,contratos,6,FALSE),"")</f>
        <v/>
      </c>
      <c r="L708" s="112" t="str">
        <f>IFERROR(VLOOKUP($E708,contratos,7,FALSE),"")</f>
        <v/>
      </c>
      <c r="M708" s="113"/>
      <c r="N708" s="114"/>
      <c r="O708" s="113"/>
      <c r="P708" s="107"/>
      <c r="Q708" s="115"/>
      <c r="R708" s="116"/>
      <c r="S708" s="117" t="str">
        <f t="shared" si="3"/>
        <v/>
      </c>
      <c r="T708" s="116"/>
      <c r="U708" s="106" t="str">
        <f t="shared" si="8"/>
        <v/>
      </c>
      <c r="V708" s="107"/>
      <c r="W708" s="107"/>
      <c r="X708" s="118"/>
      <c r="Y708" s="119" t="str">
        <f t="shared" si="5"/>
        <v/>
      </c>
      <c r="Z708" s="113"/>
      <c r="AA708" s="113"/>
      <c r="AB708" s="119" t="str">
        <f>IF(T708&lt;&gt;"",(HOUR(T708)+MINUTE(T708)/60)*custohh,"")</f>
        <v/>
      </c>
      <c r="AC708" s="118"/>
      <c r="AD708" s="119" t="str">
        <f t="shared" si="6"/>
        <v/>
      </c>
      <c r="AE708" s="107"/>
      <c r="AF708" s="107"/>
      <c r="AG708" s="107"/>
      <c r="AH708" s="107"/>
      <c r="AI708" s="107"/>
      <c r="AJ708" s="120"/>
      <c r="AK708" s="107"/>
      <c r="AL708" s="113"/>
      <c r="AM708" s="121"/>
      <c r="AN708" s="121"/>
    </row>
    <row r="709">
      <c r="A709" s="104"/>
      <c r="B709" s="105"/>
      <c r="C709" s="105"/>
      <c r="D709" s="106" t="str">
        <f t="shared" si="1"/>
        <v/>
      </c>
      <c r="E709" s="107"/>
      <c r="F709" s="108" t="str">
        <f t="shared" si="7"/>
        <v/>
      </c>
      <c r="G709" s="109" t="str">
        <f>IFERROR(VLOOKUP($E709,contratos,2,FALSE),"")</f>
        <v/>
      </c>
      <c r="H709" s="110" t="str">
        <f>IFERROR(VLOOKUP($E709,contratos,3,FALSE),"")</f>
        <v/>
      </c>
      <c r="I709" s="111" t="str">
        <f>IFERROR(VLOOKUP($E709,contratos,4,FALSE),"")</f>
        <v/>
      </c>
      <c r="J709" s="112" t="str">
        <f>IFERROR(VLOOKUP($E709,contratos,5,FALSE),"")</f>
        <v/>
      </c>
      <c r="K709" s="112" t="str">
        <f>IFERROR(VLOOKUP($E709,contratos,6,FALSE),"")</f>
        <v/>
      </c>
      <c r="L709" s="112" t="str">
        <f>IFERROR(VLOOKUP($E709,contratos,7,FALSE),"")</f>
        <v/>
      </c>
      <c r="M709" s="113"/>
      <c r="N709" s="114"/>
      <c r="O709" s="113"/>
      <c r="P709" s="107"/>
      <c r="Q709" s="115"/>
      <c r="R709" s="116"/>
      <c r="S709" s="117" t="str">
        <f t="shared" si="3"/>
        <v/>
      </c>
      <c r="T709" s="116"/>
      <c r="U709" s="106" t="str">
        <f t="shared" si="8"/>
        <v/>
      </c>
      <c r="V709" s="107"/>
      <c r="W709" s="107"/>
      <c r="X709" s="118"/>
      <c r="Y709" s="119" t="str">
        <f t="shared" si="5"/>
        <v/>
      </c>
      <c r="Z709" s="113"/>
      <c r="AA709" s="113"/>
      <c r="AB709" s="119" t="str">
        <f>IF(T709&lt;&gt;"",(HOUR(T709)+MINUTE(T709)/60)*custohh,"")</f>
        <v/>
      </c>
      <c r="AC709" s="118"/>
      <c r="AD709" s="119" t="str">
        <f t="shared" si="6"/>
        <v/>
      </c>
      <c r="AE709" s="107"/>
      <c r="AF709" s="107"/>
      <c r="AG709" s="107"/>
      <c r="AH709" s="107"/>
      <c r="AI709" s="107"/>
      <c r="AJ709" s="120"/>
      <c r="AK709" s="107"/>
      <c r="AL709" s="113"/>
      <c r="AM709" s="121"/>
      <c r="AN709" s="121"/>
    </row>
    <row r="710">
      <c r="A710" s="104"/>
      <c r="B710" s="105"/>
      <c r="C710" s="105"/>
      <c r="D710" s="106" t="str">
        <f t="shared" si="1"/>
        <v/>
      </c>
      <c r="E710" s="107"/>
      <c r="F710" s="108" t="str">
        <f t="shared" si="7"/>
        <v/>
      </c>
      <c r="G710" s="109" t="str">
        <f>IFERROR(VLOOKUP($E710,contratos,2,FALSE),"")</f>
        <v/>
      </c>
      <c r="H710" s="110" t="str">
        <f>IFERROR(VLOOKUP($E710,contratos,3,FALSE),"")</f>
        <v/>
      </c>
      <c r="I710" s="111" t="str">
        <f>IFERROR(VLOOKUP($E710,contratos,4,FALSE),"")</f>
        <v/>
      </c>
      <c r="J710" s="112" t="str">
        <f>IFERROR(VLOOKUP($E710,contratos,5,FALSE),"")</f>
        <v/>
      </c>
      <c r="K710" s="112" t="str">
        <f>IFERROR(VLOOKUP($E710,contratos,6,FALSE),"")</f>
        <v/>
      </c>
      <c r="L710" s="112" t="str">
        <f>IFERROR(VLOOKUP($E710,contratos,7,FALSE),"")</f>
        <v/>
      </c>
      <c r="M710" s="113"/>
      <c r="N710" s="114"/>
      <c r="O710" s="113"/>
      <c r="P710" s="107"/>
      <c r="Q710" s="115"/>
      <c r="R710" s="116"/>
      <c r="S710" s="117" t="str">
        <f t="shared" si="3"/>
        <v/>
      </c>
      <c r="T710" s="116"/>
      <c r="U710" s="106" t="str">
        <f t="shared" si="8"/>
        <v/>
      </c>
      <c r="V710" s="107"/>
      <c r="W710" s="107"/>
      <c r="X710" s="118"/>
      <c r="Y710" s="119" t="str">
        <f t="shared" si="5"/>
        <v/>
      </c>
      <c r="Z710" s="113"/>
      <c r="AA710" s="113"/>
      <c r="AB710" s="119" t="str">
        <f>IF(T710&lt;&gt;"",(HOUR(T710)+MINUTE(T710)/60)*custohh,"")</f>
        <v/>
      </c>
      <c r="AC710" s="118"/>
      <c r="AD710" s="119" t="str">
        <f t="shared" si="6"/>
        <v/>
      </c>
      <c r="AE710" s="107"/>
      <c r="AF710" s="107"/>
      <c r="AG710" s="107"/>
      <c r="AH710" s="107"/>
      <c r="AI710" s="107"/>
      <c r="AJ710" s="120"/>
      <c r="AK710" s="107"/>
      <c r="AL710" s="113"/>
      <c r="AM710" s="121"/>
      <c r="AN710" s="121"/>
    </row>
    <row r="711">
      <c r="A711" s="104"/>
      <c r="B711" s="105"/>
      <c r="C711" s="105"/>
      <c r="D711" s="106" t="str">
        <f t="shared" si="1"/>
        <v/>
      </c>
      <c r="E711" s="107"/>
      <c r="F711" s="108" t="str">
        <f t="shared" si="7"/>
        <v/>
      </c>
      <c r="G711" s="109" t="str">
        <f>IFERROR(VLOOKUP($E711,contratos,2,FALSE),"")</f>
        <v/>
      </c>
      <c r="H711" s="110" t="str">
        <f>IFERROR(VLOOKUP($E711,contratos,3,FALSE),"")</f>
        <v/>
      </c>
      <c r="I711" s="111" t="str">
        <f>IFERROR(VLOOKUP($E711,contratos,4,FALSE),"")</f>
        <v/>
      </c>
      <c r="J711" s="112" t="str">
        <f>IFERROR(VLOOKUP($E711,contratos,5,FALSE),"")</f>
        <v/>
      </c>
      <c r="K711" s="112" t="str">
        <f>IFERROR(VLOOKUP($E711,contratos,6,FALSE),"")</f>
        <v/>
      </c>
      <c r="L711" s="112" t="str">
        <f>IFERROR(VLOOKUP($E711,contratos,7,FALSE),"")</f>
        <v/>
      </c>
      <c r="M711" s="113"/>
      <c r="N711" s="114"/>
      <c r="O711" s="113"/>
      <c r="P711" s="107"/>
      <c r="Q711" s="115"/>
      <c r="R711" s="116"/>
      <c r="S711" s="117" t="str">
        <f t="shared" si="3"/>
        <v/>
      </c>
      <c r="T711" s="116"/>
      <c r="U711" s="106" t="str">
        <f t="shared" si="8"/>
        <v/>
      </c>
      <c r="V711" s="107"/>
      <c r="W711" s="107"/>
      <c r="X711" s="118"/>
      <c r="Y711" s="119" t="str">
        <f t="shared" si="5"/>
        <v/>
      </c>
      <c r="Z711" s="113"/>
      <c r="AA711" s="113"/>
      <c r="AB711" s="119" t="str">
        <f>IF(T711&lt;&gt;"",(HOUR(T711)+MINUTE(T711)/60)*custohh,"")</f>
        <v/>
      </c>
      <c r="AC711" s="118"/>
      <c r="AD711" s="119" t="str">
        <f t="shared" si="6"/>
        <v/>
      </c>
      <c r="AE711" s="107"/>
      <c r="AF711" s="107"/>
      <c r="AG711" s="107"/>
      <c r="AH711" s="107"/>
      <c r="AI711" s="107"/>
      <c r="AJ711" s="120"/>
      <c r="AK711" s="107"/>
      <c r="AL711" s="113"/>
      <c r="AM711" s="121"/>
      <c r="AN711" s="121"/>
    </row>
    <row r="712">
      <c r="A712" s="104"/>
      <c r="B712" s="105"/>
      <c r="C712" s="105"/>
      <c r="D712" s="106" t="str">
        <f t="shared" si="1"/>
        <v/>
      </c>
      <c r="E712" s="107"/>
      <c r="F712" s="108" t="str">
        <f t="shared" si="7"/>
        <v/>
      </c>
      <c r="G712" s="109" t="str">
        <f>IFERROR(VLOOKUP($E712,contratos,2,FALSE),"")</f>
        <v/>
      </c>
      <c r="H712" s="110" t="str">
        <f>IFERROR(VLOOKUP($E712,contratos,3,FALSE),"")</f>
        <v/>
      </c>
      <c r="I712" s="111" t="str">
        <f>IFERROR(VLOOKUP($E712,contratos,4,FALSE),"")</f>
        <v/>
      </c>
      <c r="J712" s="112" t="str">
        <f>IFERROR(VLOOKUP($E712,contratos,5,FALSE),"")</f>
        <v/>
      </c>
      <c r="K712" s="112" t="str">
        <f>IFERROR(VLOOKUP($E712,contratos,6,FALSE),"")</f>
        <v/>
      </c>
      <c r="L712" s="112" t="str">
        <f>IFERROR(VLOOKUP($E712,contratos,7,FALSE),"")</f>
        <v/>
      </c>
      <c r="M712" s="113"/>
      <c r="N712" s="114"/>
      <c r="O712" s="113"/>
      <c r="P712" s="107"/>
      <c r="Q712" s="115"/>
      <c r="R712" s="116"/>
      <c r="S712" s="117" t="str">
        <f t="shared" si="3"/>
        <v/>
      </c>
      <c r="T712" s="116"/>
      <c r="U712" s="106" t="str">
        <f t="shared" si="8"/>
        <v/>
      </c>
      <c r="V712" s="107"/>
      <c r="W712" s="107"/>
      <c r="X712" s="118"/>
      <c r="Y712" s="119" t="str">
        <f t="shared" si="5"/>
        <v/>
      </c>
      <c r="Z712" s="113"/>
      <c r="AA712" s="113"/>
      <c r="AB712" s="119" t="str">
        <f>IF(T712&lt;&gt;"",(HOUR(T712)+MINUTE(T712)/60)*custohh,"")</f>
        <v/>
      </c>
      <c r="AC712" s="118"/>
      <c r="AD712" s="119" t="str">
        <f t="shared" si="6"/>
        <v/>
      </c>
      <c r="AE712" s="107"/>
      <c r="AF712" s="107"/>
      <c r="AG712" s="107"/>
      <c r="AH712" s="107"/>
      <c r="AI712" s="107"/>
      <c r="AJ712" s="120"/>
      <c r="AK712" s="107"/>
      <c r="AL712" s="113"/>
      <c r="AM712" s="121"/>
      <c r="AN712" s="121"/>
    </row>
    <row r="713">
      <c r="A713" s="104"/>
      <c r="B713" s="105"/>
      <c r="C713" s="105"/>
      <c r="D713" s="106" t="str">
        <f t="shared" si="1"/>
        <v/>
      </c>
      <c r="E713" s="107"/>
      <c r="F713" s="108" t="str">
        <f t="shared" si="7"/>
        <v/>
      </c>
      <c r="G713" s="109" t="str">
        <f>IFERROR(VLOOKUP($E713,contratos,2,FALSE),"")</f>
        <v/>
      </c>
      <c r="H713" s="110" t="str">
        <f>IFERROR(VLOOKUP($E713,contratos,3,FALSE),"")</f>
        <v/>
      </c>
      <c r="I713" s="111" t="str">
        <f>IFERROR(VLOOKUP($E713,contratos,4,FALSE),"")</f>
        <v/>
      </c>
      <c r="J713" s="112" t="str">
        <f>IFERROR(VLOOKUP($E713,contratos,5,FALSE),"")</f>
        <v/>
      </c>
      <c r="K713" s="112" t="str">
        <f>IFERROR(VLOOKUP($E713,contratos,6,FALSE),"")</f>
        <v/>
      </c>
      <c r="L713" s="112" t="str">
        <f>IFERROR(VLOOKUP($E713,contratos,7,FALSE),"")</f>
        <v/>
      </c>
      <c r="M713" s="113"/>
      <c r="N713" s="114"/>
      <c r="O713" s="113"/>
      <c r="P713" s="107"/>
      <c r="Q713" s="115"/>
      <c r="R713" s="116"/>
      <c r="S713" s="117" t="str">
        <f t="shared" si="3"/>
        <v/>
      </c>
      <c r="T713" s="116"/>
      <c r="U713" s="106" t="str">
        <f t="shared" si="8"/>
        <v/>
      </c>
      <c r="V713" s="107"/>
      <c r="W713" s="107"/>
      <c r="X713" s="118"/>
      <c r="Y713" s="119" t="str">
        <f t="shared" si="5"/>
        <v/>
      </c>
      <c r="Z713" s="113"/>
      <c r="AA713" s="113"/>
      <c r="AB713" s="119" t="str">
        <f>IF(T713&lt;&gt;"",(HOUR(T713)+MINUTE(T713)/60)*custohh,"")</f>
        <v/>
      </c>
      <c r="AC713" s="118"/>
      <c r="AD713" s="119" t="str">
        <f t="shared" si="6"/>
        <v/>
      </c>
      <c r="AE713" s="107"/>
      <c r="AF713" s="107"/>
      <c r="AG713" s="107"/>
      <c r="AH713" s="107"/>
      <c r="AI713" s="107"/>
      <c r="AJ713" s="120"/>
      <c r="AK713" s="107"/>
      <c r="AL713" s="113"/>
      <c r="AM713" s="121"/>
      <c r="AN713" s="121"/>
    </row>
    <row r="714">
      <c r="A714" s="104"/>
      <c r="B714" s="105"/>
      <c r="C714" s="105"/>
      <c r="D714" s="106" t="str">
        <f t="shared" si="1"/>
        <v/>
      </c>
      <c r="E714" s="107"/>
      <c r="F714" s="108" t="str">
        <f t="shared" si="7"/>
        <v/>
      </c>
      <c r="G714" s="109" t="str">
        <f>IFERROR(VLOOKUP($E714,contratos,2,FALSE),"")</f>
        <v/>
      </c>
      <c r="H714" s="110" t="str">
        <f>IFERROR(VLOOKUP($E714,contratos,3,FALSE),"")</f>
        <v/>
      </c>
      <c r="I714" s="111" t="str">
        <f>IFERROR(VLOOKUP($E714,contratos,4,FALSE),"")</f>
        <v/>
      </c>
      <c r="J714" s="112" t="str">
        <f>IFERROR(VLOOKUP($E714,contratos,5,FALSE),"")</f>
        <v/>
      </c>
      <c r="K714" s="112" t="str">
        <f>IFERROR(VLOOKUP($E714,contratos,6,FALSE),"")</f>
        <v/>
      </c>
      <c r="L714" s="112" t="str">
        <f>IFERROR(VLOOKUP($E714,contratos,7,FALSE),"")</f>
        <v/>
      </c>
      <c r="M714" s="113"/>
      <c r="N714" s="114"/>
      <c r="O714" s="113"/>
      <c r="P714" s="107"/>
      <c r="Q714" s="115"/>
      <c r="R714" s="116"/>
      <c r="S714" s="117" t="str">
        <f t="shared" si="3"/>
        <v/>
      </c>
      <c r="T714" s="116"/>
      <c r="U714" s="106" t="str">
        <f t="shared" si="8"/>
        <v/>
      </c>
      <c r="V714" s="107"/>
      <c r="W714" s="107"/>
      <c r="X714" s="118"/>
      <c r="Y714" s="119" t="str">
        <f t="shared" si="5"/>
        <v/>
      </c>
      <c r="Z714" s="113"/>
      <c r="AA714" s="113"/>
      <c r="AB714" s="119" t="str">
        <f>IF(T714&lt;&gt;"",(HOUR(T714)+MINUTE(T714)/60)*custohh,"")</f>
        <v/>
      </c>
      <c r="AC714" s="118"/>
      <c r="AD714" s="119" t="str">
        <f t="shared" si="6"/>
        <v/>
      </c>
      <c r="AE714" s="107"/>
      <c r="AF714" s="107"/>
      <c r="AG714" s="107"/>
      <c r="AH714" s="107"/>
      <c r="AI714" s="107"/>
      <c r="AJ714" s="120"/>
      <c r="AK714" s="107"/>
      <c r="AL714" s="113"/>
      <c r="AM714" s="121"/>
      <c r="AN714" s="121"/>
    </row>
    <row r="715">
      <c r="A715" s="104"/>
      <c r="B715" s="105"/>
      <c r="C715" s="105"/>
      <c r="D715" s="106" t="str">
        <f t="shared" si="1"/>
        <v/>
      </c>
      <c r="E715" s="107"/>
      <c r="F715" s="108" t="str">
        <f t="shared" si="7"/>
        <v/>
      </c>
      <c r="G715" s="109" t="str">
        <f>IFERROR(VLOOKUP($E715,contratos,2,FALSE),"")</f>
        <v/>
      </c>
      <c r="H715" s="110" t="str">
        <f>IFERROR(VLOOKUP($E715,contratos,3,FALSE),"")</f>
        <v/>
      </c>
      <c r="I715" s="111" t="str">
        <f>IFERROR(VLOOKUP($E715,contratos,4,FALSE),"")</f>
        <v/>
      </c>
      <c r="J715" s="112" t="str">
        <f>IFERROR(VLOOKUP($E715,contratos,5,FALSE),"")</f>
        <v/>
      </c>
      <c r="K715" s="112" t="str">
        <f>IFERROR(VLOOKUP($E715,contratos,6,FALSE),"")</f>
        <v/>
      </c>
      <c r="L715" s="112" t="str">
        <f>IFERROR(VLOOKUP($E715,contratos,7,FALSE),"")</f>
        <v/>
      </c>
      <c r="M715" s="113"/>
      <c r="N715" s="114"/>
      <c r="O715" s="113"/>
      <c r="P715" s="107"/>
      <c r="Q715" s="115"/>
      <c r="R715" s="116"/>
      <c r="S715" s="117" t="str">
        <f t="shared" si="3"/>
        <v/>
      </c>
      <c r="T715" s="116"/>
      <c r="U715" s="106" t="str">
        <f t="shared" si="8"/>
        <v/>
      </c>
      <c r="V715" s="107"/>
      <c r="W715" s="107"/>
      <c r="X715" s="118"/>
      <c r="Y715" s="119" t="str">
        <f t="shared" si="5"/>
        <v/>
      </c>
      <c r="Z715" s="113"/>
      <c r="AA715" s="113"/>
      <c r="AB715" s="119" t="str">
        <f>IF(T715&lt;&gt;"",(HOUR(T715)+MINUTE(T715)/60)*custohh,"")</f>
        <v/>
      </c>
      <c r="AC715" s="118"/>
      <c r="AD715" s="119" t="str">
        <f t="shared" si="6"/>
        <v/>
      </c>
      <c r="AE715" s="107"/>
      <c r="AF715" s="107"/>
      <c r="AG715" s="107"/>
      <c r="AH715" s="107"/>
      <c r="AI715" s="107"/>
      <c r="AJ715" s="120"/>
      <c r="AK715" s="107"/>
      <c r="AL715" s="113"/>
      <c r="AM715" s="121"/>
      <c r="AN715" s="121"/>
    </row>
    <row r="716">
      <c r="A716" s="104"/>
      <c r="B716" s="105"/>
      <c r="C716" s="105"/>
      <c r="D716" s="106" t="str">
        <f t="shared" si="1"/>
        <v/>
      </c>
      <c r="E716" s="107"/>
      <c r="F716" s="108" t="str">
        <f t="shared" si="7"/>
        <v/>
      </c>
      <c r="G716" s="109" t="str">
        <f>IFERROR(VLOOKUP($E716,contratos,2,FALSE),"")</f>
        <v/>
      </c>
      <c r="H716" s="110" t="str">
        <f>IFERROR(VLOOKUP($E716,contratos,3,FALSE),"")</f>
        <v/>
      </c>
      <c r="I716" s="111" t="str">
        <f>IFERROR(VLOOKUP($E716,contratos,4,FALSE),"")</f>
        <v/>
      </c>
      <c r="J716" s="112" t="str">
        <f>IFERROR(VLOOKUP($E716,contratos,5,FALSE),"")</f>
        <v/>
      </c>
      <c r="K716" s="112" t="str">
        <f>IFERROR(VLOOKUP($E716,contratos,6,FALSE),"")</f>
        <v/>
      </c>
      <c r="L716" s="112" t="str">
        <f>IFERROR(VLOOKUP($E716,contratos,7,FALSE),"")</f>
        <v/>
      </c>
      <c r="M716" s="113"/>
      <c r="N716" s="114"/>
      <c r="O716" s="113"/>
      <c r="P716" s="107"/>
      <c r="Q716" s="115"/>
      <c r="R716" s="116"/>
      <c r="S716" s="117" t="str">
        <f t="shared" si="3"/>
        <v/>
      </c>
      <c r="T716" s="116"/>
      <c r="U716" s="106" t="str">
        <f t="shared" si="8"/>
        <v/>
      </c>
      <c r="V716" s="107"/>
      <c r="W716" s="107"/>
      <c r="X716" s="118"/>
      <c r="Y716" s="119" t="str">
        <f t="shared" si="5"/>
        <v/>
      </c>
      <c r="Z716" s="113"/>
      <c r="AA716" s="113"/>
      <c r="AB716" s="119" t="str">
        <f>IF(T716&lt;&gt;"",(HOUR(T716)+MINUTE(T716)/60)*custohh,"")</f>
        <v/>
      </c>
      <c r="AC716" s="118"/>
      <c r="AD716" s="119" t="str">
        <f t="shared" si="6"/>
        <v/>
      </c>
      <c r="AE716" s="107"/>
      <c r="AF716" s="107"/>
      <c r="AG716" s="107"/>
      <c r="AH716" s="107"/>
      <c r="AI716" s="107"/>
      <c r="AJ716" s="120"/>
      <c r="AK716" s="107"/>
      <c r="AL716" s="113"/>
      <c r="AM716" s="121"/>
      <c r="AN716" s="121"/>
    </row>
    <row r="717">
      <c r="A717" s="104"/>
      <c r="B717" s="105"/>
      <c r="C717" s="105"/>
      <c r="D717" s="106" t="str">
        <f t="shared" si="1"/>
        <v/>
      </c>
      <c r="E717" s="107"/>
      <c r="F717" s="108" t="str">
        <f t="shared" si="7"/>
        <v/>
      </c>
      <c r="G717" s="109" t="str">
        <f>IFERROR(VLOOKUP($E717,contratos,2,FALSE),"")</f>
        <v/>
      </c>
      <c r="H717" s="110" t="str">
        <f>IFERROR(VLOOKUP($E717,contratos,3,FALSE),"")</f>
        <v/>
      </c>
      <c r="I717" s="111" t="str">
        <f>IFERROR(VLOOKUP($E717,contratos,4,FALSE),"")</f>
        <v/>
      </c>
      <c r="J717" s="112" t="str">
        <f>IFERROR(VLOOKUP($E717,contratos,5,FALSE),"")</f>
        <v/>
      </c>
      <c r="K717" s="112" t="str">
        <f>IFERROR(VLOOKUP($E717,contratos,6,FALSE),"")</f>
        <v/>
      </c>
      <c r="L717" s="112" t="str">
        <f>IFERROR(VLOOKUP($E717,contratos,7,FALSE),"")</f>
        <v/>
      </c>
      <c r="M717" s="113"/>
      <c r="N717" s="114"/>
      <c r="O717" s="113"/>
      <c r="P717" s="107"/>
      <c r="Q717" s="115"/>
      <c r="R717" s="116"/>
      <c r="S717" s="117" t="str">
        <f t="shared" si="3"/>
        <v/>
      </c>
      <c r="T717" s="116"/>
      <c r="U717" s="106" t="str">
        <f t="shared" si="8"/>
        <v/>
      </c>
      <c r="V717" s="107"/>
      <c r="W717" s="107"/>
      <c r="X717" s="118"/>
      <c r="Y717" s="119" t="str">
        <f t="shared" si="5"/>
        <v/>
      </c>
      <c r="Z717" s="113"/>
      <c r="AA717" s="113"/>
      <c r="AB717" s="119" t="str">
        <f>IF(T717&lt;&gt;"",(HOUR(T717)+MINUTE(T717)/60)*custohh,"")</f>
        <v/>
      </c>
      <c r="AC717" s="118"/>
      <c r="AD717" s="119" t="str">
        <f t="shared" si="6"/>
        <v/>
      </c>
      <c r="AE717" s="107"/>
      <c r="AF717" s="107"/>
      <c r="AG717" s="107"/>
      <c r="AH717" s="107"/>
      <c r="AI717" s="107"/>
      <c r="AJ717" s="120"/>
      <c r="AK717" s="107"/>
      <c r="AL717" s="113"/>
      <c r="AM717" s="121"/>
      <c r="AN717" s="121"/>
    </row>
    <row r="718">
      <c r="A718" s="104"/>
      <c r="B718" s="105"/>
      <c r="C718" s="105"/>
      <c r="D718" s="106" t="str">
        <f t="shared" si="1"/>
        <v/>
      </c>
      <c r="E718" s="107"/>
      <c r="F718" s="108" t="str">
        <f t="shared" si="7"/>
        <v/>
      </c>
      <c r="G718" s="109" t="str">
        <f>IFERROR(VLOOKUP($E718,contratos,2,FALSE),"")</f>
        <v/>
      </c>
      <c r="H718" s="110" t="str">
        <f>IFERROR(VLOOKUP($E718,contratos,3,FALSE),"")</f>
        <v/>
      </c>
      <c r="I718" s="111" t="str">
        <f>IFERROR(VLOOKUP($E718,contratos,4,FALSE),"")</f>
        <v/>
      </c>
      <c r="J718" s="112" t="str">
        <f>IFERROR(VLOOKUP($E718,contratos,5,FALSE),"")</f>
        <v/>
      </c>
      <c r="K718" s="112" t="str">
        <f>IFERROR(VLOOKUP($E718,contratos,6,FALSE),"")</f>
        <v/>
      </c>
      <c r="L718" s="112" t="str">
        <f>IFERROR(VLOOKUP($E718,contratos,7,FALSE),"")</f>
        <v/>
      </c>
      <c r="M718" s="113"/>
      <c r="N718" s="114"/>
      <c r="O718" s="113"/>
      <c r="P718" s="107"/>
      <c r="Q718" s="115"/>
      <c r="R718" s="116"/>
      <c r="S718" s="117" t="str">
        <f t="shared" si="3"/>
        <v/>
      </c>
      <c r="T718" s="116"/>
      <c r="U718" s="106" t="str">
        <f t="shared" si="8"/>
        <v/>
      </c>
      <c r="V718" s="107"/>
      <c r="W718" s="107"/>
      <c r="X718" s="118"/>
      <c r="Y718" s="119" t="str">
        <f t="shared" si="5"/>
        <v/>
      </c>
      <c r="Z718" s="113"/>
      <c r="AA718" s="113"/>
      <c r="AB718" s="119" t="str">
        <f>IF(T718&lt;&gt;"",(HOUR(T718)+MINUTE(T718)/60)*custohh,"")</f>
        <v/>
      </c>
      <c r="AC718" s="118"/>
      <c r="AD718" s="119" t="str">
        <f t="shared" si="6"/>
        <v/>
      </c>
      <c r="AE718" s="107"/>
      <c r="AF718" s="107"/>
      <c r="AG718" s="107"/>
      <c r="AH718" s="107"/>
      <c r="AI718" s="107"/>
      <c r="AJ718" s="120"/>
      <c r="AK718" s="107"/>
      <c r="AL718" s="113"/>
      <c r="AM718" s="121"/>
      <c r="AN718" s="121"/>
    </row>
    <row r="719">
      <c r="A719" s="104"/>
      <c r="B719" s="105"/>
      <c r="C719" s="105"/>
      <c r="D719" s="106" t="str">
        <f t="shared" si="1"/>
        <v/>
      </c>
      <c r="E719" s="107"/>
      <c r="F719" s="108" t="str">
        <f t="shared" si="7"/>
        <v/>
      </c>
      <c r="G719" s="109" t="str">
        <f>IFERROR(VLOOKUP($E719,contratos,2,FALSE),"")</f>
        <v/>
      </c>
      <c r="H719" s="110" t="str">
        <f>IFERROR(VLOOKUP($E719,contratos,3,FALSE),"")</f>
        <v/>
      </c>
      <c r="I719" s="111" t="str">
        <f>IFERROR(VLOOKUP($E719,contratos,4,FALSE),"")</f>
        <v/>
      </c>
      <c r="J719" s="112" t="str">
        <f>IFERROR(VLOOKUP($E719,contratos,5,FALSE),"")</f>
        <v/>
      </c>
      <c r="K719" s="112" t="str">
        <f>IFERROR(VLOOKUP($E719,contratos,6,FALSE),"")</f>
        <v/>
      </c>
      <c r="L719" s="112" t="str">
        <f>IFERROR(VLOOKUP($E719,contratos,7,FALSE),"")</f>
        <v/>
      </c>
      <c r="M719" s="113"/>
      <c r="N719" s="114"/>
      <c r="O719" s="113"/>
      <c r="P719" s="107"/>
      <c r="Q719" s="115"/>
      <c r="R719" s="116"/>
      <c r="S719" s="117" t="str">
        <f t="shared" si="3"/>
        <v/>
      </c>
      <c r="T719" s="116"/>
      <c r="U719" s="106" t="str">
        <f t="shared" si="8"/>
        <v/>
      </c>
      <c r="V719" s="107"/>
      <c r="W719" s="107"/>
      <c r="X719" s="118"/>
      <c r="Y719" s="119" t="str">
        <f t="shared" si="5"/>
        <v/>
      </c>
      <c r="Z719" s="113"/>
      <c r="AA719" s="113"/>
      <c r="AB719" s="119" t="str">
        <f>IF(T719&lt;&gt;"",(HOUR(T719)+MINUTE(T719)/60)*custohh,"")</f>
        <v/>
      </c>
      <c r="AC719" s="118"/>
      <c r="AD719" s="119" t="str">
        <f t="shared" si="6"/>
        <v/>
      </c>
      <c r="AE719" s="107"/>
      <c r="AF719" s="107"/>
      <c r="AG719" s="107"/>
      <c r="AH719" s="107"/>
      <c r="AI719" s="107"/>
      <c r="AJ719" s="120"/>
      <c r="AK719" s="107"/>
      <c r="AL719" s="113"/>
      <c r="AM719" s="121"/>
      <c r="AN719" s="121"/>
    </row>
    <row r="720">
      <c r="A720" s="104"/>
      <c r="B720" s="105"/>
      <c r="C720" s="105"/>
      <c r="D720" s="106" t="str">
        <f t="shared" si="1"/>
        <v/>
      </c>
      <c r="E720" s="107"/>
      <c r="F720" s="108" t="str">
        <f t="shared" si="7"/>
        <v/>
      </c>
      <c r="G720" s="109" t="str">
        <f>IFERROR(VLOOKUP($E720,contratos,2,FALSE),"")</f>
        <v/>
      </c>
      <c r="H720" s="110" t="str">
        <f>IFERROR(VLOOKUP($E720,contratos,3,FALSE),"")</f>
        <v/>
      </c>
      <c r="I720" s="111" t="str">
        <f>IFERROR(VLOOKUP($E720,contratos,4,FALSE),"")</f>
        <v/>
      </c>
      <c r="J720" s="112" t="str">
        <f>IFERROR(VLOOKUP($E720,contratos,5,FALSE),"")</f>
        <v/>
      </c>
      <c r="K720" s="112" t="str">
        <f>IFERROR(VLOOKUP($E720,contratos,6,FALSE),"")</f>
        <v/>
      </c>
      <c r="L720" s="112" t="str">
        <f>IFERROR(VLOOKUP($E720,contratos,7,FALSE),"")</f>
        <v/>
      </c>
      <c r="M720" s="113"/>
      <c r="N720" s="114"/>
      <c r="O720" s="113"/>
      <c r="P720" s="107"/>
      <c r="Q720" s="115"/>
      <c r="R720" s="116"/>
      <c r="S720" s="117" t="str">
        <f t="shared" si="3"/>
        <v/>
      </c>
      <c r="T720" s="116"/>
      <c r="U720" s="106" t="str">
        <f t="shared" si="8"/>
        <v/>
      </c>
      <c r="V720" s="107"/>
      <c r="W720" s="107"/>
      <c r="X720" s="118"/>
      <c r="Y720" s="119" t="str">
        <f t="shared" si="5"/>
        <v/>
      </c>
      <c r="Z720" s="113"/>
      <c r="AA720" s="113"/>
      <c r="AB720" s="119" t="str">
        <f>IF(T720&lt;&gt;"",(HOUR(T720)+MINUTE(T720)/60)*custohh,"")</f>
        <v/>
      </c>
      <c r="AC720" s="118"/>
      <c r="AD720" s="119" t="str">
        <f t="shared" si="6"/>
        <v/>
      </c>
      <c r="AE720" s="107"/>
      <c r="AF720" s="107"/>
      <c r="AG720" s="107"/>
      <c r="AH720" s="107"/>
      <c r="AI720" s="107"/>
      <c r="AJ720" s="120"/>
      <c r="AK720" s="107"/>
      <c r="AL720" s="113"/>
      <c r="AM720" s="121"/>
      <c r="AN720" s="121"/>
    </row>
    <row r="721">
      <c r="A721" s="104"/>
      <c r="B721" s="105"/>
      <c r="C721" s="105"/>
      <c r="D721" s="106" t="str">
        <f t="shared" si="1"/>
        <v/>
      </c>
      <c r="E721" s="107"/>
      <c r="F721" s="108" t="str">
        <f t="shared" si="7"/>
        <v/>
      </c>
      <c r="G721" s="109" t="str">
        <f>IFERROR(VLOOKUP($E721,contratos,2,FALSE),"")</f>
        <v/>
      </c>
      <c r="H721" s="110" t="str">
        <f>IFERROR(VLOOKUP($E721,contratos,3,FALSE),"")</f>
        <v/>
      </c>
      <c r="I721" s="111" t="str">
        <f>IFERROR(VLOOKUP($E721,contratos,4,FALSE),"")</f>
        <v/>
      </c>
      <c r="J721" s="112" t="str">
        <f>IFERROR(VLOOKUP($E721,contratos,5,FALSE),"")</f>
        <v/>
      </c>
      <c r="K721" s="112" t="str">
        <f>IFERROR(VLOOKUP($E721,contratos,6,FALSE),"")</f>
        <v/>
      </c>
      <c r="L721" s="112" t="str">
        <f>IFERROR(VLOOKUP($E721,contratos,7,FALSE),"")</f>
        <v/>
      </c>
      <c r="M721" s="113"/>
      <c r="N721" s="114"/>
      <c r="O721" s="113"/>
      <c r="P721" s="107"/>
      <c r="Q721" s="115"/>
      <c r="R721" s="116"/>
      <c r="S721" s="117" t="str">
        <f t="shared" si="3"/>
        <v/>
      </c>
      <c r="T721" s="116"/>
      <c r="U721" s="106" t="str">
        <f t="shared" si="8"/>
        <v/>
      </c>
      <c r="V721" s="107"/>
      <c r="W721" s="107"/>
      <c r="X721" s="118"/>
      <c r="Y721" s="119" t="str">
        <f t="shared" si="5"/>
        <v/>
      </c>
      <c r="Z721" s="113"/>
      <c r="AA721" s="113"/>
      <c r="AB721" s="119" t="str">
        <f>IF(T721&lt;&gt;"",(HOUR(T721)+MINUTE(T721)/60)*custohh,"")</f>
        <v/>
      </c>
      <c r="AC721" s="118"/>
      <c r="AD721" s="119" t="str">
        <f t="shared" si="6"/>
        <v/>
      </c>
      <c r="AE721" s="107"/>
      <c r="AF721" s="107"/>
      <c r="AG721" s="107"/>
      <c r="AH721" s="107"/>
      <c r="AI721" s="107"/>
      <c r="AJ721" s="120"/>
      <c r="AK721" s="107"/>
      <c r="AL721" s="113"/>
      <c r="AM721" s="121"/>
      <c r="AN721" s="121"/>
    </row>
    <row r="722">
      <c r="A722" s="104"/>
      <c r="B722" s="105"/>
      <c r="C722" s="105"/>
      <c r="D722" s="106" t="str">
        <f t="shared" si="1"/>
        <v/>
      </c>
      <c r="E722" s="107"/>
      <c r="F722" s="108" t="str">
        <f t="shared" si="7"/>
        <v/>
      </c>
      <c r="G722" s="109" t="str">
        <f>IFERROR(VLOOKUP($E722,contratos,2,FALSE),"")</f>
        <v/>
      </c>
      <c r="H722" s="110" t="str">
        <f>IFERROR(VLOOKUP($E722,contratos,3,FALSE),"")</f>
        <v/>
      </c>
      <c r="I722" s="111" t="str">
        <f>IFERROR(VLOOKUP($E722,contratos,4,FALSE),"")</f>
        <v/>
      </c>
      <c r="J722" s="112" t="str">
        <f>IFERROR(VLOOKUP($E722,contratos,5,FALSE),"")</f>
        <v/>
      </c>
      <c r="K722" s="112" t="str">
        <f>IFERROR(VLOOKUP($E722,contratos,6,FALSE),"")</f>
        <v/>
      </c>
      <c r="L722" s="112" t="str">
        <f>IFERROR(VLOOKUP($E722,contratos,7,FALSE),"")</f>
        <v/>
      </c>
      <c r="M722" s="113"/>
      <c r="N722" s="114"/>
      <c r="O722" s="113"/>
      <c r="P722" s="107"/>
      <c r="Q722" s="115"/>
      <c r="R722" s="116"/>
      <c r="S722" s="117" t="str">
        <f t="shared" si="3"/>
        <v/>
      </c>
      <c r="T722" s="116"/>
      <c r="U722" s="106" t="str">
        <f t="shared" si="8"/>
        <v/>
      </c>
      <c r="V722" s="107"/>
      <c r="W722" s="107"/>
      <c r="X722" s="118"/>
      <c r="Y722" s="119" t="str">
        <f t="shared" si="5"/>
        <v/>
      </c>
      <c r="Z722" s="113"/>
      <c r="AA722" s="113"/>
      <c r="AB722" s="119" t="str">
        <f>IF(T722&lt;&gt;"",(HOUR(T722)+MINUTE(T722)/60)*custohh,"")</f>
        <v/>
      </c>
      <c r="AC722" s="118"/>
      <c r="AD722" s="119" t="str">
        <f t="shared" si="6"/>
        <v/>
      </c>
      <c r="AE722" s="107"/>
      <c r="AF722" s="107"/>
      <c r="AG722" s="107"/>
      <c r="AH722" s="107"/>
      <c r="AI722" s="107"/>
      <c r="AJ722" s="120"/>
      <c r="AK722" s="107"/>
      <c r="AL722" s="113"/>
      <c r="AM722" s="121"/>
      <c r="AN722" s="121"/>
    </row>
    <row r="723">
      <c r="A723" s="104"/>
      <c r="B723" s="105"/>
      <c r="C723" s="105"/>
      <c r="D723" s="106" t="str">
        <f t="shared" si="1"/>
        <v/>
      </c>
      <c r="E723" s="107"/>
      <c r="F723" s="108" t="str">
        <f t="shared" si="7"/>
        <v/>
      </c>
      <c r="G723" s="109" t="str">
        <f>IFERROR(VLOOKUP($E723,contratos,2,FALSE),"")</f>
        <v/>
      </c>
      <c r="H723" s="110" t="str">
        <f>IFERROR(VLOOKUP($E723,contratos,3,FALSE),"")</f>
        <v/>
      </c>
      <c r="I723" s="111" t="str">
        <f>IFERROR(VLOOKUP($E723,contratos,4,FALSE),"")</f>
        <v/>
      </c>
      <c r="J723" s="112" t="str">
        <f>IFERROR(VLOOKUP($E723,contratos,5,FALSE),"")</f>
        <v/>
      </c>
      <c r="K723" s="112" t="str">
        <f>IFERROR(VLOOKUP($E723,contratos,6,FALSE),"")</f>
        <v/>
      </c>
      <c r="L723" s="112" t="str">
        <f>IFERROR(VLOOKUP($E723,contratos,7,FALSE),"")</f>
        <v/>
      </c>
      <c r="M723" s="113"/>
      <c r="N723" s="114"/>
      <c r="O723" s="113"/>
      <c r="P723" s="107"/>
      <c r="Q723" s="115"/>
      <c r="R723" s="116"/>
      <c r="S723" s="117" t="str">
        <f t="shared" si="3"/>
        <v/>
      </c>
      <c r="T723" s="116"/>
      <c r="U723" s="106" t="str">
        <f t="shared" si="8"/>
        <v/>
      </c>
      <c r="V723" s="107"/>
      <c r="W723" s="107"/>
      <c r="X723" s="118"/>
      <c r="Y723" s="119" t="str">
        <f t="shared" si="5"/>
        <v/>
      </c>
      <c r="Z723" s="113"/>
      <c r="AA723" s="113"/>
      <c r="AB723" s="119" t="str">
        <f>IF(T723&lt;&gt;"",(HOUR(T723)+MINUTE(T723)/60)*custohh,"")</f>
        <v/>
      </c>
      <c r="AC723" s="118"/>
      <c r="AD723" s="119" t="str">
        <f t="shared" si="6"/>
        <v/>
      </c>
      <c r="AE723" s="107"/>
      <c r="AF723" s="107"/>
      <c r="AG723" s="107"/>
      <c r="AH723" s="107"/>
      <c r="AI723" s="107"/>
      <c r="AJ723" s="120"/>
      <c r="AK723" s="107"/>
      <c r="AL723" s="113"/>
      <c r="AM723" s="121"/>
      <c r="AN723" s="121"/>
    </row>
    <row r="724">
      <c r="A724" s="104"/>
      <c r="B724" s="105"/>
      <c r="C724" s="105"/>
      <c r="D724" s="106" t="str">
        <f t="shared" si="1"/>
        <v/>
      </c>
      <c r="E724" s="107"/>
      <c r="F724" s="108" t="str">
        <f t="shared" si="7"/>
        <v/>
      </c>
      <c r="G724" s="109" t="str">
        <f>IFERROR(VLOOKUP($E724,contratos,2,FALSE),"")</f>
        <v/>
      </c>
      <c r="H724" s="110" t="str">
        <f>IFERROR(VLOOKUP($E724,contratos,3,FALSE),"")</f>
        <v/>
      </c>
      <c r="I724" s="111" t="str">
        <f>IFERROR(VLOOKUP($E724,contratos,4,FALSE),"")</f>
        <v/>
      </c>
      <c r="J724" s="112" t="str">
        <f>IFERROR(VLOOKUP($E724,contratos,5,FALSE),"")</f>
        <v/>
      </c>
      <c r="K724" s="112" t="str">
        <f>IFERROR(VLOOKUP($E724,contratos,6,FALSE),"")</f>
        <v/>
      </c>
      <c r="L724" s="112" t="str">
        <f>IFERROR(VLOOKUP($E724,contratos,7,FALSE),"")</f>
        <v/>
      </c>
      <c r="M724" s="113"/>
      <c r="N724" s="114"/>
      <c r="O724" s="113"/>
      <c r="P724" s="107"/>
      <c r="Q724" s="115"/>
      <c r="R724" s="116"/>
      <c r="S724" s="117" t="str">
        <f t="shared" si="3"/>
        <v/>
      </c>
      <c r="T724" s="116"/>
      <c r="U724" s="106" t="str">
        <f t="shared" si="8"/>
        <v/>
      </c>
      <c r="V724" s="107"/>
      <c r="W724" s="107"/>
      <c r="X724" s="118"/>
      <c r="Y724" s="119" t="str">
        <f t="shared" si="5"/>
        <v/>
      </c>
      <c r="Z724" s="113"/>
      <c r="AA724" s="113"/>
      <c r="AB724" s="119" t="str">
        <f>IF(T724&lt;&gt;"",(HOUR(T724)+MINUTE(T724)/60)*custohh,"")</f>
        <v/>
      </c>
      <c r="AC724" s="118"/>
      <c r="AD724" s="119" t="str">
        <f t="shared" si="6"/>
        <v/>
      </c>
      <c r="AE724" s="107"/>
      <c r="AF724" s="107"/>
      <c r="AG724" s="107"/>
      <c r="AH724" s="107"/>
      <c r="AI724" s="107"/>
      <c r="AJ724" s="120"/>
      <c r="AK724" s="107"/>
      <c r="AL724" s="113"/>
      <c r="AM724" s="121"/>
      <c r="AN724" s="121"/>
    </row>
    <row r="725">
      <c r="A725" s="104"/>
      <c r="B725" s="105"/>
      <c r="C725" s="105"/>
      <c r="D725" s="106" t="str">
        <f t="shared" si="1"/>
        <v/>
      </c>
      <c r="E725" s="107"/>
      <c r="F725" s="108" t="str">
        <f t="shared" si="7"/>
        <v/>
      </c>
      <c r="G725" s="109" t="str">
        <f>IFERROR(VLOOKUP($E725,contratos,2,FALSE),"")</f>
        <v/>
      </c>
      <c r="H725" s="110" t="str">
        <f>IFERROR(VLOOKUP($E725,contratos,3,FALSE),"")</f>
        <v/>
      </c>
      <c r="I725" s="111" t="str">
        <f>IFERROR(VLOOKUP($E725,contratos,4,FALSE),"")</f>
        <v/>
      </c>
      <c r="J725" s="112" t="str">
        <f>IFERROR(VLOOKUP($E725,contratos,5,FALSE),"")</f>
        <v/>
      </c>
      <c r="K725" s="112" t="str">
        <f>IFERROR(VLOOKUP($E725,contratos,6,FALSE),"")</f>
        <v/>
      </c>
      <c r="L725" s="112" t="str">
        <f>IFERROR(VLOOKUP($E725,contratos,7,FALSE),"")</f>
        <v/>
      </c>
      <c r="M725" s="113"/>
      <c r="N725" s="114"/>
      <c r="O725" s="113"/>
      <c r="P725" s="107"/>
      <c r="Q725" s="115"/>
      <c r="R725" s="116"/>
      <c r="S725" s="117" t="str">
        <f t="shared" si="3"/>
        <v/>
      </c>
      <c r="T725" s="116"/>
      <c r="U725" s="106" t="str">
        <f t="shared" si="8"/>
        <v/>
      </c>
      <c r="V725" s="107"/>
      <c r="W725" s="107"/>
      <c r="X725" s="118"/>
      <c r="Y725" s="119" t="str">
        <f t="shared" si="5"/>
        <v/>
      </c>
      <c r="Z725" s="113"/>
      <c r="AA725" s="113"/>
      <c r="AB725" s="119" t="str">
        <f>IF(T725&lt;&gt;"",(HOUR(T725)+MINUTE(T725)/60)*custohh,"")</f>
        <v/>
      </c>
      <c r="AC725" s="118"/>
      <c r="AD725" s="119" t="str">
        <f t="shared" si="6"/>
        <v/>
      </c>
      <c r="AE725" s="107"/>
      <c r="AF725" s="107"/>
      <c r="AG725" s="107"/>
      <c r="AH725" s="107"/>
      <c r="AI725" s="107"/>
      <c r="AJ725" s="120"/>
      <c r="AK725" s="107"/>
      <c r="AL725" s="113"/>
      <c r="AM725" s="121"/>
      <c r="AN725" s="121"/>
    </row>
    <row r="726">
      <c r="A726" s="104"/>
      <c r="B726" s="105"/>
      <c r="C726" s="105"/>
      <c r="D726" s="106" t="str">
        <f t="shared" si="1"/>
        <v/>
      </c>
      <c r="E726" s="107"/>
      <c r="F726" s="108" t="str">
        <f t="shared" si="7"/>
        <v/>
      </c>
      <c r="G726" s="109" t="str">
        <f>IFERROR(VLOOKUP($E726,contratos,2,FALSE),"")</f>
        <v/>
      </c>
      <c r="H726" s="110" t="str">
        <f>IFERROR(VLOOKUP($E726,contratos,3,FALSE),"")</f>
        <v/>
      </c>
      <c r="I726" s="111" t="str">
        <f>IFERROR(VLOOKUP($E726,contratos,4,FALSE),"")</f>
        <v/>
      </c>
      <c r="J726" s="112" t="str">
        <f>IFERROR(VLOOKUP($E726,contratos,5,FALSE),"")</f>
        <v/>
      </c>
      <c r="K726" s="112" t="str">
        <f>IFERROR(VLOOKUP($E726,contratos,6,FALSE),"")</f>
        <v/>
      </c>
      <c r="L726" s="112" t="str">
        <f>IFERROR(VLOOKUP($E726,contratos,7,FALSE),"")</f>
        <v/>
      </c>
      <c r="M726" s="113"/>
      <c r="N726" s="114"/>
      <c r="O726" s="113"/>
      <c r="P726" s="107"/>
      <c r="Q726" s="115"/>
      <c r="R726" s="116"/>
      <c r="S726" s="117" t="str">
        <f t="shared" si="3"/>
        <v/>
      </c>
      <c r="T726" s="116"/>
      <c r="U726" s="106" t="str">
        <f t="shared" si="8"/>
        <v/>
      </c>
      <c r="V726" s="107"/>
      <c r="W726" s="107"/>
      <c r="X726" s="118"/>
      <c r="Y726" s="119" t="str">
        <f t="shared" si="5"/>
        <v/>
      </c>
      <c r="Z726" s="113"/>
      <c r="AA726" s="113"/>
      <c r="AB726" s="119" t="str">
        <f>IF(T726&lt;&gt;"",(HOUR(T726)+MINUTE(T726)/60)*custohh,"")</f>
        <v/>
      </c>
      <c r="AC726" s="118"/>
      <c r="AD726" s="119" t="str">
        <f t="shared" si="6"/>
        <v/>
      </c>
      <c r="AE726" s="107"/>
      <c r="AF726" s="107"/>
      <c r="AG726" s="107"/>
      <c r="AH726" s="107"/>
      <c r="AI726" s="107"/>
      <c r="AJ726" s="120"/>
      <c r="AK726" s="107"/>
      <c r="AL726" s="113"/>
      <c r="AM726" s="121"/>
      <c r="AN726" s="121"/>
    </row>
    <row r="727">
      <c r="A727" s="104"/>
      <c r="B727" s="105"/>
      <c r="C727" s="105"/>
      <c r="D727" s="106" t="str">
        <f t="shared" si="1"/>
        <v/>
      </c>
      <c r="E727" s="107"/>
      <c r="F727" s="108" t="str">
        <f t="shared" si="7"/>
        <v/>
      </c>
      <c r="G727" s="109" t="str">
        <f>IFERROR(VLOOKUP($E727,contratos,2,FALSE),"")</f>
        <v/>
      </c>
      <c r="H727" s="110" t="str">
        <f>IFERROR(VLOOKUP($E727,contratos,3,FALSE),"")</f>
        <v/>
      </c>
      <c r="I727" s="111" t="str">
        <f>IFERROR(VLOOKUP($E727,contratos,4,FALSE),"")</f>
        <v/>
      </c>
      <c r="J727" s="112" t="str">
        <f>IFERROR(VLOOKUP($E727,contratos,5,FALSE),"")</f>
        <v/>
      </c>
      <c r="K727" s="112" t="str">
        <f>IFERROR(VLOOKUP($E727,contratos,6,FALSE),"")</f>
        <v/>
      </c>
      <c r="L727" s="112" t="str">
        <f>IFERROR(VLOOKUP($E727,contratos,7,FALSE),"")</f>
        <v/>
      </c>
      <c r="M727" s="113"/>
      <c r="N727" s="114"/>
      <c r="O727" s="113"/>
      <c r="P727" s="107"/>
      <c r="Q727" s="115"/>
      <c r="R727" s="116"/>
      <c r="S727" s="117" t="str">
        <f t="shared" si="3"/>
        <v/>
      </c>
      <c r="T727" s="116"/>
      <c r="U727" s="106" t="str">
        <f t="shared" si="8"/>
        <v/>
      </c>
      <c r="V727" s="107"/>
      <c r="W727" s="107"/>
      <c r="X727" s="118"/>
      <c r="Y727" s="119" t="str">
        <f t="shared" si="5"/>
        <v/>
      </c>
      <c r="Z727" s="113"/>
      <c r="AA727" s="113"/>
      <c r="AB727" s="119" t="str">
        <f>IF(T727&lt;&gt;"",(HOUR(T727)+MINUTE(T727)/60)*custohh,"")</f>
        <v/>
      </c>
      <c r="AC727" s="118"/>
      <c r="AD727" s="119" t="str">
        <f t="shared" si="6"/>
        <v/>
      </c>
      <c r="AE727" s="107"/>
      <c r="AF727" s="107"/>
      <c r="AG727" s="107"/>
      <c r="AH727" s="107"/>
      <c r="AI727" s="107"/>
      <c r="AJ727" s="120"/>
      <c r="AK727" s="107"/>
      <c r="AL727" s="113"/>
      <c r="AM727" s="121"/>
      <c r="AN727" s="121"/>
    </row>
    <row r="728">
      <c r="A728" s="104"/>
      <c r="B728" s="105"/>
      <c r="C728" s="105"/>
      <c r="D728" s="106" t="str">
        <f t="shared" si="1"/>
        <v/>
      </c>
      <c r="E728" s="107"/>
      <c r="F728" s="108" t="str">
        <f t="shared" si="7"/>
        <v/>
      </c>
      <c r="G728" s="109" t="str">
        <f>IFERROR(VLOOKUP($E728,contratos,2,FALSE),"")</f>
        <v/>
      </c>
      <c r="H728" s="110" t="str">
        <f>IFERROR(VLOOKUP($E728,contratos,3,FALSE),"")</f>
        <v/>
      </c>
      <c r="I728" s="111" t="str">
        <f>IFERROR(VLOOKUP($E728,contratos,4,FALSE),"")</f>
        <v/>
      </c>
      <c r="J728" s="112" t="str">
        <f>IFERROR(VLOOKUP($E728,contratos,5,FALSE),"")</f>
        <v/>
      </c>
      <c r="K728" s="112" t="str">
        <f>IFERROR(VLOOKUP($E728,contratos,6,FALSE),"")</f>
        <v/>
      </c>
      <c r="L728" s="112" t="str">
        <f>IFERROR(VLOOKUP($E728,contratos,7,FALSE),"")</f>
        <v/>
      </c>
      <c r="M728" s="113"/>
      <c r="N728" s="114"/>
      <c r="O728" s="113"/>
      <c r="P728" s="107"/>
      <c r="Q728" s="115"/>
      <c r="R728" s="116"/>
      <c r="S728" s="117" t="str">
        <f t="shared" si="3"/>
        <v/>
      </c>
      <c r="T728" s="116"/>
      <c r="U728" s="106" t="str">
        <f t="shared" si="8"/>
        <v/>
      </c>
      <c r="V728" s="107"/>
      <c r="W728" s="107"/>
      <c r="X728" s="118"/>
      <c r="Y728" s="119" t="str">
        <f t="shared" si="5"/>
        <v/>
      </c>
      <c r="Z728" s="113"/>
      <c r="AA728" s="113"/>
      <c r="AB728" s="119" t="str">
        <f>IF(T728&lt;&gt;"",(HOUR(T728)+MINUTE(T728)/60)*custohh,"")</f>
        <v/>
      </c>
      <c r="AC728" s="118"/>
      <c r="AD728" s="119" t="str">
        <f t="shared" si="6"/>
        <v/>
      </c>
      <c r="AE728" s="107"/>
      <c r="AF728" s="107"/>
      <c r="AG728" s="107"/>
      <c r="AH728" s="107"/>
      <c r="AI728" s="107"/>
      <c r="AJ728" s="120"/>
      <c r="AK728" s="107"/>
      <c r="AL728" s="113"/>
      <c r="AM728" s="121"/>
      <c r="AN728" s="121"/>
    </row>
    <row r="729">
      <c r="A729" s="104"/>
      <c r="B729" s="105"/>
      <c r="C729" s="105"/>
      <c r="D729" s="106" t="str">
        <f t="shared" si="1"/>
        <v/>
      </c>
      <c r="E729" s="107"/>
      <c r="F729" s="108" t="str">
        <f t="shared" si="7"/>
        <v/>
      </c>
      <c r="G729" s="109" t="str">
        <f>IFERROR(VLOOKUP($E729,contratos,2,FALSE),"")</f>
        <v/>
      </c>
      <c r="H729" s="110" t="str">
        <f>IFERROR(VLOOKUP($E729,contratos,3,FALSE),"")</f>
        <v/>
      </c>
      <c r="I729" s="111" t="str">
        <f>IFERROR(VLOOKUP($E729,contratos,4,FALSE),"")</f>
        <v/>
      </c>
      <c r="J729" s="112" t="str">
        <f>IFERROR(VLOOKUP($E729,contratos,5,FALSE),"")</f>
        <v/>
      </c>
      <c r="K729" s="112" t="str">
        <f>IFERROR(VLOOKUP($E729,contratos,6,FALSE),"")</f>
        <v/>
      </c>
      <c r="L729" s="112" t="str">
        <f>IFERROR(VLOOKUP($E729,contratos,7,FALSE),"")</f>
        <v/>
      </c>
      <c r="M729" s="113"/>
      <c r="N729" s="114"/>
      <c r="O729" s="113"/>
      <c r="P729" s="107"/>
      <c r="Q729" s="115"/>
      <c r="R729" s="116"/>
      <c r="S729" s="117" t="str">
        <f t="shared" si="3"/>
        <v/>
      </c>
      <c r="T729" s="116"/>
      <c r="U729" s="106" t="str">
        <f t="shared" si="8"/>
        <v/>
      </c>
      <c r="V729" s="107"/>
      <c r="W729" s="107"/>
      <c r="X729" s="118"/>
      <c r="Y729" s="119" t="str">
        <f t="shared" si="5"/>
        <v/>
      </c>
      <c r="Z729" s="113"/>
      <c r="AA729" s="113"/>
      <c r="AB729" s="119" t="str">
        <f>IF(T729&lt;&gt;"",(HOUR(T729)+MINUTE(T729)/60)*custohh,"")</f>
        <v/>
      </c>
      <c r="AC729" s="118"/>
      <c r="AD729" s="119" t="str">
        <f t="shared" si="6"/>
        <v/>
      </c>
      <c r="AE729" s="107"/>
      <c r="AF729" s="107"/>
      <c r="AG729" s="107"/>
      <c r="AH729" s="107"/>
      <c r="AI729" s="107"/>
      <c r="AJ729" s="120"/>
      <c r="AK729" s="107"/>
      <c r="AL729" s="113"/>
      <c r="AM729" s="121"/>
      <c r="AN729" s="121"/>
    </row>
    <row r="730">
      <c r="A730" s="104"/>
      <c r="B730" s="105"/>
      <c r="C730" s="105"/>
      <c r="D730" s="106" t="str">
        <f t="shared" si="1"/>
        <v/>
      </c>
      <c r="E730" s="107"/>
      <c r="F730" s="108" t="str">
        <f t="shared" si="7"/>
        <v/>
      </c>
      <c r="G730" s="109" t="str">
        <f>IFERROR(VLOOKUP($E730,contratos,2,FALSE),"")</f>
        <v/>
      </c>
      <c r="H730" s="110" t="str">
        <f>IFERROR(VLOOKUP($E730,contratos,3,FALSE),"")</f>
        <v/>
      </c>
      <c r="I730" s="111" t="str">
        <f>IFERROR(VLOOKUP($E730,contratos,4,FALSE),"")</f>
        <v/>
      </c>
      <c r="J730" s="112" t="str">
        <f>IFERROR(VLOOKUP($E730,contratos,5,FALSE),"")</f>
        <v/>
      </c>
      <c r="K730" s="112" t="str">
        <f>IFERROR(VLOOKUP($E730,contratos,6,FALSE),"")</f>
        <v/>
      </c>
      <c r="L730" s="112" t="str">
        <f>IFERROR(VLOOKUP($E730,contratos,7,FALSE),"")</f>
        <v/>
      </c>
      <c r="M730" s="113"/>
      <c r="N730" s="114"/>
      <c r="O730" s="113"/>
      <c r="P730" s="107"/>
      <c r="Q730" s="115"/>
      <c r="R730" s="116"/>
      <c r="S730" s="117" t="str">
        <f t="shared" si="3"/>
        <v/>
      </c>
      <c r="T730" s="116"/>
      <c r="U730" s="106" t="str">
        <f t="shared" si="8"/>
        <v/>
      </c>
      <c r="V730" s="107"/>
      <c r="W730" s="107"/>
      <c r="X730" s="118"/>
      <c r="Y730" s="119" t="str">
        <f t="shared" si="5"/>
        <v/>
      </c>
      <c r="Z730" s="113"/>
      <c r="AA730" s="113"/>
      <c r="AB730" s="119" t="str">
        <f>IF(T730&lt;&gt;"",(HOUR(T730)+MINUTE(T730)/60)*custohh,"")</f>
        <v/>
      </c>
      <c r="AC730" s="118"/>
      <c r="AD730" s="119" t="str">
        <f t="shared" si="6"/>
        <v/>
      </c>
      <c r="AE730" s="107"/>
      <c r="AF730" s="107"/>
      <c r="AG730" s="107"/>
      <c r="AH730" s="107"/>
      <c r="AI730" s="107"/>
      <c r="AJ730" s="120"/>
      <c r="AK730" s="107"/>
      <c r="AL730" s="113"/>
      <c r="AM730" s="121"/>
      <c r="AN730" s="121"/>
    </row>
    <row r="731">
      <c r="A731" s="104"/>
      <c r="B731" s="105"/>
      <c r="C731" s="105"/>
      <c r="D731" s="106" t="str">
        <f t="shared" si="1"/>
        <v/>
      </c>
      <c r="E731" s="107"/>
      <c r="F731" s="108" t="str">
        <f t="shared" si="7"/>
        <v/>
      </c>
      <c r="G731" s="109" t="str">
        <f>IFERROR(VLOOKUP($E731,contratos,2,FALSE),"")</f>
        <v/>
      </c>
      <c r="H731" s="110" t="str">
        <f>IFERROR(VLOOKUP($E731,contratos,3,FALSE),"")</f>
        <v/>
      </c>
      <c r="I731" s="111" t="str">
        <f>IFERROR(VLOOKUP($E731,contratos,4,FALSE),"")</f>
        <v/>
      </c>
      <c r="J731" s="112" t="str">
        <f>IFERROR(VLOOKUP($E731,contratos,5,FALSE),"")</f>
        <v/>
      </c>
      <c r="K731" s="112" t="str">
        <f>IFERROR(VLOOKUP($E731,contratos,6,FALSE),"")</f>
        <v/>
      </c>
      <c r="L731" s="112" t="str">
        <f>IFERROR(VLOOKUP($E731,contratos,7,FALSE),"")</f>
        <v/>
      </c>
      <c r="M731" s="113"/>
      <c r="N731" s="114"/>
      <c r="O731" s="113"/>
      <c r="P731" s="107"/>
      <c r="Q731" s="115"/>
      <c r="R731" s="116"/>
      <c r="S731" s="117" t="str">
        <f t="shared" si="3"/>
        <v/>
      </c>
      <c r="T731" s="116"/>
      <c r="U731" s="106" t="str">
        <f t="shared" si="8"/>
        <v/>
      </c>
      <c r="V731" s="107"/>
      <c r="W731" s="107"/>
      <c r="X731" s="118"/>
      <c r="Y731" s="119" t="str">
        <f t="shared" si="5"/>
        <v/>
      </c>
      <c r="Z731" s="113"/>
      <c r="AA731" s="113"/>
      <c r="AB731" s="119" t="str">
        <f>IF(T731&lt;&gt;"",(HOUR(T731)+MINUTE(T731)/60)*custohh,"")</f>
        <v/>
      </c>
      <c r="AC731" s="118"/>
      <c r="AD731" s="119" t="str">
        <f t="shared" si="6"/>
        <v/>
      </c>
      <c r="AE731" s="107"/>
      <c r="AF731" s="107"/>
      <c r="AG731" s="107"/>
      <c r="AH731" s="107"/>
      <c r="AI731" s="107"/>
      <c r="AJ731" s="120"/>
      <c r="AK731" s="107"/>
      <c r="AL731" s="113"/>
      <c r="AM731" s="121"/>
      <c r="AN731" s="121"/>
    </row>
    <row r="732">
      <c r="A732" s="104"/>
      <c r="B732" s="105"/>
      <c r="C732" s="105"/>
      <c r="D732" s="106" t="str">
        <f t="shared" si="1"/>
        <v/>
      </c>
      <c r="E732" s="107"/>
      <c r="F732" s="108" t="str">
        <f t="shared" si="7"/>
        <v/>
      </c>
      <c r="G732" s="109" t="str">
        <f>IFERROR(VLOOKUP($E732,contratos,2,FALSE),"")</f>
        <v/>
      </c>
      <c r="H732" s="110" t="str">
        <f>IFERROR(VLOOKUP($E732,contratos,3,FALSE),"")</f>
        <v/>
      </c>
      <c r="I732" s="111" t="str">
        <f>IFERROR(VLOOKUP($E732,contratos,4,FALSE),"")</f>
        <v/>
      </c>
      <c r="J732" s="112" t="str">
        <f>IFERROR(VLOOKUP($E732,contratos,5,FALSE),"")</f>
        <v/>
      </c>
      <c r="K732" s="112" t="str">
        <f>IFERROR(VLOOKUP($E732,contratos,6,FALSE),"")</f>
        <v/>
      </c>
      <c r="L732" s="112" t="str">
        <f>IFERROR(VLOOKUP($E732,contratos,7,FALSE),"")</f>
        <v/>
      </c>
      <c r="M732" s="113"/>
      <c r="N732" s="114"/>
      <c r="O732" s="113"/>
      <c r="P732" s="107"/>
      <c r="Q732" s="115"/>
      <c r="R732" s="116"/>
      <c r="S732" s="117" t="str">
        <f t="shared" si="3"/>
        <v/>
      </c>
      <c r="T732" s="116"/>
      <c r="U732" s="106" t="str">
        <f t="shared" si="8"/>
        <v/>
      </c>
      <c r="V732" s="107"/>
      <c r="W732" s="107"/>
      <c r="X732" s="118"/>
      <c r="Y732" s="119" t="str">
        <f t="shared" si="5"/>
        <v/>
      </c>
      <c r="Z732" s="113"/>
      <c r="AA732" s="113"/>
      <c r="AB732" s="119" t="str">
        <f>IF(T732&lt;&gt;"",(HOUR(T732)+MINUTE(T732)/60)*custohh,"")</f>
        <v/>
      </c>
      <c r="AC732" s="118"/>
      <c r="AD732" s="119" t="str">
        <f t="shared" si="6"/>
        <v/>
      </c>
      <c r="AE732" s="107"/>
      <c r="AF732" s="107"/>
      <c r="AG732" s="107"/>
      <c r="AH732" s="107"/>
      <c r="AI732" s="107"/>
      <c r="AJ732" s="120"/>
      <c r="AK732" s="107"/>
      <c r="AL732" s="113"/>
      <c r="AM732" s="121"/>
      <c r="AN732" s="121"/>
    </row>
    <row r="733">
      <c r="A733" s="104"/>
      <c r="B733" s="105"/>
      <c r="C733" s="105"/>
      <c r="D733" s="106" t="str">
        <f t="shared" si="1"/>
        <v/>
      </c>
      <c r="E733" s="107"/>
      <c r="F733" s="108" t="str">
        <f t="shared" si="7"/>
        <v/>
      </c>
      <c r="G733" s="109" t="str">
        <f>IFERROR(VLOOKUP($E733,contratos,2,FALSE),"")</f>
        <v/>
      </c>
      <c r="H733" s="110" t="str">
        <f>IFERROR(VLOOKUP($E733,contratos,3,FALSE),"")</f>
        <v/>
      </c>
      <c r="I733" s="111" t="str">
        <f>IFERROR(VLOOKUP($E733,contratos,4,FALSE),"")</f>
        <v/>
      </c>
      <c r="J733" s="112" t="str">
        <f>IFERROR(VLOOKUP($E733,contratos,5,FALSE),"")</f>
        <v/>
      </c>
      <c r="K733" s="112" t="str">
        <f>IFERROR(VLOOKUP($E733,contratos,6,FALSE),"")</f>
        <v/>
      </c>
      <c r="L733" s="112" t="str">
        <f>IFERROR(VLOOKUP($E733,contratos,7,FALSE),"")</f>
        <v/>
      </c>
      <c r="M733" s="113"/>
      <c r="N733" s="114"/>
      <c r="O733" s="113"/>
      <c r="P733" s="107"/>
      <c r="Q733" s="115"/>
      <c r="R733" s="116"/>
      <c r="S733" s="117" t="str">
        <f t="shared" si="3"/>
        <v/>
      </c>
      <c r="T733" s="116"/>
      <c r="U733" s="106" t="str">
        <f t="shared" si="8"/>
        <v/>
      </c>
      <c r="V733" s="107"/>
      <c r="W733" s="107"/>
      <c r="X733" s="118"/>
      <c r="Y733" s="119" t="str">
        <f t="shared" si="5"/>
        <v/>
      </c>
      <c r="Z733" s="113"/>
      <c r="AA733" s="113"/>
      <c r="AB733" s="119" t="str">
        <f>IF(T733&lt;&gt;"",(HOUR(T733)+MINUTE(T733)/60)*custohh,"")</f>
        <v/>
      </c>
      <c r="AC733" s="118"/>
      <c r="AD733" s="119" t="str">
        <f t="shared" si="6"/>
        <v/>
      </c>
      <c r="AE733" s="107"/>
      <c r="AF733" s="107"/>
      <c r="AG733" s="107"/>
      <c r="AH733" s="107"/>
      <c r="AI733" s="107"/>
      <c r="AJ733" s="120"/>
      <c r="AK733" s="107"/>
      <c r="AL733" s="113"/>
      <c r="AM733" s="121"/>
      <c r="AN733" s="121"/>
    </row>
    <row r="734">
      <c r="A734" s="104"/>
      <c r="B734" s="105"/>
      <c r="C734" s="105"/>
      <c r="D734" s="106" t="str">
        <f t="shared" si="1"/>
        <v/>
      </c>
      <c r="E734" s="107"/>
      <c r="F734" s="108" t="str">
        <f t="shared" si="7"/>
        <v/>
      </c>
      <c r="G734" s="109" t="str">
        <f>IFERROR(VLOOKUP($E734,contratos,2,FALSE),"")</f>
        <v/>
      </c>
      <c r="H734" s="110" t="str">
        <f>IFERROR(VLOOKUP($E734,contratos,3,FALSE),"")</f>
        <v/>
      </c>
      <c r="I734" s="111" t="str">
        <f>IFERROR(VLOOKUP($E734,contratos,4,FALSE),"")</f>
        <v/>
      </c>
      <c r="J734" s="112" t="str">
        <f>IFERROR(VLOOKUP($E734,contratos,5,FALSE),"")</f>
        <v/>
      </c>
      <c r="K734" s="112" t="str">
        <f>IFERROR(VLOOKUP($E734,contratos,6,FALSE),"")</f>
        <v/>
      </c>
      <c r="L734" s="112" t="str">
        <f>IFERROR(VLOOKUP($E734,contratos,7,FALSE),"")</f>
        <v/>
      </c>
      <c r="M734" s="113"/>
      <c r="N734" s="114"/>
      <c r="O734" s="113"/>
      <c r="P734" s="107"/>
      <c r="Q734" s="115"/>
      <c r="R734" s="116"/>
      <c r="S734" s="117" t="str">
        <f t="shared" si="3"/>
        <v/>
      </c>
      <c r="T734" s="116"/>
      <c r="U734" s="106" t="str">
        <f t="shared" si="8"/>
        <v/>
      </c>
      <c r="V734" s="107"/>
      <c r="W734" s="107"/>
      <c r="X734" s="118"/>
      <c r="Y734" s="119" t="str">
        <f t="shared" si="5"/>
        <v/>
      </c>
      <c r="Z734" s="113"/>
      <c r="AA734" s="113"/>
      <c r="AB734" s="119" t="str">
        <f>IF(T734&lt;&gt;"",(HOUR(T734)+MINUTE(T734)/60)*custohh,"")</f>
        <v/>
      </c>
      <c r="AC734" s="118"/>
      <c r="AD734" s="119" t="str">
        <f t="shared" si="6"/>
        <v/>
      </c>
      <c r="AE734" s="107"/>
      <c r="AF734" s="107"/>
      <c r="AG734" s="107"/>
      <c r="AH734" s="107"/>
      <c r="AI734" s="107"/>
      <c r="AJ734" s="120"/>
      <c r="AK734" s="107"/>
      <c r="AL734" s="113"/>
      <c r="AM734" s="121"/>
      <c r="AN734" s="121"/>
    </row>
    <row r="735">
      <c r="A735" s="104"/>
      <c r="B735" s="105"/>
      <c r="C735" s="105"/>
      <c r="D735" s="106" t="str">
        <f t="shared" si="1"/>
        <v/>
      </c>
      <c r="E735" s="107"/>
      <c r="F735" s="108" t="str">
        <f t="shared" si="7"/>
        <v/>
      </c>
      <c r="G735" s="109" t="str">
        <f>IFERROR(VLOOKUP($E735,contratos,2,FALSE),"")</f>
        <v/>
      </c>
      <c r="H735" s="110" t="str">
        <f>IFERROR(VLOOKUP($E735,contratos,3,FALSE),"")</f>
        <v/>
      </c>
      <c r="I735" s="111" t="str">
        <f>IFERROR(VLOOKUP($E735,contratos,4,FALSE),"")</f>
        <v/>
      </c>
      <c r="J735" s="112" t="str">
        <f>IFERROR(VLOOKUP($E735,contratos,5,FALSE),"")</f>
        <v/>
      </c>
      <c r="K735" s="112" t="str">
        <f>IFERROR(VLOOKUP($E735,contratos,6,FALSE),"")</f>
        <v/>
      </c>
      <c r="L735" s="112" t="str">
        <f>IFERROR(VLOOKUP($E735,contratos,7,FALSE),"")</f>
        <v/>
      </c>
      <c r="M735" s="113"/>
      <c r="N735" s="114"/>
      <c r="O735" s="113"/>
      <c r="P735" s="107"/>
      <c r="Q735" s="115"/>
      <c r="R735" s="116"/>
      <c r="S735" s="117" t="str">
        <f t="shared" si="3"/>
        <v/>
      </c>
      <c r="T735" s="116"/>
      <c r="U735" s="106" t="str">
        <f t="shared" si="8"/>
        <v/>
      </c>
      <c r="V735" s="107"/>
      <c r="W735" s="107"/>
      <c r="X735" s="118"/>
      <c r="Y735" s="119" t="str">
        <f t="shared" si="5"/>
        <v/>
      </c>
      <c r="Z735" s="113"/>
      <c r="AA735" s="113"/>
      <c r="AB735" s="119" t="str">
        <f>IF(T735&lt;&gt;"",(HOUR(T735)+MINUTE(T735)/60)*custohh,"")</f>
        <v/>
      </c>
      <c r="AC735" s="118"/>
      <c r="AD735" s="119" t="str">
        <f t="shared" si="6"/>
        <v/>
      </c>
      <c r="AE735" s="107"/>
      <c r="AF735" s="107"/>
      <c r="AG735" s="107"/>
      <c r="AH735" s="107"/>
      <c r="AI735" s="107"/>
      <c r="AJ735" s="120"/>
      <c r="AK735" s="107"/>
      <c r="AL735" s="113"/>
      <c r="AM735" s="121"/>
      <c r="AN735" s="121"/>
    </row>
    <row r="736">
      <c r="A736" s="104"/>
      <c r="B736" s="105"/>
      <c r="C736" s="105"/>
      <c r="D736" s="106" t="str">
        <f t="shared" si="1"/>
        <v/>
      </c>
      <c r="E736" s="107"/>
      <c r="F736" s="108" t="str">
        <f t="shared" si="7"/>
        <v/>
      </c>
      <c r="G736" s="109" t="str">
        <f>IFERROR(VLOOKUP($E736,contratos,2,FALSE),"")</f>
        <v/>
      </c>
      <c r="H736" s="110" t="str">
        <f>IFERROR(VLOOKUP($E736,contratos,3,FALSE),"")</f>
        <v/>
      </c>
      <c r="I736" s="111" t="str">
        <f>IFERROR(VLOOKUP($E736,contratos,4,FALSE),"")</f>
        <v/>
      </c>
      <c r="J736" s="112" t="str">
        <f>IFERROR(VLOOKUP($E736,contratos,5,FALSE),"")</f>
        <v/>
      </c>
      <c r="K736" s="112" t="str">
        <f>IFERROR(VLOOKUP($E736,contratos,6,FALSE),"")</f>
        <v/>
      </c>
      <c r="L736" s="112" t="str">
        <f>IFERROR(VLOOKUP($E736,contratos,7,FALSE),"")</f>
        <v/>
      </c>
      <c r="M736" s="113"/>
      <c r="N736" s="114"/>
      <c r="O736" s="113"/>
      <c r="P736" s="107"/>
      <c r="Q736" s="115"/>
      <c r="R736" s="116"/>
      <c r="S736" s="117" t="str">
        <f t="shared" si="3"/>
        <v/>
      </c>
      <c r="T736" s="116"/>
      <c r="U736" s="106" t="str">
        <f t="shared" si="8"/>
        <v/>
      </c>
      <c r="V736" s="107"/>
      <c r="W736" s="107"/>
      <c r="X736" s="118"/>
      <c r="Y736" s="119" t="str">
        <f t="shared" si="5"/>
        <v/>
      </c>
      <c r="Z736" s="113"/>
      <c r="AA736" s="113"/>
      <c r="AB736" s="119" t="str">
        <f>IF(T736&lt;&gt;"",(HOUR(T736)+MINUTE(T736)/60)*custohh,"")</f>
        <v/>
      </c>
      <c r="AC736" s="118"/>
      <c r="AD736" s="119" t="str">
        <f t="shared" si="6"/>
        <v/>
      </c>
      <c r="AE736" s="107"/>
      <c r="AF736" s="107"/>
      <c r="AG736" s="107"/>
      <c r="AH736" s="107"/>
      <c r="AI736" s="107"/>
      <c r="AJ736" s="120"/>
      <c r="AK736" s="107"/>
      <c r="AL736" s="113"/>
      <c r="AM736" s="121"/>
      <c r="AN736" s="121"/>
    </row>
    <row r="737">
      <c r="A737" s="104"/>
      <c r="B737" s="105"/>
      <c r="C737" s="105"/>
      <c r="D737" s="106" t="str">
        <f t="shared" si="1"/>
        <v/>
      </c>
      <c r="E737" s="107"/>
      <c r="F737" s="108" t="str">
        <f t="shared" si="7"/>
        <v/>
      </c>
      <c r="G737" s="109" t="str">
        <f>IFERROR(VLOOKUP($E737,contratos,2,FALSE),"")</f>
        <v/>
      </c>
      <c r="H737" s="110" t="str">
        <f>IFERROR(VLOOKUP($E737,contratos,3,FALSE),"")</f>
        <v/>
      </c>
      <c r="I737" s="111" t="str">
        <f>IFERROR(VLOOKUP($E737,contratos,4,FALSE),"")</f>
        <v/>
      </c>
      <c r="J737" s="112" t="str">
        <f>IFERROR(VLOOKUP($E737,contratos,5,FALSE),"")</f>
        <v/>
      </c>
      <c r="K737" s="112" t="str">
        <f>IFERROR(VLOOKUP($E737,contratos,6,FALSE),"")</f>
        <v/>
      </c>
      <c r="L737" s="112" t="str">
        <f>IFERROR(VLOOKUP($E737,contratos,7,FALSE),"")</f>
        <v/>
      </c>
      <c r="M737" s="113"/>
      <c r="N737" s="114"/>
      <c r="O737" s="113"/>
      <c r="P737" s="107"/>
      <c r="Q737" s="115"/>
      <c r="R737" s="116"/>
      <c r="S737" s="117" t="str">
        <f t="shared" si="3"/>
        <v/>
      </c>
      <c r="T737" s="116"/>
      <c r="U737" s="106" t="str">
        <f t="shared" si="8"/>
        <v/>
      </c>
      <c r="V737" s="107"/>
      <c r="W737" s="107"/>
      <c r="X737" s="118"/>
      <c r="Y737" s="119" t="str">
        <f t="shared" si="5"/>
        <v/>
      </c>
      <c r="Z737" s="113"/>
      <c r="AA737" s="113"/>
      <c r="AB737" s="119" t="str">
        <f>IF(T737&lt;&gt;"",(HOUR(T737)+MINUTE(T737)/60)*custohh,"")</f>
        <v/>
      </c>
      <c r="AC737" s="118"/>
      <c r="AD737" s="119" t="str">
        <f t="shared" si="6"/>
        <v/>
      </c>
      <c r="AE737" s="107"/>
      <c r="AF737" s="107"/>
      <c r="AG737" s="107"/>
      <c r="AH737" s="107"/>
      <c r="AI737" s="107"/>
      <c r="AJ737" s="120"/>
      <c r="AK737" s="107"/>
      <c r="AL737" s="113"/>
      <c r="AM737" s="121"/>
      <c r="AN737" s="121"/>
    </row>
    <row r="738">
      <c r="A738" s="104"/>
      <c r="B738" s="105"/>
      <c r="C738" s="105"/>
      <c r="D738" s="106" t="str">
        <f t="shared" si="1"/>
        <v/>
      </c>
      <c r="E738" s="107"/>
      <c r="F738" s="108" t="str">
        <f t="shared" si="7"/>
        <v/>
      </c>
      <c r="G738" s="109" t="str">
        <f>IFERROR(VLOOKUP($E738,contratos,2,FALSE),"")</f>
        <v/>
      </c>
      <c r="H738" s="110" t="str">
        <f>IFERROR(VLOOKUP($E738,contratos,3,FALSE),"")</f>
        <v/>
      </c>
      <c r="I738" s="111" t="str">
        <f>IFERROR(VLOOKUP($E738,contratos,4,FALSE),"")</f>
        <v/>
      </c>
      <c r="J738" s="112" t="str">
        <f>IFERROR(VLOOKUP($E738,contratos,5,FALSE),"")</f>
        <v/>
      </c>
      <c r="K738" s="112" t="str">
        <f>IFERROR(VLOOKUP($E738,contratos,6,FALSE),"")</f>
        <v/>
      </c>
      <c r="L738" s="112" t="str">
        <f>IFERROR(VLOOKUP($E738,contratos,7,FALSE),"")</f>
        <v/>
      </c>
      <c r="M738" s="113"/>
      <c r="N738" s="114"/>
      <c r="O738" s="113"/>
      <c r="P738" s="107"/>
      <c r="Q738" s="115"/>
      <c r="R738" s="116"/>
      <c r="S738" s="117" t="str">
        <f t="shared" si="3"/>
        <v/>
      </c>
      <c r="T738" s="116"/>
      <c r="U738" s="106" t="str">
        <f t="shared" si="8"/>
        <v/>
      </c>
      <c r="V738" s="107"/>
      <c r="W738" s="107"/>
      <c r="X738" s="118"/>
      <c r="Y738" s="119" t="str">
        <f t="shared" si="5"/>
        <v/>
      </c>
      <c r="Z738" s="113"/>
      <c r="AA738" s="113"/>
      <c r="AB738" s="119" t="str">
        <f>IF(T738&lt;&gt;"",(HOUR(T738)+MINUTE(T738)/60)*custohh,"")</f>
        <v/>
      </c>
      <c r="AC738" s="118"/>
      <c r="AD738" s="119" t="str">
        <f t="shared" si="6"/>
        <v/>
      </c>
      <c r="AE738" s="107"/>
      <c r="AF738" s="107"/>
      <c r="AG738" s="107"/>
      <c r="AH738" s="107"/>
      <c r="AI738" s="107"/>
      <c r="AJ738" s="120"/>
      <c r="AK738" s="107"/>
      <c r="AL738" s="113"/>
      <c r="AM738" s="121"/>
      <c r="AN738" s="121"/>
    </row>
    <row r="739">
      <c r="A739" s="104"/>
      <c r="B739" s="105"/>
      <c r="C739" s="105"/>
      <c r="D739" s="106" t="str">
        <f t="shared" si="1"/>
        <v/>
      </c>
      <c r="E739" s="107"/>
      <c r="F739" s="108" t="str">
        <f t="shared" si="7"/>
        <v/>
      </c>
      <c r="G739" s="109" t="str">
        <f>IFERROR(VLOOKUP($E739,contratos,2,FALSE),"")</f>
        <v/>
      </c>
      <c r="H739" s="110" t="str">
        <f>IFERROR(VLOOKUP($E739,contratos,3,FALSE),"")</f>
        <v/>
      </c>
      <c r="I739" s="111" t="str">
        <f>IFERROR(VLOOKUP($E739,contratos,4,FALSE),"")</f>
        <v/>
      </c>
      <c r="J739" s="112" t="str">
        <f>IFERROR(VLOOKUP($E739,contratos,5,FALSE),"")</f>
        <v/>
      </c>
      <c r="K739" s="112" t="str">
        <f>IFERROR(VLOOKUP($E739,contratos,6,FALSE),"")</f>
        <v/>
      </c>
      <c r="L739" s="112" t="str">
        <f>IFERROR(VLOOKUP($E739,contratos,7,FALSE),"")</f>
        <v/>
      </c>
      <c r="M739" s="113"/>
      <c r="N739" s="114"/>
      <c r="O739" s="113"/>
      <c r="P739" s="107"/>
      <c r="Q739" s="115"/>
      <c r="R739" s="116"/>
      <c r="S739" s="117" t="str">
        <f t="shared" si="3"/>
        <v/>
      </c>
      <c r="T739" s="116"/>
      <c r="U739" s="106" t="str">
        <f t="shared" si="8"/>
        <v/>
      </c>
      <c r="V739" s="107"/>
      <c r="W739" s="107"/>
      <c r="X739" s="118"/>
      <c r="Y739" s="119" t="str">
        <f t="shared" si="5"/>
        <v/>
      </c>
      <c r="Z739" s="113"/>
      <c r="AA739" s="113"/>
      <c r="AB739" s="119" t="str">
        <f>IF(T739&lt;&gt;"",(HOUR(T739)+MINUTE(T739)/60)*custohh,"")</f>
        <v/>
      </c>
      <c r="AC739" s="118"/>
      <c r="AD739" s="119" t="str">
        <f t="shared" si="6"/>
        <v/>
      </c>
      <c r="AE739" s="107"/>
      <c r="AF739" s="107"/>
      <c r="AG739" s="107"/>
      <c r="AH739" s="107"/>
      <c r="AI739" s="107"/>
      <c r="AJ739" s="120"/>
      <c r="AK739" s="107"/>
      <c r="AL739" s="113"/>
      <c r="AM739" s="121"/>
      <c r="AN739" s="121"/>
    </row>
    <row r="740">
      <c r="A740" s="104"/>
      <c r="B740" s="105"/>
      <c r="C740" s="105"/>
      <c r="D740" s="106" t="str">
        <f t="shared" si="1"/>
        <v/>
      </c>
      <c r="E740" s="107"/>
      <c r="F740" s="108" t="str">
        <f t="shared" si="7"/>
        <v/>
      </c>
      <c r="G740" s="109" t="str">
        <f>IFERROR(VLOOKUP($E740,contratos,2,FALSE),"")</f>
        <v/>
      </c>
      <c r="H740" s="110" t="str">
        <f>IFERROR(VLOOKUP($E740,contratos,3,FALSE),"")</f>
        <v/>
      </c>
      <c r="I740" s="111" t="str">
        <f>IFERROR(VLOOKUP($E740,contratos,4,FALSE),"")</f>
        <v/>
      </c>
      <c r="J740" s="112" t="str">
        <f>IFERROR(VLOOKUP($E740,contratos,5,FALSE),"")</f>
        <v/>
      </c>
      <c r="K740" s="112" t="str">
        <f>IFERROR(VLOOKUP($E740,contratos,6,FALSE),"")</f>
        <v/>
      </c>
      <c r="L740" s="112" t="str">
        <f>IFERROR(VLOOKUP($E740,contratos,7,FALSE),"")</f>
        <v/>
      </c>
      <c r="M740" s="113"/>
      <c r="N740" s="114"/>
      <c r="O740" s="113"/>
      <c r="P740" s="107"/>
      <c r="Q740" s="115"/>
      <c r="R740" s="116"/>
      <c r="S740" s="117" t="str">
        <f t="shared" si="3"/>
        <v/>
      </c>
      <c r="T740" s="116"/>
      <c r="U740" s="106" t="str">
        <f t="shared" si="8"/>
        <v/>
      </c>
      <c r="V740" s="107"/>
      <c r="W740" s="107"/>
      <c r="X740" s="118"/>
      <c r="Y740" s="119" t="str">
        <f t="shared" si="5"/>
        <v/>
      </c>
      <c r="Z740" s="113"/>
      <c r="AA740" s="113"/>
      <c r="AB740" s="119" t="str">
        <f>IF(T740&lt;&gt;"",(HOUR(T740)+MINUTE(T740)/60)*custohh,"")</f>
        <v/>
      </c>
      <c r="AC740" s="118"/>
      <c r="AD740" s="119" t="str">
        <f t="shared" si="6"/>
        <v/>
      </c>
      <c r="AE740" s="107"/>
      <c r="AF740" s="107"/>
      <c r="AG740" s="107"/>
      <c r="AH740" s="107"/>
      <c r="AI740" s="107"/>
      <c r="AJ740" s="120"/>
      <c r="AK740" s="107"/>
      <c r="AL740" s="113"/>
      <c r="AM740" s="121"/>
      <c r="AN740" s="121"/>
    </row>
    <row r="741">
      <c r="A741" s="104"/>
      <c r="B741" s="105"/>
      <c r="C741" s="105"/>
      <c r="D741" s="106" t="str">
        <f t="shared" si="1"/>
        <v/>
      </c>
      <c r="E741" s="107"/>
      <c r="F741" s="108" t="str">
        <f t="shared" si="7"/>
        <v/>
      </c>
      <c r="G741" s="109" t="str">
        <f>IFERROR(VLOOKUP($E741,contratos,2,FALSE),"")</f>
        <v/>
      </c>
      <c r="H741" s="110" t="str">
        <f>IFERROR(VLOOKUP($E741,contratos,3,FALSE),"")</f>
        <v/>
      </c>
      <c r="I741" s="111" t="str">
        <f>IFERROR(VLOOKUP($E741,contratos,4,FALSE),"")</f>
        <v/>
      </c>
      <c r="J741" s="112" t="str">
        <f>IFERROR(VLOOKUP($E741,contratos,5,FALSE),"")</f>
        <v/>
      </c>
      <c r="K741" s="112" t="str">
        <f>IFERROR(VLOOKUP($E741,contratos,6,FALSE),"")</f>
        <v/>
      </c>
      <c r="L741" s="112" t="str">
        <f>IFERROR(VLOOKUP($E741,contratos,7,FALSE),"")</f>
        <v/>
      </c>
      <c r="M741" s="113"/>
      <c r="N741" s="114"/>
      <c r="O741" s="113"/>
      <c r="P741" s="107"/>
      <c r="Q741" s="115"/>
      <c r="R741" s="116"/>
      <c r="S741" s="117" t="str">
        <f t="shared" si="3"/>
        <v/>
      </c>
      <c r="T741" s="116"/>
      <c r="U741" s="106" t="str">
        <f t="shared" si="8"/>
        <v/>
      </c>
      <c r="V741" s="107"/>
      <c r="W741" s="107"/>
      <c r="X741" s="118"/>
      <c r="Y741" s="119" t="str">
        <f t="shared" si="5"/>
        <v/>
      </c>
      <c r="Z741" s="113"/>
      <c r="AA741" s="113"/>
      <c r="AB741" s="119" t="str">
        <f>IF(T741&lt;&gt;"",(HOUR(T741)+MINUTE(T741)/60)*custohh,"")</f>
        <v/>
      </c>
      <c r="AC741" s="118"/>
      <c r="AD741" s="119" t="str">
        <f t="shared" si="6"/>
        <v/>
      </c>
      <c r="AE741" s="107"/>
      <c r="AF741" s="107"/>
      <c r="AG741" s="107"/>
      <c r="AH741" s="107"/>
      <c r="AI741" s="107"/>
      <c r="AJ741" s="120"/>
      <c r="AK741" s="107"/>
      <c r="AL741" s="113"/>
      <c r="AM741" s="121"/>
      <c r="AN741" s="121"/>
    </row>
    <row r="742">
      <c r="A742" s="104"/>
      <c r="B742" s="105"/>
      <c r="C742" s="105"/>
      <c r="D742" s="106" t="str">
        <f t="shared" si="1"/>
        <v/>
      </c>
      <c r="E742" s="107"/>
      <c r="F742" s="108" t="str">
        <f t="shared" si="7"/>
        <v/>
      </c>
      <c r="G742" s="109" t="str">
        <f>IFERROR(VLOOKUP($E742,contratos,2,FALSE),"")</f>
        <v/>
      </c>
      <c r="H742" s="110" t="str">
        <f>IFERROR(VLOOKUP($E742,contratos,3,FALSE),"")</f>
        <v/>
      </c>
      <c r="I742" s="111" t="str">
        <f>IFERROR(VLOOKUP($E742,contratos,4,FALSE),"")</f>
        <v/>
      </c>
      <c r="J742" s="112" t="str">
        <f>IFERROR(VLOOKUP($E742,contratos,5,FALSE),"")</f>
        <v/>
      </c>
      <c r="K742" s="112" t="str">
        <f>IFERROR(VLOOKUP($E742,contratos,6,FALSE),"")</f>
        <v/>
      </c>
      <c r="L742" s="112" t="str">
        <f>IFERROR(VLOOKUP($E742,contratos,7,FALSE),"")</f>
        <v/>
      </c>
      <c r="M742" s="113"/>
      <c r="N742" s="114"/>
      <c r="O742" s="113"/>
      <c r="P742" s="107"/>
      <c r="Q742" s="115"/>
      <c r="R742" s="116"/>
      <c r="S742" s="117" t="str">
        <f t="shared" si="3"/>
        <v/>
      </c>
      <c r="T742" s="116"/>
      <c r="U742" s="106" t="str">
        <f t="shared" si="8"/>
        <v/>
      </c>
      <c r="V742" s="107"/>
      <c r="W742" s="107"/>
      <c r="X742" s="118"/>
      <c r="Y742" s="119" t="str">
        <f t="shared" si="5"/>
        <v/>
      </c>
      <c r="Z742" s="113"/>
      <c r="AA742" s="113"/>
      <c r="AB742" s="119" t="str">
        <f>IF(T742&lt;&gt;"",(HOUR(T742)+MINUTE(T742)/60)*custohh,"")</f>
        <v/>
      </c>
      <c r="AC742" s="118"/>
      <c r="AD742" s="119" t="str">
        <f t="shared" si="6"/>
        <v/>
      </c>
      <c r="AE742" s="107"/>
      <c r="AF742" s="107"/>
      <c r="AG742" s="107"/>
      <c r="AH742" s="107"/>
      <c r="AI742" s="107"/>
      <c r="AJ742" s="120"/>
      <c r="AK742" s="107"/>
      <c r="AL742" s="113"/>
      <c r="AM742" s="121"/>
      <c r="AN742" s="121"/>
    </row>
    <row r="743">
      <c r="A743" s="104"/>
      <c r="B743" s="105"/>
      <c r="C743" s="105"/>
      <c r="D743" s="106" t="str">
        <f t="shared" si="1"/>
        <v/>
      </c>
      <c r="E743" s="107"/>
      <c r="F743" s="108" t="str">
        <f t="shared" si="7"/>
        <v/>
      </c>
      <c r="G743" s="109" t="str">
        <f>IFERROR(VLOOKUP($E743,contratos,2,FALSE),"")</f>
        <v/>
      </c>
      <c r="H743" s="110" t="str">
        <f>IFERROR(VLOOKUP($E743,contratos,3,FALSE),"")</f>
        <v/>
      </c>
      <c r="I743" s="111" t="str">
        <f>IFERROR(VLOOKUP($E743,contratos,4,FALSE),"")</f>
        <v/>
      </c>
      <c r="J743" s="112" t="str">
        <f>IFERROR(VLOOKUP($E743,contratos,5,FALSE),"")</f>
        <v/>
      </c>
      <c r="K743" s="112" t="str">
        <f>IFERROR(VLOOKUP($E743,contratos,6,FALSE),"")</f>
        <v/>
      </c>
      <c r="L743" s="112" t="str">
        <f>IFERROR(VLOOKUP($E743,contratos,7,FALSE),"")</f>
        <v/>
      </c>
      <c r="M743" s="113"/>
      <c r="N743" s="114"/>
      <c r="O743" s="113"/>
      <c r="P743" s="107"/>
      <c r="Q743" s="115"/>
      <c r="R743" s="116"/>
      <c r="S743" s="117" t="str">
        <f t="shared" si="3"/>
        <v/>
      </c>
      <c r="T743" s="116"/>
      <c r="U743" s="106" t="str">
        <f t="shared" si="8"/>
        <v/>
      </c>
      <c r="V743" s="107"/>
      <c r="W743" s="107"/>
      <c r="X743" s="118"/>
      <c r="Y743" s="119" t="str">
        <f t="shared" si="5"/>
        <v/>
      </c>
      <c r="Z743" s="113"/>
      <c r="AA743" s="113"/>
      <c r="AB743" s="119" t="str">
        <f>IF(T743&lt;&gt;"",(HOUR(T743)+MINUTE(T743)/60)*custohh,"")</f>
        <v/>
      </c>
      <c r="AC743" s="118"/>
      <c r="AD743" s="119" t="str">
        <f t="shared" si="6"/>
        <v/>
      </c>
      <c r="AE743" s="107"/>
      <c r="AF743" s="107"/>
      <c r="AG743" s="107"/>
      <c r="AH743" s="107"/>
      <c r="AI743" s="107"/>
      <c r="AJ743" s="120"/>
      <c r="AK743" s="107"/>
      <c r="AL743" s="113"/>
      <c r="AM743" s="121"/>
      <c r="AN743" s="121"/>
    </row>
    <row r="744">
      <c r="A744" s="104"/>
      <c r="B744" s="105"/>
      <c r="C744" s="105"/>
      <c r="D744" s="106" t="str">
        <f t="shared" si="1"/>
        <v/>
      </c>
      <c r="E744" s="107"/>
      <c r="F744" s="108" t="str">
        <f t="shared" si="7"/>
        <v/>
      </c>
      <c r="G744" s="109" t="str">
        <f>IFERROR(VLOOKUP($E744,contratos,2,FALSE),"")</f>
        <v/>
      </c>
      <c r="H744" s="110" t="str">
        <f>IFERROR(VLOOKUP($E744,contratos,3,FALSE),"")</f>
        <v/>
      </c>
      <c r="I744" s="111" t="str">
        <f>IFERROR(VLOOKUP($E744,contratos,4,FALSE),"")</f>
        <v/>
      </c>
      <c r="J744" s="112" t="str">
        <f>IFERROR(VLOOKUP($E744,contratos,5,FALSE),"")</f>
        <v/>
      </c>
      <c r="K744" s="112" t="str">
        <f>IFERROR(VLOOKUP($E744,contratos,6,FALSE),"")</f>
        <v/>
      </c>
      <c r="L744" s="112" t="str">
        <f>IFERROR(VLOOKUP($E744,contratos,7,FALSE),"")</f>
        <v/>
      </c>
      <c r="M744" s="113"/>
      <c r="N744" s="114"/>
      <c r="O744" s="113"/>
      <c r="P744" s="107"/>
      <c r="Q744" s="115"/>
      <c r="R744" s="116"/>
      <c r="S744" s="117" t="str">
        <f t="shared" si="3"/>
        <v/>
      </c>
      <c r="T744" s="116"/>
      <c r="U744" s="106" t="str">
        <f t="shared" si="8"/>
        <v/>
      </c>
      <c r="V744" s="107"/>
      <c r="W744" s="107"/>
      <c r="X744" s="118"/>
      <c r="Y744" s="119" t="str">
        <f t="shared" si="5"/>
        <v/>
      </c>
      <c r="Z744" s="113"/>
      <c r="AA744" s="113"/>
      <c r="AB744" s="119" t="str">
        <f>IF(T744&lt;&gt;"",(HOUR(T744)+MINUTE(T744)/60)*custohh,"")</f>
        <v/>
      </c>
      <c r="AC744" s="118"/>
      <c r="AD744" s="119" t="str">
        <f t="shared" si="6"/>
        <v/>
      </c>
      <c r="AE744" s="107"/>
      <c r="AF744" s="107"/>
      <c r="AG744" s="107"/>
      <c r="AH744" s="107"/>
      <c r="AI744" s="107"/>
      <c r="AJ744" s="120"/>
      <c r="AK744" s="107"/>
      <c r="AL744" s="113"/>
      <c r="AM744" s="121"/>
      <c r="AN744" s="121"/>
    </row>
    <row r="745">
      <c r="A745" s="104"/>
      <c r="B745" s="105"/>
      <c r="C745" s="105"/>
      <c r="D745" s="106" t="str">
        <f t="shared" si="1"/>
        <v/>
      </c>
      <c r="E745" s="107"/>
      <c r="F745" s="108" t="str">
        <f t="shared" si="7"/>
        <v/>
      </c>
      <c r="G745" s="109" t="str">
        <f>IFERROR(VLOOKUP($E745,contratos,2,FALSE),"")</f>
        <v/>
      </c>
      <c r="H745" s="110" t="str">
        <f>IFERROR(VLOOKUP($E745,contratos,3,FALSE),"")</f>
        <v/>
      </c>
      <c r="I745" s="111" t="str">
        <f>IFERROR(VLOOKUP($E745,contratos,4,FALSE),"")</f>
        <v/>
      </c>
      <c r="J745" s="112" t="str">
        <f>IFERROR(VLOOKUP($E745,contratos,5,FALSE),"")</f>
        <v/>
      </c>
      <c r="K745" s="112" t="str">
        <f>IFERROR(VLOOKUP($E745,contratos,6,FALSE),"")</f>
        <v/>
      </c>
      <c r="L745" s="112" t="str">
        <f>IFERROR(VLOOKUP($E745,contratos,7,FALSE),"")</f>
        <v/>
      </c>
      <c r="M745" s="113"/>
      <c r="N745" s="114"/>
      <c r="O745" s="113"/>
      <c r="P745" s="107"/>
      <c r="Q745" s="115"/>
      <c r="R745" s="116"/>
      <c r="S745" s="117" t="str">
        <f t="shared" si="3"/>
        <v/>
      </c>
      <c r="T745" s="116"/>
      <c r="U745" s="106" t="str">
        <f t="shared" si="8"/>
        <v/>
      </c>
      <c r="V745" s="107"/>
      <c r="W745" s="107"/>
      <c r="X745" s="118"/>
      <c r="Y745" s="119" t="str">
        <f t="shared" si="5"/>
        <v/>
      </c>
      <c r="Z745" s="113"/>
      <c r="AA745" s="113"/>
      <c r="AB745" s="119" t="str">
        <f>IF(T745&lt;&gt;"",(HOUR(T745)+MINUTE(T745)/60)*custohh,"")</f>
        <v/>
      </c>
      <c r="AC745" s="118"/>
      <c r="AD745" s="119" t="str">
        <f t="shared" si="6"/>
        <v/>
      </c>
      <c r="AE745" s="107"/>
      <c r="AF745" s="107"/>
      <c r="AG745" s="107"/>
      <c r="AH745" s="107"/>
      <c r="AI745" s="107"/>
      <c r="AJ745" s="120"/>
      <c r="AK745" s="107"/>
      <c r="AL745" s="113"/>
      <c r="AM745" s="121"/>
      <c r="AN745" s="121"/>
    </row>
    <row r="746">
      <c r="A746" s="104"/>
      <c r="B746" s="105"/>
      <c r="C746" s="105"/>
      <c r="D746" s="106" t="str">
        <f t="shared" si="1"/>
        <v/>
      </c>
      <c r="E746" s="107"/>
      <c r="F746" s="108" t="str">
        <f t="shared" si="7"/>
        <v/>
      </c>
      <c r="G746" s="109" t="str">
        <f>IFERROR(VLOOKUP($E746,contratos,2,FALSE),"")</f>
        <v/>
      </c>
      <c r="H746" s="110" t="str">
        <f>IFERROR(VLOOKUP($E746,contratos,3,FALSE),"")</f>
        <v/>
      </c>
      <c r="I746" s="111" t="str">
        <f>IFERROR(VLOOKUP($E746,contratos,4,FALSE),"")</f>
        <v/>
      </c>
      <c r="J746" s="112" t="str">
        <f>IFERROR(VLOOKUP($E746,contratos,5,FALSE),"")</f>
        <v/>
      </c>
      <c r="K746" s="112" t="str">
        <f>IFERROR(VLOOKUP($E746,contratos,6,FALSE),"")</f>
        <v/>
      </c>
      <c r="L746" s="112" t="str">
        <f>IFERROR(VLOOKUP($E746,contratos,7,FALSE),"")</f>
        <v/>
      </c>
      <c r="M746" s="113"/>
      <c r="N746" s="114"/>
      <c r="O746" s="113"/>
      <c r="P746" s="107"/>
      <c r="Q746" s="115"/>
      <c r="R746" s="116"/>
      <c r="S746" s="117" t="str">
        <f t="shared" si="3"/>
        <v/>
      </c>
      <c r="T746" s="116"/>
      <c r="U746" s="106" t="str">
        <f t="shared" si="8"/>
        <v/>
      </c>
      <c r="V746" s="107"/>
      <c r="W746" s="107"/>
      <c r="X746" s="118"/>
      <c r="Y746" s="119" t="str">
        <f t="shared" si="5"/>
        <v/>
      </c>
      <c r="Z746" s="113"/>
      <c r="AA746" s="113"/>
      <c r="AB746" s="119" t="str">
        <f>IF(T746&lt;&gt;"",(HOUR(T746)+MINUTE(T746)/60)*custohh,"")</f>
        <v/>
      </c>
      <c r="AC746" s="118"/>
      <c r="AD746" s="119" t="str">
        <f t="shared" si="6"/>
        <v/>
      </c>
      <c r="AE746" s="107"/>
      <c r="AF746" s="107"/>
      <c r="AG746" s="107"/>
      <c r="AH746" s="107"/>
      <c r="AI746" s="107"/>
      <c r="AJ746" s="120"/>
      <c r="AK746" s="107"/>
      <c r="AL746" s="113"/>
      <c r="AM746" s="121"/>
      <c r="AN746" s="121"/>
    </row>
    <row r="747">
      <c r="A747" s="104"/>
      <c r="B747" s="105"/>
      <c r="C747" s="105"/>
      <c r="D747" s="106" t="str">
        <f t="shared" si="1"/>
        <v/>
      </c>
      <c r="E747" s="107"/>
      <c r="F747" s="108" t="str">
        <f t="shared" si="7"/>
        <v/>
      </c>
      <c r="G747" s="109" t="str">
        <f>IFERROR(VLOOKUP($E747,contratos,2,FALSE),"")</f>
        <v/>
      </c>
      <c r="H747" s="110" t="str">
        <f>IFERROR(VLOOKUP($E747,contratos,3,FALSE),"")</f>
        <v/>
      </c>
      <c r="I747" s="111" t="str">
        <f>IFERROR(VLOOKUP($E747,contratos,4,FALSE),"")</f>
        <v/>
      </c>
      <c r="J747" s="112" t="str">
        <f>IFERROR(VLOOKUP($E747,contratos,5,FALSE),"")</f>
        <v/>
      </c>
      <c r="K747" s="112" t="str">
        <f>IFERROR(VLOOKUP($E747,contratos,6,FALSE),"")</f>
        <v/>
      </c>
      <c r="L747" s="112" t="str">
        <f>IFERROR(VLOOKUP($E747,contratos,7,FALSE),"")</f>
        <v/>
      </c>
      <c r="M747" s="113"/>
      <c r="N747" s="114"/>
      <c r="O747" s="113"/>
      <c r="P747" s="107"/>
      <c r="Q747" s="115"/>
      <c r="R747" s="116"/>
      <c r="S747" s="117" t="str">
        <f t="shared" si="3"/>
        <v/>
      </c>
      <c r="T747" s="116"/>
      <c r="U747" s="106" t="str">
        <f t="shared" si="8"/>
        <v/>
      </c>
      <c r="V747" s="107"/>
      <c r="W747" s="107"/>
      <c r="X747" s="118"/>
      <c r="Y747" s="119" t="str">
        <f t="shared" si="5"/>
        <v/>
      </c>
      <c r="Z747" s="113"/>
      <c r="AA747" s="113"/>
      <c r="AB747" s="119" t="str">
        <f>IF(T747&lt;&gt;"",(HOUR(T747)+MINUTE(T747)/60)*custohh,"")</f>
        <v/>
      </c>
      <c r="AC747" s="118"/>
      <c r="AD747" s="119" t="str">
        <f t="shared" si="6"/>
        <v/>
      </c>
      <c r="AE747" s="107"/>
      <c r="AF747" s="107"/>
      <c r="AG747" s="107"/>
      <c r="AH747" s="107"/>
      <c r="AI747" s="107"/>
      <c r="AJ747" s="120"/>
      <c r="AK747" s="107"/>
      <c r="AL747" s="113"/>
      <c r="AM747" s="121"/>
      <c r="AN747" s="121"/>
    </row>
    <row r="748">
      <c r="A748" s="104"/>
      <c r="B748" s="105"/>
      <c r="C748" s="105"/>
      <c r="D748" s="106" t="str">
        <f t="shared" si="1"/>
        <v/>
      </c>
      <c r="E748" s="107"/>
      <c r="F748" s="108" t="str">
        <f t="shared" si="7"/>
        <v/>
      </c>
      <c r="G748" s="109" t="str">
        <f>IFERROR(VLOOKUP($E748,contratos,2,FALSE),"")</f>
        <v/>
      </c>
      <c r="H748" s="110" t="str">
        <f>IFERROR(VLOOKUP($E748,contratos,3,FALSE),"")</f>
        <v/>
      </c>
      <c r="I748" s="111" t="str">
        <f>IFERROR(VLOOKUP($E748,contratos,4,FALSE),"")</f>
        <v/>
      </c>
      <c r="J748" s="112" t="str">
        <f>IFERROR(VLOOKUP($E748,contratos,5,FALSE),"")</f>
        <v/>
      </c>
      <c r="K748" s="112" t="str">
        <f>IFERROR(VLOOKUP($E748,contratos,6,FALSE),"")</f>
        <v/>
      </c>
      <c r="L748" s="112" t="str">
        <f>IFERROR(VLOOKUP($E748,contratos,7,FALSE),"")</f>
        <v/>
      </c>
      <c r="M748" s="113"/>
      <c r="N748" s="114"/>
      <c r="O748" s="113"/>
      <c r="P748" s="107"/>
      <c r="Q748" s="115"/>
      <c r="R748" s="116"/>
      <c r="S748" s="117" t="str">
        <f t="shared" si="3"/>
        <v/>
      </c>
      <c r="T748" s="116"/>
      <c r="U748" s="106" t="str">
        <f t="shared" si="8"/>
        <v/>
      </c>
      <c r="V748" s="107"/>
      <c r="W748" s="107"/>
      <c r="X748" s="118"/>
      <c r="Y748" s="119" t="str">
        <f t="shared" si="5"/>
        <v/>
      </c>
      <c r="Z748" s="113"/>
      <c r="AA748" s="113"/>
      <c r="AB748" s="119" t="str">
        <f>IF(T748&lt;&gt;"",(HOUR(T748)+MINUTE(T748)/60)*custohh,"")</f>
        <v/>
      </c>
      <c r="AC748" s="118"/>
      <c r="AD748" s="119" t="str">
        <f t="shared" si="6"/>
        <v/>
      </c>
      <c r="AE748" s="107"/>
      <c r="AF748" s="107"/>
      <c r="AG748" s="107"/>
      <c r="AH748" s="107"/>
      <c r="AI748" s="107"/>
      <c r="AJ748" s="120"/>
      <c r="AK748" s="107"/>
      <c r="AL748" s="113"/>
      <c r="AM748" s="121"/>
      <c r="AN748" s="121"/>
    </row>
    <row r="749">
      <c r="A749" s="104"/>
      <c r="B749" s="105"/>
      <c r="C749" s="105"/>
      <c r="D749" s="106" t="str">
        <f t="shared" si="1"/>
        <v/>
      </c>
      <c r="E749" s="107"/>
      <c r="F749" s="108" t="str">
        <f t="shared" si="7"/>
        <v/>
      </c>
      <c r="G749" s="109" t="str">
        <f>IFERROR(VLOOKUP($E749,contratos,2,FALSE),"")</f>
        <v/>
      </c>
      <c r="H749" s="110" t="str">
        <f>IFERROR(VLOOKUP($E749,contratos,3,FALSE),"")</f>
        <v/>
      </c>
      <c r="I749" s="111" t="str">
        <f>IFERROR(VLOOKUP($E749,contratos,4,FALSE),"")</f>
        <v/>
      </c>
      <c r="J749" s="112" t="str">
        <f>IFERROR(VLOOKUP($E749,contratos,5,FALSE),"")</f>
        <v/>
      </c>
      <c r="K749" s="112" t="str">
        <f>IFERROR(VLOOKUP($E749,contratos,6,FALSE),"")</f>
        <v/>
      </c>
      <c r="L749" s="112" t="str">
        <f>IFERROR(VLOOKUP($E749,contratos,7,FALSE),"")</f>
        <v/>
      </c>
      <c r="M749" s="113"/>
      <c r="N749" s="114"/>
      <c r="O749" s="113"/>
      <c r="P749" s="107"/>
      <c r="Q749" s="115"/>
      <c r="R749" s="116"/>
      <c r="S749" s="117" t="str">
        <f t="shared" si="3"/>
        <v/>
      </c>
      <c r="T749" s="116"/>
      <c r="U749" s="106" t="str">
        <f t="shared" si="8"/>
        <v/>
      </c>
      <c r="V749" s="107"/>
      <c r="W749" s="107"/>
      <c r="X749" s="118"/>
      <c r="Y749" s="119" t="str">
        <f t="shared" si="5"/>
        <v/>
      </c>
      <c r="Z749" s="113"/>
      <c r="AA749" s="113"/>
      <c r="AB749" s="119" t="str">
        <f>IF(T749&lt;&gt;"",(HOUR(T749)+MINUTE(T749)/60)*custohh,"")</f>
        <v/>
      </c>
      <c r="AC749" s="118"/>
      <c r="AD749" s="119" t="str">
        <f t="shared" si="6"/>
        <v/>
      </c>
      <c r="AE749" s="107"/>
      <c r="AF749" s="107"/>
      <c r="AG749" s="107"/>
      <c r="AH749" s="107"/>
      <c r="AI749" s="107"/>
      <c r="AJ749" s="120"/>
      <c r="AK749" s="107"/>
      <c r="AL749" s="113"/>
      <c r="AM749" s="121"/>
      <c r="AN749" s="121"/>
    </row>
    <row r="750">
      <c r="A750" s="104"/>
      <c r="B750" s="105"/>
      <c r="C750" s="105"/>
      <c r="D750" s="106" t="str">
        <f t="shared" si="1"/>
        <v/>
      </c>
      <c r="E750" s="107"/>
      <c r="F750" s="108" t="str">
        <f t="shared" si="7"/>
        <v/>
      </c>
      <c r="G750" s="109" t="str">
        <f>IFERROR(VLOOKUP($E750,contratos,2,FALSE),"")</f>
        <v/>
      </c>
      <c r="H750" s="110" t="str">
        <f>IFERROR(VLOOKUP($E750,contratos,3,FALSE),"")</f>
        <v/>
      </c>
      <c r="I750" s="111" t="str">
        <f>IFERROR(VLOOKUP($E750,contratos,4,FALSE),"")</f>
        <v/>
      </c>
      <c r="J750" s="112" t="str">
        <f>IFERROR(VLOOKUP($E750,contratos,5,FALSE),"")</f>
        <v/>
      </c>
      <c r="K750" s="112" t="str">
        <f>IFERROR(VLOOKUP($E750,contratos,6,FALSE),"")</f>
        <v/>
      </c>
      <c r="L750" s="112" t="str">
        <f>IFERROR(VLOOKUP($E750,contratos,7,FALSE),"")</f>
        <v/>
      </c>
      <c r="M750" s="113"/>
      <c r="N750" s="114"/>
      <c r="O750" s="113"/>
      <c r="P750" s="107"/>
      <c r="Q750" s="115"/>
      <c r="R750" s="116"/>
      <c r="S750" s="117" t="str">
        <f t="shared" si="3"/>
        <v/>
      </c>
      <c r="T750" s="116"/>
      <c r="U750" s="106" t="str">
        <f t="shared" si="8"/>
        <v/>
      </c>
      <c r="V750" s="107"/>
      <c r="W750" s="107"/>
      <c r="X750" s="118"/>
      <c r="Y750" s="119" t="str">
        <f t="shared" si="5"/>
        <v/>
      </c>
      <c r="Z750" s="113"/>
      <c r="AA750" s="113"/>
      <c r="AB750" s="119" t="str">
        <f>IF(T750&lt;&gt;"",(HOUR(T750)+MINUTE(T750)/60)*custohh,"")</f>
        <v/>
      </c>
      <c r="AC750" s="118"/>
      <c r="AD750" s="119" t="str">
        <f t="shared" si="6"/>
        <v/>
      </c>
      <c r="AE750" s="107"/>
      <c r="AF750" s="107"/>
      <c r="AG750" s="107"/>
      <c r="AH750" s="107"/>
      <c r="AI750" s="107"/>
      <c r="AJ750" s="120"/>
      <c r="AK750" s="107"/>
      <c r="AL750" s="113"/>
      <c r="AM750" s="121"/>
      <c r="AN750" s="121"/>
    </row>
    <row r="751">
      <c r="A751" s="104"/>
      <c r="B751" s="105"/>
      <c r="C751" s="105"/>
      <c r="D751" s="106" t="str">
        <f t="shared" si="1"/>
        <v/>
      </c>
      <c r="E751" s="107"/>
      <c r="F751" s="108" t="str">
        <f t="shared" si="7"/>
        <v/>
      </c>
      <c r="G751" s="109" t="str">
        <f>IFERROR(VLOOKUP($E751,contratos,2,FALSE),"")</f>
        <v/>
      </c>
      <c r="H751" s="110" t="str">
        <f>IFERROR(VLOOKUP($E751,contratos,3,FALSE),"")</f>
        <v/>
      </c>
      <c r="I751" s="111" t="str">
        <f>IFERROR(VLOOKUP($E751,contratos,4,FALSE),"")</f>
        <v/>
      </c>
      <c r="J751" s="112" t="str">
        <f>IFERROR(VLOOKUP($E751,contratos,5,FALSE),"")</f>
        <v/>
      </c>
      <c r="K751" s="112" t="str">
        <f>IFERROR(VLOOKUP($E751,contratos,6,FALSE),"")</f>
        <v/>
      </c>
      <c r="L751" s="112" t="str">
        <f>IFERROR(VLOOKUP($E751,contratos,7,FALSE),"")</f>
        <v/>
      </c>
      <c r="M751" s="113"/>
      <c r="N751" s="114"/>
      <c r="O751" s="113"/>
      <c r="P751" s="107"/>
      <c r="Q751" s="115"/>
      <c r="R751" s="116"/>
      <c r="S751" s="117" t="str">
        <f t="shared" si="3"/>
        <v/>
      </c>
      <c r="T751" s="116"/>
      <c r="U751" s="106" t="str">
        <f t="shared" si="8"/>
        <v/>
      </c>
      <c r="V751" s="107"/>
      <c r="W751" s="107"/>
      <c r="X751" s="118"/>
      <c r="Y751" s="119" t="str">
        <f t="shared" si="5"/>
        <v/>
      </c>
      <c r="Z751" s="113"/>
      <c r="AA751" s="113"/>
      <c r="AB751" s="119" t="str">
        <f>IF(T751&lt;&gt;"",(HOUR(T751)+MINUTE(T751)/60)*custohh,"")</f>
        <v/>
      </c>
      <c r="AC751" s="118"/>
      <c r="AD751" s="119" t="str">
        <f t="shared" si="6"/>
        <v/>
      </c>
      <c r="AE751" s="107"/>
      <c r="AF751" s="107"/>
      <c r="AG751" s="107"/>
      <c r="AH751" s="107"/>
      <c r="AI751" s="107"/>
      <c r="AJ751" s="120"/>
      <c r="AK751" s="107"/>
      <c r="AL751" s="113"/>
      <c r="AM751" s="121"/>
      <c r="AN751" s="121"/>
    </row>
    <row r="752">
      <c r="A752" s="104"/>
      <c r="B752" s="105"/>
      <c r="C752" s="105"/>
      <c r="D752" s="106" t="str">
        <f t="shared" si="1"/>
        <v/>
      </c>
      <c r="E752" s="107"/>
      <c r="F752" s="108" t="str">
        <f t="shared" si="7"/>
        <v/>
      </c>
      <c r="G752" s="109" t="str">
        <f>IFERROR(VLOOKUP($E752,contratos,2,FALSE),"")</f>
        <v/>
      </c>
      <c r="H752" s="110" t="str">
        <f>IFERROR(VLOOKUP($E752,contratos,3,FALSE),"")</f>
        <v/>
      </c>
      <c r="I752" s="111" t="str">
        <f>IFERROR(VLOOKUP($E752,contratos,4,FALSE),"")</f>
        <v/>
      </c>
      <c r="J752" s="112" t="str">
        <f>IFERROR(VLOOKUP($E752,contratos,5,FALSE),"")</f>
        <v/>
      </c>
      <c r="K752" s="112" t="str">
        <f>IFERROR(VLOOKUP($E752,contratos,6,FALSE),"")</f>
        <v/>
      </c>
      <c r="L752" s="112" t="str">
        <f>IFERROR(VLOOKUP($E752,contratos,7,FALSE),"")</f>
        <v/>
      </c>
      <c r="M752" s="113"/>
      <c r="N752" s="114"/>
      <c r="O752" s="113"/>
      <c r="P752" s="107"/>
      <c r="Q752" s="115"/>
      <c r="R752" s="116"/>
      <c r="S752" s="117" t="str">
        <f t="shared" si="3"/>
        <v/>
      </c>
      <c r="T752" s="116"/>
      <c r="U752" s="106" t="str">
        <f t="shared" si="8"/>
        <v/>
      </c>
      <c r="V752" s="107"/>
      <c r="W752" s="107"/>
      <c r="X752" s="118"/>
      <c r="Y752" s="119" t="str">
        <f t="shared" si="5"/>
        <v/>
      </c>
      <c r="Z752" s="113"/>
      <c r="AA752" s="113"/>
      <c r="AB752" s="119" t="str">
        <f>IF(T752&lt;&gt;"",(HOUR(T752)+MINUTE(T752)/60)*custohh,"")</f>
        <v/>
      </c>
      <c r="AC752" s="118"/>
      <c r="AD752" s="119" t="str">
        <f t="shared" si="6"/>
        <v/>
      </c>
      <c r="AE752" s="107"/>
      <c r="AF752" s="107"/>
      <c r="AG752" s="107"/>
      <c r="AH752" s="107"/>
      <c r="AI752" s="107"/>
      <c r="AJ752" s="120"/>
      <c r="AK752" s="107"/>
      <c r="AL752" s="113"/>
      <c r="AM752" s="121"/>
      <c r="AN752" s="121"/>
    </row>
    <row r="753">
      <c r="A753" s="104"/>
      <c r="B753" s="105"/>
      <c r="C753" s="105"/>
      <c r="D753" s="106" t="str">
        <f t="shared" si="1"/>
        <v/>
      </c>
      <c r="E753" s="107"/>
      <c r="F753" s="108" t="str">
        <f t="shared" si="7"/>
        <v/>
      </c>
      <c r="G753" s="109" t="str">
        <f>IFERROR(VLOOKUP($E753,contratos,2,FALSE),"")</f>
        <v/>
      </c>
      <c r="H753" s="110" t="str">
        <f>IFERROR(VLOOKUP($E753,contratos,3,FALSE),"")</f>
        <v/>
      </c>
      <c r="I753" s="111" t="str">
        <f>IFERROR(VLOOKUP($E753,contratos,4,FALSE),"")</f>
        <v/>
      </c>
      <c r="J753" s="112" t="str">
        <f>IFERROR(VLOOKUP($E753,contratos,5,FALSE),"")</f>
        <v/>
      </c>
      <c r="K753" s="112" t="str">
        <f>IFERROR(VLOOKUP($E753,contratos,6,FALSE),"")</f>
        <v/>
      </c>
      <c r="L753" s="112" t="str">
        <f>IFERROR(VLOOKUP($E753,contratos,7,FALSE),"")</f>
        <v/>
      </c>
      <c r="M753" s="113"/>
      <c r="N753" s="114"/>
      <c r="O753" s="113"/>
      <c r="P753" s="107"/>
      <c r="Q753" s="115"/>
      <c r="R753" s="116"/>
      <c r="S753" s="117" t="str">
        <f t="shared" si="3"/>
        <v/>
      </c>
      <c r="T753" s="116"/>
      <c r="U753" s="106" t="str">
        <f t="shared" si="8"/>
        <v/>
      </c>
      <c r="V753" s="107"/>
      <c r="W753" s="107"/>
      <c r="X753" s="118"/>
      <c r="Y753" s="119" t="str">
        <f t="shared" si="5"/>
        <v/>
      </c>
      <c r="Z753" s="113"/>
      <c r="AA753" s="113"/>
      <c r="AB753" s="119" t="str">
        <f>IF(T753&lt;&gt;"",(HOUR(T753)+MINUTE(T753)/60)*custohh,"")</f>
        <v/>
      </c>
      <c r="AC753" s="118"/>
      <c r="AD753" s="119" t="str">
        <f t="shared" si="6"/>
        <v/>
      </c>
      <c r="AE753" s="107"/>
      <c r="AF753" s="107"/>
      <c r="AG753" s="107"/>
      <c r="AH753" s="107"/>
      <c r="AI753" s="107"/>
      <c r="AJ753" s="120"/>
      <c r="AK753" s="107"/>
      <c r="AL753" s="113"/>
      <c r="AM753" s="121"/>
      <c r="AN753" s="121"/>
    </row>
    <row r="754">
      <c r="A754" s="104"/>
      <c r="B754" s="105"/>
      <c r="C754" s="105"/>
      <c r="D754" s="106" t="str">
        <f t="shared" si="1"/>
        <v/>
      </c>
      <c r="E754" s="107"/>
      <c r="F754" s="108" t="str">
        <f t="shared" si="7"/>
        <v/>
      </c>
      <c r="G754" s="109" t="str">
        <f>IFERROR(VLOOKUP($E754,contratos,2,FALSE),"")</f>
        <v/>
      </c>
      <c r="H754" s="110" t="str">
        <f>IFERROR(VLOOKUP($E754,contratos,3,FALSE),"")</f>
        <v/>
      </c>
      <c r="I754" s="111" t="str">
        <f>IFERROR(VLOOKUP($E754,contratos,4,FALSE),"")</f>
        <v/>
      </c>
      <c r="J754" s="112" t="str">
        <f>IFERROR(VLOOKUP($E754,contratos,5,FALSE),"")</f>
        <v/>
      </c>
      <c r="K754" s="112" t="str">
        <f>IFERROR(VLOOKUP($E754,contratos,6,FALSE),"")</f>
        <v/>
      </c>
      <c r="L754" s="112" t="str">
        <f>IFERROR(VLOOKUP($E754,contratos,7,FALSE),"")</f>
        <v/>
      </c>
      <c r="M754" s="113"/>
      <c r="N754" s="114"/>
      <c r="O754" s="113"/>
      <c r="P754" s="107"/>
      <c r="Q754" s="115"/>
      <c r="R754" s="116"/>
      <c r="S754" s="117" t="str">
        <f t="shared" si="3"/>
        <v/>
      </c>
      <c r="T754" s="116"/>
      <c r="U754" s="106" t="str">
        <f t="shared" si="8"/>
        <v/>
      </c>
      <c r="V754" s="107"/>
      <c r="W754" s="107"/>
      <c r="X754" s="118"/>
      <c r="Y754" s="119" t="str">
        <f t="shared" si="5"/>
        <v/>
      </c>
      <c r="Z754" s="113"/>
      <c r="AA754" s="113"/>
      <c r="AB754" s="119" t="str">
        <f>IF(T754&lt;&gt;"",(HOUR(T754)+MINUTE(T754)/60)*custohh,"")</f>
        <v/>
      </c>
      <c r="AC754" s="118"/>
      <c r="AD754" s="119" t="str">
        <f t="shared" si="6"/>
        <v/>
      </c>
      <c r="AE754" s="107"/>
      <c r="AF754" s="107"/>
      <c r="AG754" s="107"/>
      <c r="AH754" s="107"/>
      <c r="AI754" s="107"/>
      <c r="AJ754" s="120"/>
      <c r="AK754" s="107"/>
      <c r="AL754" s="113"/>
      <c r="AM754" s="121"/>
      <c r="AN754" s="121"/>
    </row>
    <row r="755">
      <c r="A755" s="104"/>
      <c r="B755" s="105"/>
      <c r="C755" s="105"/>
      <c r="D755" s="106" t="str">
        <f t="shared" si="1"/>
        <v/>
      </c>
      <c r="E755" s="107"/>
      <c r="F755" s="108" t="str">
        <f t="shared" si="7"/>
        <v/>
      </c>
      <c r="G755" s="109" t="str">
        <f>IFERROR(VLOOKUP($E755,contratos,2,FALSE),"")</f>
        <v/>
      </c>
      <c r="H755" s="110" t="str">
        <f>IFERROR(VLOOKUP($E755,contratos,3,FALSE),"")</f>
        <v/>
      </c>
      <c r="I755" s="111" t="str">
        <f>IFERROR(VLOOKUP($E755,contratos,4,FALSE),"")</f>
        <v/>
      </c>
      <c r="J755" s="112" t="str">
        <f>IFERROR(VLOOKUP($E755,contratos,5,FALSE),"")</f>
        <v/>
      </c>
      <c r="K755" s="112" t="str">
        <f>IFERROR(VLOOKUP($E755,contratos,6,FALSE),"")</f>
        <v/>
      </c>
      <c r="L755" s="112" t="str">
        <f>IFERROR(VLOOKUP($E755,contratos,7,FALSE),"")</f>
        <v/>
      </c>
      <c r="M755" s="113"/>
      <c r="N755" s="114"/>
      <c r="O755" s="113"/>
      <c r="P755" s="107"/>
      <c r="Q755" s="115"/>
      <c r="R755" s="116"/>
      <c r="S755" s="117" t="str">
        <f t="shared" si="3"/>
        <v/>
      </c>
      <c r="T755" s="116"/>
      <c r="U755" s="106" t="str">
        <f t="shared" si="8"/>
        <v/>
      </c>
      <c r="V755" s="107"/>
      <c r="W755" s="107"/>
      <c r="X755" s="118"/>
      <c r="Y755" s="119" t="str">
        <f t="shared" si="5"/>
        <v/>
      </c>
      <c r="Z755" s="113"/>
      <c r="AA755" s="113"/>
      <c r="AB755" s="119" t="str">
        <f>IF(T755&lt;&gt;"",(HOUR(T755)+MINUTE(T755)/60)*custohh,"")</f>
        <v/>
      </c>
      <c r="AC755" s="118"/>
      <c r="AD755" s="119" t="str">
        <f t="shared" si="6"/>
        <v/>
      </c>
      <c r="AE755" s="107"/>
      <c r="AF755" s="107"/>
      <c r="AG755" s="107"/>
      <c r="AH755" s="107"/>
      <c r="AI755" s="107"/>
      <c r="AJ755" s="120"/>
      <c r="AK755" s="107"/>
      <c r="AL755" s="113"/>
      <c r="AM755" s="121"/>
      <c r="AN755" s="121"/>
    </row>
    <row r="756">
      <c r="A756" s="104"/>
      <c r="B756" s="105"/>
      <c r="C756" s="105"/>
      <c r="D756" s="106" t="str">
        <f t="shared" si="1"/>
        <v/>
      </c>
      <c r="E756" s="107"/>
      <c r="F756" s="108" t="str">
        <f t="shared" si="7"/>
        <v/>
      </c>
      <c r="G756" s="109" t="str">
        <f>IFERROR(VLOOKUP($E756,contratos,2,FALSE),"")</f>
        <v/>
      </c>
      <c r="H756" s="110" t="str">
        <f>IFERROR(VLOOKUP($E756,contratos,3,FALSE),"")</f>
        <v/>
      </c>
      <c r="I756" s="111" t="str">
        <f>IFERROR(VLOOKUP($E756,contratos,4,FALSE),"")</f>
        <v/>
      </c>
      <c r="J756" s="112" t="str">
        <f>IFERROR(VLOOKUP($E756,contratos,5,FALSE),"")</f>
        <v/>
      </c>
      <c r="K756" s="112" t="str">
        <f>IFERROR(VLOOKUP($E756,contratos,6,FALSE),"")</f>
        <v/>
      </c>
      <c r="L756" s="112" t="str">
        <f>IFERROR(VLOOKUP($E756,contratos,7,FALSE),"")</f>
        <v/>
      </c>
      <c r="M756" s="113"/>
      <c r="N756" s="114"/>
      <c r="O756" s="113"/>
      <c r="P756" s="107"/>
      <c r="Q756" s="115"/>
      <c r="R756" s="116"/>
      <c r="S756" s="117" t="str">
        <f t="shared" si="3"/>
        <v/>
      </c>
      <c r="T756" s="116"/>
      <c r="U756" s="106" t="str">
        <f t="shared" si="8"/>
        <v/>
      </c>
      <c r="V756" s="107"/>
      <c r="W756" s="107"/>
      <c r="X756" s="118"/>
      <c r="Y756" s="119" t="str">
        <f t="shared" si="5"/>
        <v/>
      </c>
      <c r="Z756" s="113"/>
      <c r="AA756" s="113"/>
      <c r="AB756" s="119" t="str">
        <f>IF(T756&lt;&gt;"",(HOUR(T756)+MINUTE(T756)/60)*custohh,"")</f>
        <v/>
      </c>
      <c r="AC756" s="118"/>
      <c r="AD756" s="119" t="str">
        <f t="shared" si="6"/>
        <v/>
      </c>
      <c r="AE756" s="107"/>
      <c r="AF756" s="107"/>
      <c r="AG756" s="107"/>
      <c r="AH756" s="107"/>
      <c r="AI756" s="107"/>
      <c r="AJ756" s="120"/>
      <c r="AK756" s="107"/>
      <c r="AL756" s="113"/>
      <c r="AM756" s="121"/>
      <c r="AN756" s="121"/>
    </row>
    <row r="757">
      <c r="A757" s="104"/>
      <c r="B757" s="105"/>
      <c r="C757" s="105"/>
      <c r="D757" s="106" t="str">
        <f t="shared" si="1"/>
        <v/>
      </c>
      <c r="E757" s="107"/>
      <c r="F757" s="108" t="str">
        <f t="shared" si="7"/>
        <v/>
      </c>
      <c r="G757" s="109" t="str">
        <f>IFERROR(VLOOKUP($E757,contratos,2,FALSE),"")</f>
        <v/>
      </c>
      <c r="H757" s="110" t="str">
        <f>IFERROR(VLOOKUP($E757,contratos,3,FALSE),"")</f>
        <v/>
      </c>
      <c r="I757" s="111" t="str">
        <f>IFERROR(VLOOKUP($E757,contratos,4,FALSE),"")</f>
        <v/>
      </c>
      <c r="J757" s="112" t="str">
        <f>IFERROR(VLOOKUP($E757,contratos,5,FALSE),"")</f>
        <v/>
      </c>
      <c r="K757" s="112" t="str">
        <f>IFERROR(VLOOKUP($E757,contratos,6,FALSE),"")</f>
        <v/>
      </c>
      <c r="L757" s="112" t="str">
        <f>IFERROR(VLOOKUP($E757,contratos,7,FALSE),"")</f>
        <v/>
      </c>
      <c r="M757" s="113"/>
      <c r="N757" s="114"/>
      <c r="O757" s="113"/>
      <c r="P757" s="107"/>
      <c r="Q757" s="115"/>
      <c r="R757" s="116"/>
      <c r="S757" s="117" t="str">
        <f t="shared" si="3"/>
        <v/>
      </c>
      <c r="T757" s="116"/>
      <c r="U757" s="106" t="str">
        <f t="shared" si="8"/>
        <v/>
      </c>
      <c r="V757" s="107"/>
      <c r="W757" s="107"/>
      <c r="X757" s="118"/>
      <c r="Y757" s="119" t="str">
        <f t="shared" si="5"/>
        <v/>
      </c>
      <c r="Z757" s="113"/>
      <c r="AA757" s="113"/>
      <c r="AB757" s="119" t="str">
        <f>IF(T757&lt;&gt;"",(HOUR(T757)+MINUTE(T757)/60)*custohh,"")</f>
        <v/>
      </c>
      <c r="AC757" s="118"/>
      <c r="AD757" s="119" t="str">
        <f t="shared" si="6"/>
        <v/>
      </c>
      <c r="AE757" s="107"/>
      <c r="AF757" s="107"/>
      <c r="AG757" s="107"/>
      <c r="AH757" s="107"/>
      <c r="AI757" s="107"/>
      <c r="AJ757" s="120"/>
      <c r="AK757" s="107"/>
      <c r="AL757" s="113"/>
      <c r="AM757" s="121"/>
      <c r="AN757" s="121"/>
    </row>
    <row r="758">
      <c r="A758" s="104"/>
      <c r="B758" s="105"/>
      <c r="C758" s="105"/>
      <c r="D758" s="106" t="str">
        <f t="shared" si="1"/>
        <v/>
      </c>
      <c r="E758" s="107"/>
      <c r="F758" s="108" t="str">
        <f t="shared" si="7"/>
        <v/>
      </c>
      <c r="G758" s="109" t="str">
        <f>IFERROR(VLOOKUP($E758,contratos,2,FALSE),"")</f>
        <v/>
      </c>
      <c r="H758" s="110" t="str">
        <f>IFERROR(VLOOKUP($E758,contratos,3,FALSE),"")</f>
        <v/>
      </c>
      <c r="I758" s="111" t="str">
        <f>IFERROR(VLOOKUP($E758,contratos,4,FALSE),"")</f>
        <v/>
      </c>
      <c r="J758" s="112" t="str">
        <f>IFERROR(VLOOKUP($E758,contratos,5,FALSE),"")</f>
        <v/>
      </c>
      <c r="K758" s="112" t="str">
        <f>IFERROR(VLOOKUP($E758,contratos,6,FALSE),"")</f>
        <v/>
      </c>
      <c r="L758" s="112" t="str">
        <f>IFERROR(VLOOKUP($E758,contratos,7,FALSE),"")</f>
        <v/>
      </c>
      <c r="M758" s="113"/>
      <c r="N758" s="114"/>
      <c r="O758" s="113"/>
      <c r="P758" s="107"/>
      <c r="Q758" s="115"/>
      <c r="R758" s="116"/>
      <c r="S758" s="117" t="str">
        <f t="shared" si="3"/>
        <v/>
      </c>
      <c r="T758" s="116"/>
      <c r="U758" s="106" t="str">
        <f t="shared" si="8"/>
        <v/>
      </c>
      <c r="V758" s="107"/>
      <c r="W758" s="107"/>
      <c r="X758" s="118"/>
      <c r="Y758" s="119" t="str">
        <f t="shared" si="5"/>
        <v/>
      </c>
      <c r="Z758" s="113"/>
      <c r="AA758" s="113"/>
      <c r="AB758" s="119" t="str">
        <f>IF(T758&lt;&gt;"",(HOUR(T758)+MINUTE(T758)/60)*custohh,"")</f>
        <v/>
      </c>
      <c r="AC758" s="118"/>
      <c r="AD758" s="119" t="str">
        <f t="shared" si="6"/>
        <v/>
      </c>
      <c r="AE758" s="107"/>
      <c r="AF758" s="107"/>
      <c r="AG758" s="107"/>
      <c r="AH758" s="107"/>
      <c r="AI758" s="107"/>
      <c r="AJ758" s="120"/>
      <c r="AK758" s="107"/>
      <c r="AL758" s="113"/>
      <c r="AM758" s="121"/>
      <c r="AN758" s="121"/>
    </row>
    <row r="759">
      <c r="A759" s="104"/>
      <c r="B759" s="105"/>
      <c r="C759" s="105"/>
      <c r="D759" s="106" t="str">
        <f t="shared" si="1"/>
        <v/>
      </c>
      <c r="E759" s="107"/>
      <c r="F759" s="108" t="str">
        <f t="shared" si="7"/>
        <v/>
      </c>
      <c r="G759" s="109" t="str">
        <f>IFERROR(VLOOKUP($E759,contratos,2,FALSE),"")</f>
        <v/>
      </c>
      <c r="H759" s="110" t="str">
        <f>IFERROR(VLOOKUP($E759,contratos,3,FALSE),"")</f>
        <v/>
      </c>
      <c r="I759" s="111" t="str">
        <f>IFERROR(VLOOKUP($E759,contratos,4,FALSE),"")</f>
        <v/>
      </c>
      <c r="J759" s="112" t="str">
        <f>IFERROR(VLOOKUP($E759,contratos,5,FALSE),"")</f>
        <v/>
      </c>
      <c r="K759" s="112" t="str">
        <f>IFERROR(VLOOKUP($E759,contratos,6,FALSE),"")</f>
        <v/>
      </c>
      <c r="L759" s="112" t="str">
        <f>IFERROR(VLOOKUP($E759,contratos,7,FALSE),"")</f>
        <v/>
      </c>
      <c r="M759" s="113"/>
      <c r="N759" s="114"/>
      <c r="O759" s="113"/>
      <c r="P759" s="107"/>
      <c r="Q759" s="115"/>
      <c r="R759" s="116"/>
      <c r="S759" s="117" t="str">
        <f t="shared" si="3"/>
        <v/>
      </c>
      <c r="T759" s="116"/>
      <c r="U759" s="106" t="str">
        <f t="shared" si="8"/>
        <v/>
      </c>
      <c r="V759" s="107"/>
      <c r="W759" s="107"/>
      <c r="X759" s="118"/>
      <c r="Y759" s="119" t="str">
        <f t="shared" si="5"/>
        <v/>
      </c>
      <c r="Z759" s="113"/>
      <c r="AA759" s="113"/>
      <c r="AB759" s="119" t="str">
        <f>IF(T759&lt;&gt;"",(HOUR(T759)+MINUTE(T759)/60)*custohh,"")</f>
        <v/>
      </c>
      <c r="AC759" s="118"/>
      <c r="AD759" s="119" t="str">
        <f t="shared" si="6"/>
        <v/>
      </c>
      <c r="AE759" s="107"/>
      <c r="AF759" s="107"/>
      <c r="AG759" s="107"/>
      <c r="AH759" s="107"/>
      <c r="AI759" s="107"/>
      <c r="AJ759" s="120"/>
      <c r="AK759" s="107"/>
      <c r="AL759" s="113"/>
      <c r="AM759" s="121"/>
      <c r="AN759" s="121"/>
    </row>
    <row r="760">
      <c r="A760" s="104"/>
      <c r="B760" s="105"/>
      <c r="C760" s="105"/>
      <c r="D760" s="106" t="str">
        <f t="shared" si="1"/>
        <v/>
      </c>
      <c r="E760" s="107"/>
      <c r="F760" s="108" t="str">
        <f t="shared" si="7"/>
        <v/>
      </c>
      <c r="G760" s="109" t="str">
        <f>IFERROR(VLOOKUP($E760,contratos,2,FALSE),"")</f>
        <v/>
      </c>
      <c r="H760" s="110" t="str">
        <f>IFERROR(VLOOKUP($E760,contratos,3,FALSE),"")</f>
        <v/>
      </c>
      <c r="I760" s="111" t="str">
        <f>IFERROR(VLOOKUP($E760,contratos,4,FALSE),"")</f>
        <v/>
      </c>
      <c r="J760" s="112" t="str">
        <f>IFERROR(VLOOKUP($E760,contratos,5,FALSE),"")</f>
        <v/>
      </c>
      <c r="K760" s="112" t="str">
        <f>IFERROR(VLOOKUP($E760,contratos,6,FALSE),"")</f>
        <v/>
      </c>
      <c r="L760" s="112" t="str">
        <f>IFERROR(VLOOKUP($E760,contratos,7,FALSE),"")</f>
        <v/>
      </c>
      <c r="M760" s="113"/>
      <c r="N760" s="114"/>
      <c r="O760" s="113"/>
      <c r="P760" s="107"/>
      <c r="Q760" s="115"/>
      <c r="R760" s="116"/>
      <c r="S760" s="117" t="str">
        <f t="shared" si="3"/>
        <v/>
      </c>
      <c r="T760" s="116"/>
      <c r="U760" s="106" t="str">
        <f t="shared" si="8"/>
        <v/>
      </c>
      <c r="V760" s="107"/>
      <c r="W760" s="107"/>
      <c r="X760" s="118"/>
      <c r="Y760" s="119" t="str">
        <f t="shared" si="5"/>
        <v/>
      </c>
      <c r="Z760" s="113"/>
      <c r="AA760" s="113"/>
      <c r="AB760" s="119" t="str">
        <f>IF(T760&lt;&gt;"",(HOUR(T760)+MINUTE(T760)/60)*custohh,"")</f>
        <v/>
      </c>
      <c r="AC760" s="118"/>
      <c r="AD760" s="119" t="str">
        <f t="shared" si="6"/>
        <v/>
      </c>
      <c r="AE760" s="107"/>
      <c r="AF760" s="107"/>
      <c r="AG760" s="107"/>
      <c r="AH760" s="107"/>
      <c r="AI760" s="107"/>
      <c r="AJ760" s="120"/>
      <c r="AK760" s="107"/>
      <c r="AL760" s="113"/>
      <c r="AM760" s="121"/>
      <c r="AN760" s="121"/>
    </row>
    <row r="761">
      <c r="A761" s="104"/>
      <c r="B761" s="105"/>
      <c r="C761" s="105"/>
      <c r="D761" s="106" t="str">
        <f t="shared" si="1"/>
        <v/>
      </c>
      <c r="E761" s="107"/>
      <c r="F761" s="108" t="str">
        <f t="shared" si="7"/>
        <v/>
      </c>
      <c r="G761" s="109" t="str">
        <f>IFERROR(VLOOKUP($E761,contratos,2,FALSE),"")</f>
        <v/>
      </c>
      <c r="H761" s="110" t="str">
        <f>IFERROR(VLOOKUP($E761,contratos,3,FALSE),"")</f>
        <v/>
      </c>
      <c r="I761" s="111" t="str">
        <f>IFERROR(VLOOKUP($E761,contratos,4,FALSE),"")</f>
        <v/>
      </c>
      <c r="J761" s="112" t="str">
        <f>IFERROR(VLOOKUP($E761,contratos,5,FALSE),"")</f>
        <v/>
      </c>
      <c r="K761" s="112" t="str">
        <f>IFERROR(VLOOKUP($E761,contratos,6,FALSE),"")</f>
        <v/>
      </c>
      <c r="L761" s="112" t="str">
        <f>IFERROR(VLOOKUP($E761,contratos,7,FALSE),"")</f>
        <v/>
      </c>
      <c r="M761" s="113"/>
      <c r="N761" s="114"/>
      <c r="O761" s="113"/>
      <c r="P761" s="107"/>
      <c r="Q761" s="115"/>
      <c r="R761" s="116"/>
      <c r="S761" s="117" t="str">
        <f t="shared" si="3"/>
        <v/>
      </c>
      <c r="T761" s="116"/>
      <c r="U761" s="106" t="str">
        <f t="shared" si="8"/>
        <v/>
      </c>
      <c r="V761" s="107"/>
      <c r="W761" s="107"/>
      <c r="X761" s="118"/>
      <c r="Y761" s="119" t="str">
        <f t="shared" si="5"/>
        <v/>
      </c>
      <c r="Z761" s="113"/>
      <c r="AA761" s="113"/>
      <c r="AB761" s="119" t="str">
        <f>IF(T761&lt;&gt;"",(HOUR(T761)+MINUTE(T761)/60)*custohh,"")</f>
        <v/>
      </c>
      <c r="AC761" s="118"/>
      <c r="AD761" s="119" t="str">
        <f t="shared" si="6"/>
        <v/>
      </c>
      <c r="AE761" s="107"/>
      <c r="AF761" s="107"/>
      <c r="AG761" s="107"/>
      <c r="AH761" s="107"/>
      <c r="AI761" s="107"/>
      <c r="AJ761" s="120"/>
      <c r="AK761" s="107"/>
      <c r="AL761" s="113"/>
      <c r="AM761" s="121"/>
      <c r="AN761" s="121"/>
    </row>
    <row r="762">
      <c r="A762" s="104"/>
      <c r="B762" s="105"/>
      <c r="C762" s="105"/>
      <c r="D762" s="106" t="str">
        <f t="shared" si="1"/>
        <v/>
      </c>
      <c r="E762" s="107"/>
      <c r="F762" s="108" t="str">
        <f t="shared" si="7"/>
        <v/>
      </c>
      <c r="G762" s="109" t="str">
        <f>IFERROR(VLOOKUP($E762,contratos,2,FALSE),"")</f>
        <v/>
      </c>
      <c r="H762" s="110" t="str">
        <f>IFERROR(VLOOKUP($E762,contratos,3,FALSE),"")</f>
        <v/>
      </c>
      <c r="I762" s="111" t="str">
        <f>IFERROR(VLOOKUP($E762,contratos,4,FALSE),"")</f>
        <v/>
      </c>
      <c r="J762" s="112" t="str">
        <f>IFERROR(VLOOKUP($E762,contratos,5,FALSE),"")</f>
        <v/>
      </c>
      <c r="K762" s="112" t="str">
        <f>IFERROR(VLOOKUP($E762,contratos,6,FALSE),"")</f>
        <v/>
      </c>
      <c r="L762" s="112" t="str">
        <f>IFERROR(VLOOKUP($E762,contratos,7,FALSE),"")</f>
        <v/>
      </c>
      <c r="M762" s="113"/>
      <c r="N762" s="114"/>
      <c r="O762" s="113"/>
      <c r="P762" s="107"/>
      <c r="Q762" s="115"/>
      <c r="R762" s="116"/>
      <c r="S762" s="117" t="str">
        <f t="shared" si="3"/>
        <v/>
      </c>
      <c r="T762" s="116"/>
      <c r="U762" s="106" t="str">
        <f t="shared" si="8"/>
        <v/>
      </c>
      <c r="V762" s="107"/>
      <c r="W762" s="107"/>
      <c r="X762" s="118"/>
      <c r="Y762" s="119" t="str">
        <f t="shared" si="5"/>
        <v/>
      </c>
      <c r="Z762" s="113"/>
      <c r="AA762" s="113"/>
      <c r="AB762" s="119" t="str">
        <f>IF(T762&lt;&gt;"",(HOUR(T762)+MINUTE(T762)/60)*custohh,"")</f>
        <v/>
      </c>
      <c r="AC762" s="118"/>
      <c r="AD762" s="119" t="str">
        <f t="shared" si="6"/>
        <v/>
      </c>
      <c r="AE762" s="107"/>
      <c r="AF762" s="107"/>
      <c r="AG762" s="107"/>
      <c r="AH762" s="107"/>
      <c r="AI762" s="107"/>
      <c r="AJ762" s="120"/>
      <c r="AK762" s="107"/>
      <c r="AL762" s="113"/>
      <c r="AM762" s="121"/>
      <c r="AN762" s="121"/>
    </row>
    <row r="763">
      <c r="A763" s="104"/>
      <c r="B763" s="105"/>
      <c r="C763" s="105"/>
      <c r="D763" s="106" t="str">
        <f t="shared" si="1"/>
        <v/>
      </c>
      <c r="E763" s="107"/>
      <c r="F763" s="108" t="str">
        <f t="shared" si="7"/>
        <v/>
      </c>
      <c r="G763" s="109" t="str">
        <f>IFERROR(VLOOKUP($E763,contratos,2,FALSE),"")</f>
        <v/>
      </c>
      <c r="H763" s="110" t="str">
        <f>IFERROR(VLOOKUP($E763,contratos,3,FALSE),"")</f>
        <v/>
      </c>
      <c r="I763" s="111" t="str">
        <f>IFERROR(VLOOKUP($E763,contratos,4,FALSE),"")</f>
        <v/>
      </c>
      <c r="J763" s="112" t="str">
        <f>IFERROR(VLOOKUP($E763,contratos,5,FALSE),"")</f>
        <v/>
      </c>
      <c r="K763" s="112" t="str">
        <f>IFERROR(VLOOKUP($E763,contratos,6,FALSE),"")</f>
        <v/>
      </c>
      <c r="L763" s="112" t="str">
        <f>IFERROR(VLOOKUP($E763,contratos,7,FALSE),"")</f>
        <v/>
      </c>
      <c r="M763" s="113"/>
      <c r="N763" s="114"/>
      <c r="O763" s="113"/>
      <c r="P763" s="107"/>
      <c r="Q763" s="115"/>
      <c r="R763" s="116"/>
      <c r="S763" s="117" t="str">
        <f t="shared" si="3"/>
        <v/>
      </c>
      <c r="T763" s="116"/>
      <c r="U763" s="106" t="str">
        <f t="shared" si="8"/>
        <v/>
      </c>
      <c r="V763" s="107"/>
      <c r="W763" s="107"/>
      <c r="X763" s="118"/>
      <c r="Y763" s="119" t="str">
        <f t="shared" si="5"/>
        <v/>
      </c>
      <c r="Z763" s="113"/>
      <c r="AA763" s="113"/>
      <c r="AB763" s="119" t="str">
        <f>IF(T763&lt;&gt;"",(HOUR(T763)+MINUTE(T763)/60)*custohh,"")</f>
        <v/>
      </c>
      <c r="AC763" s="118"/>
      <c r="AD763" s="119" t="str">
        <f t="shared" si="6"/>
        <v/>
      </c>
      <c r="AE763" s="107"/>
      <c r="AF763" s="107"/>
      <c r="AG763" s="107"/>
      <c r="AH763" s="107"/>
      <c r="AI763" s="107"/>
      <c r="AJ763" s="120"/>
      <c r="AK763" s="107"/>
      <c r="AL763" s="113"/>
      <c r="AM763" s="121"/>
      <c r="AN763" s="121"/>
    </row>
    <row r="764">
      <c r="A764" s="104"/>
      <c r="B764" s="105"/>
      <c r="C764" s="105"/>
      <c r="D764" s="106" t="str">
        <f t="shared" si="1"/>
        <v/>
      </c>
      <c r="E764" s="107"/>
      <c r="F764" s="108" t="str">
        <f t="shared" si="7"/>
        <v/>
      </c>
      <c r="G764" s="109" t="str">
        <f>IFERROR(VLOOKUP($E764,contratos,2,FALSE),"")</f>
        <v/>
      </c>
      <c r="H764" s="110" t="str">
        <f>IFERROR(VLOOKUP($E764,contratos,3,FALSE),"")</f>
        <v/>
      </c>
      <c r="I764" s="111" t="str">
        <f>IFERROR(VLOOKUP($E764,contratos,4,FALSE),"")</f>
        <v/>
      </c>
      <c r="J764" s="112" t="str">
        <f>IFERROR(VLOOKUP($E764,contratos,5,FALSE),"")</f>
        <v/>
      </c>
      <c r="K764" s="112" t="str">
        <f>IFERROR(VLOOKUP($E764,contratos,6,FALSE),"")</f>
        <v/>
      </c>
      <c r="L764" s="112" t="str">
        <f>IFERROR(VLOOKUP($E764,contratos,7,FALSE),"")</f>
        <v/>
      </c>
      <c r="M764" s="113"/>
      <c r="N764" s="114"/>
      <c r="O764" s="113"/>
      <c r="P764" s="107"/>
      <c r="Q764" s="115"/>
      <c r="R764" s="116"/>
      <c r="S764" s="117" t="str">
        <f t="shared" si="3"/>
        <v/>
      </c>
      <c r="T764" s="116"/>
      <c r="U764" s="106" t="str">
        <f t="shared" si="8"/>
        <v/>
      </c>
      <c r="V764" s="107"/>
      <c r="W764" s="107"/>
      <c r="X764" s="118"/>
      <c r="Y764" s="119" t="str">
        <f t="shared" si="5"/>
        <v/>
      </c>
      <c r="Z764" s="113"/>
      <c r="AA764" s="113"/>
      <c r="AB764" s="119" t="str">
        <f>IF(T764&lt;&gt;"",(HOUR(T764)+MINUTE(T764)/60)*custohh,"")</f>
        <v/>
      </c>
      <c r="AC764" s="118"/>
      <c r="AD764" s="119" t="str">
        <f t="shared" si="6"/>
        <v/>
      </c>
      <c r="AE764" s="107"/>
      <c r="AF764" s="107"/>
      <c r="AG764" s="107"/>
      <c r="AH764" s="107"/>
      <c r="AI764" s="107"/>
      <c r="AJ764" s="120"/>
      <c r="AK764" s="107"/>
      <c r="AL764" s="113"/>
      <c r="AM764" s="121"/>
      <c r="AN764" s="121"/>
    </row>
    <row r="765">
      <c r="A765" s="104"/>
      <c r="B765" s="105"/>
      <c r="C765" s="105"/>
      <c r="D765" s="106" t="str">
        <f t="shared" si="1"/>
        <v/>
      </c>
      <c r="E765" s="107"/>
      <c r="F765" s="108" t="str">
        <f t="shared" si="7"/>
        <v/>
      </c>
      <c r="G765" s="109" t="str">
        <f>IFERROR(VLOOKUP($E765,contratos,2,FALSE),"")</f>
        <v/>
      </c>
      <c r="H765" s="110" t="str">
        <f>IFERROR(VLOOKUP($E765,contratos,3,FALSE),"")</f>
        <v/>
      </c>
      <c r="I765" s="111" t="str">
        <f>IFERROR(VLOOKUP($E765,contratos,4,FALSE),"")</f>
        <v/>
      </c>
      <c r="J765" s="112" t="str">
        <f>IFERROR(VLOOKUP($E765,contratos,5,FALSE),"")</f>
        <v/>
      </c>
      <c r="K765" s="112" t="str">
        <f>IFERROR(VLOOKUP($E765,contratos,6,FALSE),"")</f>
        <v/>
      </c>
      <c r="L765" s="112" t="str">
        <f>IFERROR(VLOOKUP($E765,contratos,7,FALSE),"")</f>
        <v/>
      </c>
      <c r="M765" s="113"/>
      <c r="N765" s="114"/>
      <c r="O765" s="113"/>
      <c r="P765" s="107"/>
      <c r="Q765" s="115"/>
      <c r="R765" s="116"/>
      <c r="S765" s="117" t="str">
        <f t="shared" si="3"/>
        <v/>
      </c>
      <c r="T765" s="116"/>
      <c r="U765" s="106" t="str">
        <f t="shared" si="8"/>
        <v/>
      </c>
      <c r="V765" s="107"/>
      <c r="W765" s="107"/>
      <c r="X765" s="118"/>
      <c r="Y765" s="119" t="str">
        <f t="shared" si="5"/>
        <v/>
      </c>
      <c r="Z765" s="113"/>
      <c r="AA765" s="113"/>
      <c r="AB765" s="119" t="str">
        <f>IF(T765&lt;&gt;"",(HOUR(T765)+MINUTE(T765)/60)*custohh,"")</f>
        <v/>
      </c>
      <c r="AC765" s="118"/>
      <c r="AD765" s="119" t="str">
        <f t="shared" si="6"/>
        <v/>
      </c>
      <c r="AE765" s="107"/>
      <c r="AF765" s="107"/>
      <c r="AG765" s="107"/>
      <c r="AH765" s="107"/>
      <c r="AI765" s="107"/>
      <c r="AJ765" s="120"/>
      <c r="AK765" s="107"/>
      <c r="AL765" s="113"/>
      <c r="AM765" s="121"/>
      <c r="AN765" s="121"/>
    </row>
    <row r="766">
      <c r="A766" s="104"/>
      <c r="B766" s="105"/>
      <c r="C766" s="105"/>
      <c r="D766" s="106" t="str">
        <f t="shared" si="1"/>
        <v/>
      </c>
      <c r="E766" s="107"/>
      <c r="F766" s="108" t="str">
        <f t="shared" si="7"/>
        <v/>
      </c>
      <c r="G766" s="109" t="str">
        <f>IFERROR(VLOOKUP($E766,contratos,2,FALSE),"")</f>
        <v/>
      </c>
      <c r="H766" s="110" t="str">
        <f>IFERROR(VLOOKUP($E766,contratos,3,FALSE),"")</f>
        <v/>
      </c>
      <c r="I766" s="111" t="str">
        <f>IFERROR(VLOOKUP($E766,contratos,4,FALSE),"")</f>
        <v/>
      </c>
      <c r="J766" s="112" t="str">
        <f>IFERROR(VLOOKUP($E766,contratos,5,FALSE),"")</f>
        <v/>
      </c>
      <c r="K766" s="112" t="str">
        <f>IFERROR(VLOOKUP($E766,contratos,6,FALSE),"")</f>
        <v/>
      </c>
      <c r="L766" s="112" t="str">
        <f>IFERROR(VLOOKUP($E766,contratos,7,FALSE),"")</f>
        <v/>
      </c>
      <c r="M766" s="113"/>
      <c r="N766" s="114"/>
      <c r="O766" s="113"/>
      <c r="P766" s="107"/>
      <c r="Q766" s="115"/>
      <c r="R766" s="116"/>
      <c r="S766" s="117" t="str">
        <f t="shared" si="3"/>
        <v/>
      </c>
      <c r="T766" s="116"/>
      <c r="U766" s="106" t="str">
        <f t="shared" si="8"/>
        <v/>
      </c>
      <c r="V766" s="107"/>
      <c r="W766" s="107"/>
      <c r="X766" s="118"/>
      <c r="Y766" s="119" t="str">
        <f t="shared" si="5"/>
        <v/>
      </c>
      <c r="Z766" s="113"/>
      <c r="AA766" s="113"/>
      <c r="AB766" s="119" t="str">
        <f>IF(T766&lt;&gt;"",(HOUR(T766)+MINUTE(T766)/60)*custohh,"")</f>
        <v/>
      </c>
      <c r="AC766" s="118"/>
      <c r="AD766" s="119" t="str">
        <f t="shared" si="6"/>
        <v/>
      </c>
      <c r="AE766" s="107"/>
      <c r="AF766" s="107"/>
      <c r="AG766" s="107"/>
      <c r="AH766" s="107"/>
      <c r="AI766" s="107"/>
      <c r="AJ766" s="120"/>
      <c r="AK766" s="107"/>
      <c r="AL766" s="113"/>
      <c r="AM766" s="121"/>
      <c r="AN766" s="121"/>
    </row>
    <row r="767">
      <c r="A767" s="104"/>
      <c r="B767" s="105"/>
      <c r="C767" s="105"/>
      <c r="D767" s="106" t="str">
        <f t="shared" si="1"/>
        <v/>
      </c>
      <c r="E767" s="107"/>
      <c r="F767" s="108" t="str">
        <f t="shared" si="7"/>
        <v/>
      </c>
      <c r="G767" s="109" t="str">
        <f>IFERROR(VLOOKUP($E767,contratos,2,FALSE),"")</f>
        <v/>
      </c>
      <c r="H767" s="110" t="str">
        <f>IFERROR(VLOOKUP($E767,contratos,3,FALSE),"")</f>
        <v/>
      </c>
      <c r="I767" s="111" t="str">
        <f>IFERROR(VLOOKUP($E767,contratos,4,FALSE),"")</f>
        <v/>
      </c>
      <c r="J767" s="112" t="str">
        <f>IFERROR(VLOOKUP($E767,contratos,5,FALSE),"")</f>
        <v/>
      </c>
      <c r="K767" s="112" t="str">
        <f>IFERROR(VLOOKUP($E767,contratos,6,FALSE),"")</f>
        <v/>
      </c>
      <c r="L767" s="112" t="str">
        <f>IFERROR(VLOOKUP($E767,contratos,7,FALSE),"")</f>
        <v/>
      </c>
      <c r="M767" s="113"/>
      <c r="N767" s="114"/>
      <c r="O767" s="113"/>
      <c r="P767" s="107"/>
      <c r="Q767" s="115"/>
      <c r="R767" s="116"/>
      <c r="S767" s="117" t="str">
        <f t="shared" si="3"/>
        <v/>
      </c>
      <c r="T767" s="116"/>
      <c r="U767" s="106" t="str">
        <f t="shared" si="8"/>
        <v/>
      </c>
      <c r="V767" s="107"/>
      <c r="W767" s="107"/>
      <c r="X767" s="118"/>
      <c r="Y767" s="119" t="str">
        <f t="shared" si="5"/>
        <v/>
      </c>
      <c r="Z767" s="113"/>
      <c r="AA767" s="113"/>
      <c r="AB767" s="119" t="str">
        <f>IF(T767&lt;&gt;"",(HOUR(T767)+MINUTE(T767)/60)*custohh,"")</f>
        <v/>
      </c>
      <c r="AC767" s="118"/>
      <c r="AD767" s="119" t="str">
        <f t="shared" si="6"/>
        <v/>
      </c>
      <c r="AE767" s="107"/>
      <c r="AF767" s="107"/>
      <c r="AG767" s="107"/>
      <c r="AH767" s="107"/>
      <c r="AI767" s="107"/>
      <c r="AJ767" s="120"/>
      <c r="AK767" s="107"/>
      <c r="AL767" s="113"/>
      <c r="AM767" s="121"/>
      <c r="AN767" s="121"/>
    </row>
    <row r="768">
      <c r="A768" s="104"/>
      <c r="B768" s="105"/>
      <c r="C768" s="105"/>
      <c r="D768" s="106" t="str">
        <f t="shared" si="1"/>
        <v/>
      </c>
      <c r="E768" s="107"/>
      <c r="F768" s="108" t="str">
        <f t="shared" si="7"/>
        <v/>
      </c>
      <c r="G768" s="109" t="str">
        <f>IFERROR(VLOOKUP($E768,contratos,2,FALSE),"")</f>
        <v/>
      </c>
      <c r="H768" s="110" t="str">
        <f>IFERROR(VLOOKUP($E768,contratos,3,FALSE),"")</f>
        <v/>
      </c>
      <c r="I768" s="111" t="str">
        <f>IFERROR(VLOOKUP($E768,contratos,4,FALSE),"")</f>
        <v/>
      </c>
      <c r="J768" s="112" t="str">
        <f>IFERROR(VLOOKUP($E768,contratos,5,FALSE),"")</f>
        <v/>
      </c>
      <c r="K768" s="112" t="str">
        <f>IFERROR(VLOOKUP($E768,contratos,6,FALSE),"")</f>
        <v/>
      </c>
      <c r="L768" s="112" t="str">
        <f>IFERROR(VLOOKUP($E768,contratos,7,FALSE),"")</f>
        <v/>
      </c>
      <c r="M768" s="113"/>
      <c r="N768" s="114"/>
      <c r="O768" s="113"/>
      <c r="P768" s="107"/>
      <c r="Q768" s="115"/>
      <c r="R768" s="116"/>
      <c r="S768" s="117" t="str">
        <f t="shared" si="3"/>
        <v/>
      </c>
      <c r="T768" s="116"/>
      <c r="U768" s="106" t="str">
        <f t="shared" si="8"/>
        <v/>
      </c>
      <c r="V768" s="107"/>
      <c r="W768" s="107"/>
      <c r="X768" s="118"/>
      <c r="Y768" s="119" t="str">
        <f t="shared" si="5"/>
        <v/>
      </c>
      <c r="Z768" s="113"/>
      <c r="AA768" s="113"/>
      <c r="AB768" s="119" t="str">
        <f>IF(T768&lt;&gt;"",(HOUR(T768)+MINUTE(T768)/60)*custohh,"")</f>
        <v/>
      </c>
      <c r="AC768" s="118"/>
      <c r="AD768" s="119" t="str">
        <f t="shared" si="6"/>
        <v/>
      </c>
      <c r="AE768" s="107"/>
      <c r="AF768" s="107"/>
      <c r="AG768" s="107"/>
      <c r="AH768" s="107"/>
      <c r="AI768" s="107"/>
      <c r="AJ768" s="120"/>
      <c r="AK768" s="107"/>
      <c r="AL768" s="113"/>
      <c r="AM768" s="121"/>
      <c r="AN768" s="121"/>
    </row>
    <row r="769">
      <c r="A769" s="104"/>
      <c r="B769" s="105"/>
      <c r="C769" s="105"/>
      <c r="D769" s="106" t="str">
        <f t="shared" si="1"/>
        <v/>
      </c>
      <c r="E769" s="107"/>
      <c r="F769" s="108" t="str">
        <f t="shared" si="7"/>
        <v/>
      </c>
      <c r="G769" s="109" t="str">
        <f>IFERROR(VLOOKUP($E769,contratos,2,FALSE),"")</f>
        <v/>
      </c>
      <c r="H769" s="110" t="str">
        <f>IFERROR(VLOOKUP($E769,contratos,3,FALSE),"")</f>
        <v/>
      </c>
      <c r="I769" s="111" t="str">
        <f>IFERROR(VLOOKUP($E769,contratos,4,FALSE),"")</f>
        <v/>
      </c>
      <c r="J769" s="112" t="str">
        <f>IFERROR(VLOOKUP($E769,contratos,5,FALSE),"")</f>
        <v/>
      </c>
      <c r="K769" s="112" t="str">
        <f>IFERROR(VLOOKUP($E769,contratos,6,FALSE),"")</f>
        <v/>
      </c>
      <c r="L769" s="112" t="str">
        <f>IFERROR(VLOOKUP($E769,contratos,7,FALSE),"")</f>
        <v/>
      </c>
      <c r="M769" s="113"/>
      <c r="N769" s="114"/>
      <c r="O769" s="113"/>
      <c r="P769" s="107"/>
      <c r="Q769" s="115"/>
      <c r="R769" s="116"/>
      <c r="S769" s="117" t="str">
        <f t="shared" si="3"/>
        <v/>
      </c>
      <c r="T769" s="116"/>
      <c r="U769" s="106" t="str">
        <f t="shared" si="8"/>
        <v/>
      </c>
      <c r="V769" s="107"/>
      <c r="W769" s="107"/>
      <c r="X769" s="118"/>
      <c r="Y769" s="119" t="str">
        <f t="shared" si="5"/>
        <v/>
      </c>
      <c r="Z769" s="113"/>
      <c r="AA769" s="113"/>
      <c r="AB769" s="119" t="str">
        <f>IF(T769&lt;&gt;"",(HOUR(T769)+MINUTE(T769)/60)*custohh,"")</f>
        <v/>
      </c>
      <c r="AC769" s="118"/>
      <c r="AD769" s="119" t="str">
        <f t="shared" si="6"/>
        <v/>
      </c>
      <c r="AE769" s="107"/>
      <c r="AF769" s="107"/>
      <c r="AG769" s="107"/>
      <c r="AH769" s="107"/>
      <c r="AI769" s="107"/>
      <c r="AJ769" s="120"/>
      <c r="AK769" s="107"/>
      <c r="AL769" s="113"/>
      <c r="AM769" s="121"/>
      <c r="AN769" s="121"/>
    </row>
    <row r="770">
      <c r="A770" s="104"/>
      <c r="B770" s="105"/>
      <c r="C770" s="105"/>
      <c r="D770" s="106" t="str">
        <f t="shared" si="1"/>
        <v/>
      </c>
      <c r="E770" s="107"/>
      <c r="F770" s="108" t="str">
        <f t="shared" si="7"/>
        <v/>
      </c>
      <c r="G770" s="109" t="str">
        <f>IFERROR(VLOOKUP($E770,contratos,2,FALSE),"")</f>
        <v/>
      </c>
      <c r="H770" s="110" t="str">
        <f>IFERROR(VLOOKUP($E770,contratos,3,FALSE),"")</f>
        <v/>
      </c>
      <c r="I770" s="111" t="str">
        <f>IFERROR(VLOOKUP($E770,contratos,4,FALSE),"")</f>
        <v/>
      </c>
      <c r="J770" s="112" t="str">
        <f>IFERROR(VLOOKUP($E770,contratos,5,FALSE),"")</f>
        <v/>
      </c>
      <c r="K770" s="112" t="str">
        <f>IFERROR(VLOOKUP($E770,contratos,6,FALSE),"")</f>
        <v/>
      </c>
      <c r="L770" s="112" t="str">
        <f>IFERROR(VLOOKUP($E770,contratos,7,FALSE),"")</f>
        <v/>
      </c>
      <c r="M770" s="113"/>
      <c r="N770" s="114"/>
      <c r="O770" s="113"/>
      <c r="P770" s="107"/>
      <c r="Q770" s="115"/>
      <c r="R770" s="116"/>
      <c r="S770" s="117" t="str">
        <f t="shared" si="3"/>
        <v/>
      </c>
      <c r="T770" s="116"/>
      <c r="U770" s="106" t="str">
        <f t="shared" si="8"/>
        <v/>
      </c>
      <c r="V770" s="107"/>
      <c r="W770" s="107"/>
      <c r="X770" s="118"/>
      <c r="Y770" s="119" t="str">
        <f t="shared" si="5"/>
        <v/>
      </c>
      <c r="Z770" s="113"/>
      <c r="AA770" s="113"/>
      <c r="AB770" s="119" t="str">
        <f>IF(T770&lt;&gt;"",(HOUR(T770)+MINUTE(T770)/60)*custohh,"")</f>
        <v/>
      </c>
      <c r="AC770" s="118"/>
      <c r="AD770" s="119" t="str">
        <f t="shared" si="6"/>
        <v/>
      </c>
      <c r="AE770" s="107"/>
      <c r="AF770" s="107"/>
      <c r="AG770" s="107"/>
      <c r="AH770" s="107"/>
      <c r="AI770" s="107"/>
      <c r="AJ770" s="120"/>
      <c r="AK770" s="107"/>
      <c r="AL770" s="113"/>
      <c r="AM770" s="121"/>
      <c r="AN770" s="121"/>
    </row>
    <row r="771">
      <c r="A771" s="104"/>
      <c r="B771" s="105"/>
      <c r="C771" s="105"/>
      <c r="D771" s="106" t="str">
        <f t="shared" si="1"/>
        <v/>
      </c>
      <c r="E771" s="107"/>
      <c r="F771" s="108" t="str">
        <f t="shared" si="7"/>
        <v/>
      </c>
      <c r="G771" s="109" t="str">
        <f>IFERROR(VLOOKUP($E771,contratos,2,FALSE),"")</f>
        <v/>
      </c>
      <c r="H771" s="110" t="str">
        <f>IFERROR(VLOOKUP($E771,contratos,3,FALSE),"")</f>
        <v/>
      </c>
      <c r="I771" s="111" t="str">
        <f>IFERROR(VLOOKUP($E771,contratos,4,FALSE),"")</f>
        <v/>
      </c>
      <c r="J771" s="112" t="str">
        <f>IFERROR(VLOOKUP($E771,contratos,5,FALSE),"")</f>
        <v/>
      </c>
      <c r="K771" s="112" t="str">
        <f>IFERROR(VLOOKUP($E771,contratos,6,FALSE),"")</f>
        <v/>
      </c>
      <c r="L771" s="112" t="str">
        <f>IFERROR(VLOOKUP($E771,contratos,7,FALSE),"")</f>
        <v/>
      </c>
      <c r="M771" s="113"/>
      <c r="N771" s="114"/>
      <c r="O771" s="113"/>
      <c r="P771" s="107"/>
      <c r="Q771" s="115"/>
      <c r="R771" s="116"/>
      <c r="S771" s="117" t="str">
        <f t="shared" si="3"/>
        <v/>
      </c>
      <c r="T771" s="116"/>
      <c r="U771" s="106" t="str">
        <f t="shared" si="8"/>
        <v/>
      </c>
      <c r="V771" s="107"/>
      <c r="W771" s="107"/>
      <c r="X771" s="118"/>
      <c r="Y771" s="119" t="str">
        <f t="shared" si="5"/>
        <v/>
      </c>
      <c r="Z771" s="113"/>
      <c r="AA771" s="113"/>
      <c r="AB771" s="119" t="str">
        <f>IF(T771&lt;&gt;"",(HOUR(T771)+MINUTE(T771)/60)*custohh,"")</f>
        <v/>
      </c>
      <c r="AC771" s="118"/>
      <c r="AD771" s="119" t="str">
        <f t="shared" si="6"/>
        <v/>
      </c>
      <c r="AE771" s="107"/>
      <c r="AF771" s="107"/>
      <c r="AG771" s="107"/>
      <c r="AH771" s="107"/>
      <c r="AI771" s="107"/>
      <c r="AJ771" s="120"/>
      <c r="AK771" s="107"/>
      <c r="AL771" s="113"/>
      <c r="AM771" s="121"/>
      <c r="AN771" s="121"/>
    </row>
    <row r="772">
      <c r="A772" s="104"/>
      <c r="B772" s="105"/>
      <c r="C772" s="105"/>
      <c r="D772" s="106" t="str">
        <f t="shared" si="1"/>
        <v/>
      </c>
      <c r="E772" s="107"/>
      <c r="F772" s="108" t="str">
        <f t="shared" si="7"/>
        <v/>
      </c>
      <c r="G772" s="109" t="str">
        <f>IFERROR(VLOOKUP($E772,contratos,2,FALSE),"")</f>
        <v/>
      </c>
      <c r="H772" s="110" t="str">
        <f>IFERROR(VLOOKUP($E772,contratos,3,FALSE),"")</f>
        <v/>
      </c>
      <c r="I772" s="111" t="str">
        <f>IFERROR(VLOOKUP($E772,contratos,4,FALSE),"")</f>
        <v/>
      </c>
      <c r="J772" s="112" t="str">
        <f>IFERROR(VLOOKUP($E772,contratos,5,FALSE),"")</f>
        <v/>
      </c>
      <c r="K772" s="112" t="str">
        <f>IFERROR(VLOOKUP($E772,contratos,6,FALSE),"")</f>
        <v/>
      </c>
      <c r="L772" s="112" t="str">
        <f>IFERROR(VLOOKUP($E772,contratos,7,FALSE),"")</f>
        <v/>
      </c>
      <c r="M772" s="113"/>
      <c r="N772" s="114"/>
      <c r="O772" s="113"/>
      <c r="P772" s="107"/>
      <c r="Q772" s="115"/>
      <c r="R772" s="116"/>
      <c r="S772" s="117" t="str">
        <f t="shared" si="3"/>
        <v/>
      </c>
      <c r="T772" s="116"/>
      <c r="U772" s="106" t="str">
        <f t="shared" si="8"/>
        <v/>
      </c>
      <c r="V772" s="107"/>
      <c r="W772" s="107"/>
      <c r="X772" s="118"/>
      <c r="Y772" s="119" t="str">
        <f t="shared" si="5"/>
        <v/>
      </c>
      <c r="Z772" s="113"/>
      <c r="AA772" s="113"/>
      <c r="AB772" s="119" t="str">
        <f>IF(T772&lt;&gt;"",(HOUR(T772)+MINUTE(T772)/60)*custohh,"")</f>
        <v/>
      </c>
      <c r="AC772" s="118"/>
      <c r="AD772" s="119" t="str">
        <f t="shared" si="6"/>
        <v/>
      </c>
      <c r="AE772" s="107"/>
      <c r="AF772" s="107"/>
      <c r="AG772" s="107"/>
      <c r="AH772" s="107"/>
      <c r="AI772" s="107"/>
      <c r="AJ772" s="120"/>
      <c r="AK772" s="107"/>
      <c r="AL772" s="113"/>
      <c r="AM772" s="121"/>
      <c r="AN772" s="121"/>
    </row>
    <row r="773">
      <c r="A773" s="104"/>
      <c r="B773" s="105"/>
      <c r="C773" s="105"/>
      <c r="D773" s="106" t="str">
        <f t="shared" si="1"/>
        <v/>
      </c>
      <c r="E773" s="107"/>
      <c r="F773" s="108" t="str">
        <f t="shared" si="7"/>
        <v/>
      </c>
      <c r="G773" s="109" t="str">
        <f>IFERROR(VLOOKUP($E773,contratos,2,FALSE),"")</f>
        <v/>
      </c>
      <c r="H773" s="110" t="str">
        <f>IFERROR(VLOOKUP($E773,contratos,3,FALSE),"")</f>
        <v/>
      </c>
      <c r="I773" s="111" t="str">
        <f>IFERROR(VLOOKUP($E773,contratos,4,FALSE),"")</f>
        <v/>
      </c>
      <c r="J773" s="112" t="str">
        <f>IFERROR(VLOOKUP($E773,contratos,5,FALSE),"")</f>
        <v/>
      </c>
      <c r="K773" s="112" t="str">
        <f>IFERROR(VLOOKUP($E773,contratos,6,FALSE),"")</f>
        <v/>
      </c>
      <c r="L773" s="112" t="str">
        <f>IFERROR(VLOOKUP($E773,contratos,7,FALSE),"")</f>
        <v/>
      </c>
      <c r="M773" s="113"/>
      <c r="N773" s="114"/>
      <c r="O773" s="113"/>
      <c r="P773" s="107"/>
      <c r="Q773" s="115"/>
      <c r="R773" s="116"/>
      <c r="S773" s="117" t="str">
        <f t="shared" si="3"/>
        <v/>
      </c>
      <c r="T773" s="116"/>
      <c r="U773" s="106" t="str">
        <f t="shared" si="8"/>
        <v/>
      </c>
      <c r="V773" s="107"/>
      <c r="W773" s="107"/>
      <c r="X773" s="118"/>
      <c r="Y773" s="119" t="str">
        <f t="shared" si="5"/>
        <v/>
      </c>
      <c r="Z773" s="113"/>
      <c r="AA773" s="113"/>
      <c r="AB773" s="119" t="str">
        <f>IF(T773&lt;&gt;"",(HOUR(T773)+MINUTE(T773)/60)*custohh,"")</f>
        <v/>
      </c>
      <c r="AC773" s="118"/>
      <c r="AD773" s="119" t="str">
        <f t="shared" si="6"/>
        <v/>
      </c>
      <c r="AE773" s="107"/>
      <c r="AF773" s="107"/>
      <c r="AG773" s="107"/>
      <c r="AH773" s="107"/>
      <c r="AI773" s="107"/>
      <c r="AJ773" s="120"/>
      <c r="AK773" s="107"/>
      <c r="AL773" s="113"/>
      <c r="AM773" s="121"/>
      <c r="AN773" s="121"/>
    </row>
    <row r="774">
      <c r="A774" s="104"/>
      <c r="B774" s="105"/>
      <c r="C774" s="105"/>
      <c r="D774" s="106" t="str">
        <f t="shared" si="1"/>
        <v/>
      </c>
      <c r="E774" s="107"/>
      <c r="F774" s="108" t="str">
        <f t="shared" si="7"/>
        <v/>
      </c>
      <c r="G774" s="109" t="str">
        <f>IFERROR(VLOOKUP($E774,contratos,2,FALSE),"")</f>
        <v/>
      </c>
      <c r="H774" s="110" t="str">
        <f>IFERROR(VLOOKUP($E774,contratos,3,FALSE),"")</f>
        <v/>
      </c>
      <c r="I774" s="111" t="str">
        <f>IFERROR(VLOOKUP($E774,contratos,4,FALSE),"")</f>
        <v/>
      </c>
      <c r="J774" s="112" t="str">
        <f>IFERROR(VLOOKUP($E774,contratos,5,FALSE),"")</f>
        <v/>
      </c>
      <c r="K774" s="112" t="str">
        <f>IFERROR(VLOOKUP($E774,contratos,6,FALSE),"")</f>
        <v/>
      </c>
      <c r="L774" s="112" t="str">
        <f>IFERROR(VLOOKUP($E774,contratos,7,FALSE),"")</f>
        <v/>
      </c>
      <c r="M774" s="113"/>
      <c r="N774" s="114"/>
      <c r="O774" s="113"/>
      <c r="P774" s="107"/>
      <c r="Q774" s="115"/>
      <c r="R774" s="116"/>
      <c r="S774" s="117" t="str">
        <f t="shared" si="3"/>
        <v/>
      </c>
      <c r="T774" s="116"/>
      <c r="U774" s="106" t="str">
        <f t="shared" si="8"/>
        <v/>
      </c>
      <c r="V774" s="107"/>
      <c r="W774" s="107"/>
      <c r="X774" s="118"/>
      <c r="Y774" s="119" t="str">
        <f t="shared" si="5"/>
        <v/>
      </c>
      <c r="Z774" s="113"/>
      <c r="AA774" s="113"/>
      <c r="AB774" s="119" t="str">
        <f>IF(T774&lt;&gt;"",(HOUR(T774)+MINUTE(T774)/60)*custohh,"")</f>
        <v/>
      </c>
      <c r="AC774" s="118"/>
      <c r="AD774" s="119" t="str">
        <f t="shared" si="6"/>
        <v/>
      </c>
      <c r="AE774" s="107"/>
      <c r="AF774" s="107"/>
      <c r="AG774" s="107"/>
      <c r="AH774" s="107"/>
      <c r="AI774" s="107"/>
      <c r="AJ774" s="120"/>
      <c r="AK774" s="107"/>
      <c r="AL774" s="113"/>
      <c r="AM774" s="121"/>
      <c r="AN774" s="121"/>
    </row>
    <row r="775">
      <c r="A775" s="104"/>
      <c r="B775" s="105"/>
      <c r="C775" s="105"/>
      <c r="D775" s="106" t="str">
        <f t="shared" si="1"/>
        <v/>
      </c>
      <c r="E775" s="107"/>
      <c r="F775" s="108" t="str">
        <f t="shared" si="7"/>
        <v/>
      </c>
      <c r="G775" s="109" t="str">
        <f>IFERROR(VLOOKUP($E775,contratos,2,FALSE),"")</f>
        <v/>
      </c>
      <c r="H775" s="110" t="str">
        <f>IFERROR(VLOOKUP($E775,contratos,3,FALSE),"")</f>
        <v/>
      </c>
      <c r="I775" s="111" t="str">
        <f>IFERROR(VLOOKUP($E775,contratos,4,FALSE),"")</f>
        <v/>
      </c>
      <c r="J775" s="112" t="str">
        <f>IFERROR(VLOOKUP($E775,contratos,5,FALSE),"")</f>
        <v/>
      </c>
      <c r="K775" s="112" t="str">
        <f>IFERROR(VLOOKUP($E775,contratos,6,FALSE),"")</f>
        <v/>
      </c>
      <c r="L775" s="112" t="str">
        <f>IFERROR(VLOOKUP($E775,contratos,7,FALSE),"")</f>
        <v/>
      </c>
      <c r="M775" s="113"/>
      <c r="N775" s="114"/>
      <c r="O775" s="113"/>
      <c r="P775" s="107"/>
      <c r="Q775" s="115"/>
      <c r="R775" s="116"/>
      <c r="S775" s="117" t="str">
        <f t="shared" si="3"/>
        <v/>
      </c>
      <c r="T775" s="116"/>
      <c r="U775" s="106" t="str">
        <f t="shared" si="8"/>
        <v/>
      </c>
      <c r="V775" s="107"/>
      <c r="W775" s="107"/>
      <c r="X775" s="118"/>
      <c r="Y775" s="119" t="str">
        <f t="shared" si="5"/>
        <v/>
      </c>
      <c r="Z775" s="113"/>
      <c r="AA775" s="113"/>
      <c r="AB775" s="119" t="str">
        <f>IF(T775&lt;&gt;"",(HOUR(T775)+MINUTE(T775)/60)*custohh,"")</f>
        <v/>
      </c>
      <c r="AC775" s="118"/>
      <c r="AD775" s="119" t="str">
        <f t="shared" si="6"/>
        <v/>
      </c>
      <c r="AE775" s="107"/>
      <c r="AF775" s="107"/>
      <c r="AG775" s="107"/>
      <c r="AH775" s="107"/>
      <c r="AI775" s="107"/>
      <c r="AJ775" s="120"/>
      <c r="AK775" s="107"/>
      <c r="AL775" s="113"/>
      <c r="AM775" s="121"/>
      <c r="AN775" s="121"/>
    </row>
    <row r="776">
      <c r="A776" s="104"/>
      <c r="B776" s="105"/>
      <c r="C776" s="105"/>
      <c r="D776" s="106" t="str">
        <f t="shared" si="1"/>
        <v/>
      </c>
      <c r="E776" s="107"/>
      <c r="F776" s="108" t="str">
        <f t="shared" si="7"/>
        <v/>
      </c>
      <c r="G776" s="109" t="str">
        <f>IFERROR(VLOOKUP($E776,contratos,2,FALSE),"")</f>
        <v/>
      </c>
      <c r="H776" s="110" t="str">
        <f>IFERROR(VLOOKUP($E776,contratos,3,FALSE),"")</f>
        <v/>
      </c>
      <c r="I776" s="111" t="str">
        <f>IFERROR(VLOOKUP($E776,contratos,4,FALSE),"")</f>
        <v/>
      </c>
      <c r="J776" s="112" t="str">
        <f>IFERROR(VLOOKUP($E776,contratos,5,FALSE),"")</f>
        <v/>
      </c>
      <c r="K776" s="112" t="str">
        <f>IFERROR(VLOOKUP($E776,contratos,6,FALSE),"")</f>
        <v/>
      </c>
      <c r="L776" s="112" t="str">
        <f>IFERROR(VLOOKUP($E776,contratos,7,FALSE),"")</f>
        <v/>
      </c>
      <c r="M776" s="113"/>
      <c r="N776" s="114"/>
      <c r="O776" s="113"/>
      <c r="P776" s="107"/>
      <c r="Q776" s="115"/>
      <c r="R776" s="116"/>
      <c r="S776" s="117" t="str">
        <f t="shared" si="3"/>
        <v/>
      </c>
      <c r="T776" s="116"/>
      <c r="U776" s="106" t="str">
        <f t="shared" si="8"/>
        <v/>
      </c>
      <c r="V776" s="107"/>
      <c r="W776" s="107"/>
      <c r="X776" s="118"/>
      <c r="Y776" s="119" t="str">
        <f t="shared" si="5"/>
        <v/>
      </c>
      <c r="Z776" s="113"/>
      <c r="AA776" s="113"/>
      <c r="AB776" s="119" t="str">
        <f>IF(T776&lt;&gt;"",(HOUR(T776)+MINUTE(T776)/60)*custohh,"")</f>
        <v/>
      </c>
      <c r="AC776" s="118"/>
      <c r="AD776" s="119" t="str">
        <f t="shared" si="6"/>
        <v/>
      </c>
      <c r="AE776" s="107"/>
      <c r="AF776" s="107"/>
      <c r="AG776" s="107"/>
      <c r="AH776" s="107"/>
      <c r="AI776" s="107"/>
      <c r="AJ776" s="120"/>
      <c r="AK776" s="107"/>
      <c r="AL776" s="113"/>
      <c r="AM776" s="121"/>
      <c r="AN776" s="121"/>
    </row>
    <row r="777">
      <c r="A777" s="104"/>
      <c r="B777" s="105"/>
      <c r="C777" s="105"/>
      <c r="D777" s="106" t="str">
        <f t="shared" si="1"/>
        <v/>
      </c>
      <c r="E777" s="107"/>
      <c r="F777" s="108" t="str">
        <f t="shared" si="7"/>
        <v/>
      </c>
      <c r="G777" s="109" t="str">
        <f>IFERROR(VLOOKUP($E777,contratos,2,FALSE),"")</f>
        <v/>
      </c>
      <c r="H777" s="110" t="str">
        <f>IFERROR(VLOOKUP($E777,contratos,3,FALSE),"")</f>
        <v/>
      </c>
      <c r="I777" s="111" t="str">
        <f>IFERROR(VLOOKUP($E777,contratos,4,FALSE),"")</f>
        <v/>
      </c>
      <c r="J777" s="112" t="str">
        <f>IFERROR(VLOOKUP($E777,contratos,5,FALSE),"")</f>
        <v/>
      </c>
      <c r="K777" s="112" t="str">
        <f>IFERROR(VLOOKUP($E777,contratos,6,FALSE),"")</f>
        <v/>
      </c>
      <c r="L777" s="112" t="str">
        <f>IFERROR(VLOOKUP($E777,contratos,7,FALSE),"")</f>
        <v/>
      </c>
      <c r="M777" s="113"/>
      <c r="N777" s="114"/>
      <c r="O777" s="113"/>
      <c r="P777" s="107"/>
      <c r="Q777" s="115"/>
      <c r="R777" s="116"/>
      <c r="S777" s="117" t="str">
        <f t="shared" si="3"/>
        <v/>
      </c>
      <c r="T777" s="116"/>
      <c r="U777" s="106" t="str">
        <f t="shared" si="8"/>
        <v/>
      </c>
      <c r="V777" s="107"/>
      <c r="W777" s="107"/>
      <c r="X777" s="118"/>
      <c r="Y777" s="119" t="str">
        <f t="shared" si="5"/>
        <v/>
      </c>
      <c r="Z777" s="113"/>
      <c r="AA777" s="113"/>
      <c r="AB777" s="119" t="str">
        <f>IF(T777&lt;&gt;"",(HOUR(T777)+MINUTE(T777)/60)*custohh,"")</f>
        <v/>
      </c>
      <c r="AC777" s="118"/>
      <c r="AD777" s="119" t="str">
        <f t="shared" si="6"/>
        <v/>
      </c>
      <c r="AE777" s="107"/>
      <c r="AF777" s="107"/>
      <c r="AG777" s="107"/>
      <c r="AH777" s="107"/>
      <c r="AI777" s="107"/>
      <c r="AJ777" s="120"/>
      <c r="AK777" s="107"/>
      <c r="AL777" s="113"/>
      <c r="AM777" s="121"/>
      <c r="AN777" s="121"/>
    </row>
    <row r="778">
      <c r="A778" s="104"/>
      <c r="B778" s="105"/>
      <c r="C778" s="105"/>
      <c r="D778" s="106" t="str">
        <f t="shared" si="1"/>
        <v/>
      </c>
      <c r="E778" s="107"/>
      <c r="F778" s="108" t="str">
        <f t="shared" si="7"/>
        <v/>
      </c>
      <c r="G778" s="109" t="str">
        <f>IFERROR(VLOOKUP($E778,contratos,2,FALSE),"")</f>
        <v/>
      </c>
      <c r="H778" s="110" t="str">
        <f>IFERROR(VLOOKUP($E778,contratos,3,FALSE),"")</f>
        <v/>
      </c>
      <c r="I778" s="111" t="str">
        <f>IFERROR(VLOOKUP($E778,contratos,4,FALSE),"")</f>
        <v/>
      </c>
      <c r="J778" s="112" t="str">
        <f>IFERROR(VLOOKUP($E778,contratos,5,FALSE),"")</f>
        <v/>
      </c>
      <c r="K778" s="112" t="str">
        <f>IFERROR(VLOOKUP($E778,contratos,6,FALSE),"")</f>
        <v/>
      </c>
      <c r="L778" s="112" t="str">
        <f>IFERROR(VLOOKUP($E778,contratos,7,FALSE),"")</f>
        <v/>
      </c>
      <c r="M778" s="113"/>
      <c r="N778" s="114"/>
      <c r="O778" s="113"/>
      <c r="P778" s="107"/>
      <c r="Q778" s="115"/>
      <c r="R778" s="116"/>
      <c r="S778" s="117" t="str">
        <f t="shared" si="3"/>
        <v/>
      </c>
      <c r="T778" s="116"/>
      <c r="U778" s="106" t="str">
        <f t="shared" si="8"/>
        <v/>
      </c>
      <c r="V778" s="107"/>
      <c r="W778" s="107"/>
      <c r="X778" s="118"/>
      <c r="Y778" s="119" t="str">
        <f t="shared" si="5"/>
        <v/>
      </c>
      <c r="Z778" s="113"/>
      <c r="AA778" s="113"/>
      <c r="AB778" s="119" t="str">
        <f>IF(T778&lt;&gt;"",(HOUR(T778)+MINUTE(T778)/60)*custohh,"")</f>
        <v/>
      </c>
      <c r="AC778" s="118"/>
      <c r="AD778" s="119" t="str">
        <f t="shared" si="6"/>
        <v/>
      </c>
      <c r="AE778" s="107"/>
      <c r="AF778" s="107"/>
      <c r="AG778" s="107"/>
      <c r="AH778" s="107"/>
      <c r="AI778" s="107"/>
      <c r="AJ778" s="120"/>
      <c r="AK778" s="107"/>
      <c r="AL778" s="113"/>
      <c r="AM778" s="121"/>
      <c r="AN778" s="121"/>
    </row>
    <row r="779">
      <c r="A779" s="104"/>
      <c r="B779" s="105"/>
      <c r="C779" s="105"/>
      <c r="D779" s="106" t="str">
        <f t="shared" si="1"/>
        <v/>
      </c>
      <c r="E779" s="107"/>
      <c r="F779" s="108" t="str">
        <f t="shared" si="7"/>
        <v/>
      </c>
      <c r="G779" s="109" t="str">
        <f>IFERROR(VLOOKUP($E779,contratos,2,FALSE),"")</f>
        <v/>
      </c>
      <c r="H779" s="110" t="str">
        <f>IFERROR(VLOOKUP($E779,contratos,3,FALSE),"")</f>
        <v/>
      </c>
      <c r="I779" s="111" t="str">
        <f>IFERROR(VLOOKUP($E779,contratos,4,FALSE),"")</f>
        <v/>
      </c>
      <c r="J779" s="112" t="str">
        <f>IFERROR(VLOOKUP($E779,contratos,5,FALSE),"")</f>
        <v/>
      </c>
      <c r="K779" s="112" t="str">
        <f>IFERROR(VLOOKUP($E779,contratos,6,FALSE),"")</f>
        <v/>
      </c>
      <c r="L779" s="112" t="str">
        <f>IFERROR(VLOOKUP($E779,contratos,7,FALSE),"")</f>
        <v/>
      </c>
      <c r="M779" s="113"/>
      <c r="N779" s="114"/>
      <c r="O779" s="113"/>
      <c r="P779" s="107"/>
      <c r="Q779" s="115"/>
      <c r="R779" s="116"/>
      <c r="S779" s="117" t="str">
        <f t="shared" si="3"/>
        <v/>
      </c>
      <c r="T779" s="116"/>
      <c r="U779" s="106" t="str">
        <f t="shared" si="8"/>
        <v/>
      </c>
      <c r="V779" s="107"/>
      <c r="W779" s="107"/>
      <c r="X779" s="118"/>
      <c r="Y779" s="119" t="str">
        <f t="shared" si="5"/>
        <v/>
      </c>
      <c r="Z779" s="113"/>
      <c r="AA779" s="113"/>
      <c r="AB779" s="119" t="str">
        <f>IF(T779&lt;&gt;"",(HOUR(T779)+MINUTE(T779)/60)*custohh,"")</f>
        <v/>
      </c>
      <c r="AC779" s="118"/>
      <c r="AD779" s="119" t="str">
        <f t="shared" si="6"/>
        <v/>
      </c>
      <c r="AE779" s="107"/>
      <c r="AF779" s="107"/>
      <c r="AG779" s="107"/>
      <c r="AH779" s="107"/>
      <c r="AI779" s="107"/>
      <c r="AJ779" s="120"/>
      <c r="AK779" s="107"/>
      <c r="AL779" s="113"/>
      <c r="AM779" s="121"/>
      <c r="AN779" s="121"/>
    </row>
    <row r="780">
      <c r="A780" s="104"/>
      <c r="B780" s="105"/>
      <c r="C780" s="105"/>
      <c r="D780" s="106" t="str">
        <f t="shared" si="1"/>
        <v/>
      </c>
      <c r="E780" s="107"/>
      <c r="F780" s="108" t="str">
        <f t="shared" si="7"/>
        <v/>
      </c>
      <c r="G780" s="109" t="str">
        <f>IFERROR(VLOOKUP($E780,contratos,2,FALSE),"")</f>
        <v/>
      </c>
      <c r="H780" s="110" t="str">
        <f>IFERROR(VLOOKUP($E780,contratos,3,FALSE),"")</f>
        <v/>
      </c>
      <c r="I780" s="111" t="str">
        <f>IFERROR(VLOOKUP($E780,contratos,4,FALSE),"")</f>
        <v/>
      </c>
      <c r="J780" s="112" t="str">
        <f>IFERROR(VLOOKUP($E780,contratos,5,FALSE),"")</f>
        <v/>
      </c>
      <c r="K780" s="112" t="str">
        <f>IFERROR(VLOOKUP($E780,contratos,6,FALSE),"")</f>
        <v/>
      </c>
      <c r="L780" s="112" t="str">
        <f>IFERROR(VLOOKUP($E780,contratos,7,FALSE),"")</f>
        <v/>
      </c>
      <c r="M780" s="113"/>
      <c r="N780" s="114"/>
      <c r="O780" s="113"/>
      <c r="P780" s="107"/>
      <c r="Q780" s="115"/>
      <c r="R780" s="116"/>
      <c r="S780" s="117" t="str">
        <f t="shared" si="3"/>
        <v/>
      </c>
      <c r="T780" s="116"/>
      <c r="U780" s="106" t="str">
        <f t="shared" si="8"/>
        <v/>
      </c>
      <c r="V780" s="107"/>
      <c r="W780" s="107"/>
      <c r="X780" s="118"/>
      <c r="Y780" s="119" t="str">
        <f t="shared" si="5"/>
        <v/>
      </c>
      <c r="Z780" s="113"/>
      <c r="AA780" s="113"/>
      <c r="AB780" s="119" t="str">
        <f>IF(T780&lt;&gt;"",(HOUR(T780)+MINUTE(T780)/60)*custohh,"")</f>
        <v/>
      </c>
      <c r="AC780" s="118"/>
      <c r="AD780" s="119" t="str">
        <f t="shared" si="6"/>
        <v/>
      </c>
      <c r="AE780" s="107"/>
      <c r="AF780" s="107"/>
      <c r="AG780" s="107"/>
      <c r="AH780" s="107"/>
      <c r="AI780" s="107"/>
      <c r="AJ780" s="120"/>
      <c r="AK780" s="107"/>
      <c r="AL780" s="113"/>
      <c r="AM780" s="121"/>
      <c r="AN780" s="121"/>
    </row>
    <row r="781">
      <c r="A781" s="104"/>
      <c r="B781" s="105"/>
      <c r="C781" s="105"/>
      <c r="D781" s="106" t="str">
        <f t="shared" si="1"/>
        <v/>
      </c>
      <c r="E781" s="107"/>
      <c r="F781" s="108" t="str">
        <f t="shared" si="7"/>
        <v/>
      </c>
      <c r="G781" s="109" t="str">
        <f>IFERROR(VLOOKUP($E781,contratos,2,FALSE),"")</f>
        <v/>
      </c>
      <c r="H781" s="110" t="str">
        <f>IFERROR(VLOOKUP($E781,contratos,3,FALSE),"")</f>
        <v/>
      </c>
      <c r="I781" s="111" t="str">
        <f>IFERROR(VLOOKUP($E781,contratos,4,FALSE),"")</f>
        <v/>
      </c>
      <c r="J781" s="112" t="str">
        <f>IFERROR(VLOOKUP($E781,contratos,5,FALSE),"")</f>
        <v/>
      </c>
      <c r="K781" s="112" t="str">
        <f>IFERROR(VLOOKUP($E781,contratos,6,FALSE),"")</f>
        <v/>
      </c>
      <c r="L781" s="112" t="str">
        <f>IFERROR(VLOOKUP($E781,contratos,7,FALSE),"")</f>
        <v/>
      </c>
      <c r="M781" s="113"/>
      <c r="N781" s="114"/>
      <c r="O781" s="113"/>
      <c r="P781" s="107"/>
      <c r="Q781" s="115"/>
      <c r="R781" s="116"/>
      <c r="S781" s="117" t="str">
        <f t="shared" si="3"/>
        <v/>
      </c>
      <c r="T781" s="116"/>
      <c r="U781" s="106" t="str">
        <f t="shared" si="8"/>
        <v/>
      </c>
      <c r="V781" s="107"/>
      <c r="W781" s="107"/>
      <c r="X781" s="118"/>
      <c r="Y781" s="119" t="str">
        <f t="shared" si="5"/>
        <v/>
      </c>
      <c r="Z781" s="113"/>
      <c r="AA781" s="113"/>
      <c r="AB781" s="119" t="str">
        <f>IF(T781&lt;&gt;"",(HOUR(T781)+MINUTE(T781)/60)*custohh,"")</f>
        <v/>
      </c>
      <c r="AC781" s="118"/>
      <c r="AD781" s="119" t="str">
        <f t="shared" si="6"/>
        <v/>
      </c>
      <c r="AE781" s="107"/>
      <c r="AF781" s="107"/>
      <c r="AG781" s="107"/>
      <c r="AH781" s="107"/>
      <c r="AI781" s="107"/>
      <c r="AJ781" s="120"/>
      <c r="AK781" s="107"/>
      <c r="AL781" s="113"/>
      <c r="AM781" s="121"/>
      <c r="AN781" s="121"/>
    </row>
    <row r="782">
      <c r="A782" s="104"/>
      <c r="B782" s="105"/>
      <c r="C782" s="105"/>
      <c r="D782" s="106" t="str">
        <f t="shared" si="1"/>
        <v/>
      </c>
      <c r="E782" s="107"/>
      <c r="F782" s="108" t="str">
        <f t="shared" si="7"/>
        <v/>
      </c>
      <c r="G782" s="109" t="str">
        <f>IFERROR(VLOOKUP($E782,contratos,2,FALSE),"")</f>
        <v/>
      </c>
      <c r="H782" s="110" t="str">
        <f>IFERROR(VLOOKUP($E782,contratos,3,FALSE),"")</f>
        <v/>
      </c>
      <c r="I782" s="111" t="str">
        <f>IFERROR(VLOOKUP($E782,contratos,4,FALSE),"")</f>
        <v/>
      </c>
      <c r="J782" s="112" t="str">
        <f>IFERROR(VLOOKUP($E782,contratos,5,FALSE),"")</f>
        <v/>
      </c>
      <c r="K782" s="112" t="str">
        <f>IFERROR(VLOOKUP($E782,contratos,6,FALSE),"")</f>
        <v/>
      </c>
      <c r="L782" s="112" t="str">
        <f>IFERROR(VLOOKUP($E782,contratos,7,FALSE),"")</f>
        <v/>
      </c>
      <c r="M782" s="113"/>
      <c r="N782" s="114"/>
      <c r="O782" s="113"/>
      <c r="P782" s="107"/>
      <c r="Q782" s="115"/>
      <c r="R782" s="116"/>
      <c r="S782" s="117" t="str">
        <f t="shared" si="3"/>
        <v/>
      </c>
      <c r="T782" s="116"/>
      <c r="U782" s="106" t="str">
        <f t="shared" si="8"/>
        <v/>
      </c>
      <c r="V782" s="107"/>
      <c r="W782" s="107"/>
      <c r="X782" s="118"/>
      <c r="Y782" s="119" t="str">
        <f t="shared" si="5"/>
        <v/>
      </c>
      <c r="Z782" s="113"/>
      <c r="AA782" s="113"/>
      <c r="AB782" s="119" t="str">
        <f>IF(T782&lt;&gt;"",(HOUR(T782)+MINUTE(T782)/60)*custohh,"")</f>
        <v/>
      </c>
      <c r="AC782" s="118"/>
      <c r="AD782" s="119" t="str">
        <f t="shared" si="6"/>
        <v/>
      </c>
      <c r="AE782" s="107"/>
      <c r="AF782" s="107"/>
      <c r="AG782" s="107"/>
      <c r="AH782" s="107"/>
      <c r="AI782" s="107"/>
      <c r="AJ782" s="120"/>
      <c r="AK782" s="107"/>
      <c r="AL782" s="113"/>
      <c r="AM782" s="121"/>
      <c r="AN782" s="121"/>
    </row>
    <row r="783">
      <c r="A783" s="104"/>
      <c r="B783" s="105"/>
      <c r="C783" s="105"/>
      <c r="D783" s="106" t="str">
        <f t="shared" si="1"/>
        <v/>
      </c>
      <c r="E783" s="107"/>
      <c r="F783" s="108" t="str">
        <f t="shared" si="7"/>
        <v/>
      </c>
      <c r="G783" s="109" t="str">
        <f>IFERROR(VLOOKUP($E783,contratos,2,FALSE),"")</f>
        <v/>
      </c>
      <c r="H783" s="110" t="str">
        <f>IFERROR(VLOOKUP($E783,contratos,3,FALSE),"")</f>
        <v/>
      </c>
      <c r="I783" s="111" t="str">
        <f>IFERROR(VLOOKUP($E783,contratos,4,FALSE),"")</f>
        <v/>
      </c>
      <c r="J783" s="112" t="str">
        <f>IFERROR(VLOOKUP($E783,contratos,5,FALSE),"")</f>
        <v/>
      </c>
      <c r="K783" s="112" t="str">
        <f>IFERROR(VLOOKUP($E783,contratos,6,FALSE),"")</f>
        <v/>
      </c>
      <c r="L783" s="112" t="str">
        <f>IFERROR(VLOOKUP($E783,contratos,7,FALSE),"")</f>
        <v/>
      </c>
      <c r="M783" s="113"/>
      <c r="N783" s="114"/>
      <c r="O783" s="113"/>
      <c r="P783" s="107"/>
      <c r="Q783" s="115"/>
      <c r="R783" s="116"/>
      <c r="S783" s="117" t="str">
        <f t="shared" si="3"/>
        <v/>
      </c>
      <c r="T783" s="116"/>
      <c r="U783" s="106" t="str">
        <f t="shared" si="8"/>
        <v/>
      </c>
      <c r="V783" s="107"/>
      <c r="W783" s="107"/>
      <c r="X783" s="118"/>
      <c r="Y783" s="119" t="str">
        <f t="shared" si="5"/>
        <v/>
      </c>
      <c r="Z783" s="113"/>
      <c r="AA783" s="113"/>
      <c r="AB783" s="119" t="str">
        <f>IF(T783&lt;&gt;"",(HOUR(T783)+MINUTE(T783)/60)*custohh,"")</f>
        <v/>
      </c>
      <c r="AC783" s="118"/>
      <c r="AD783" s="119" t="str">
        <f t="shared" si="6"/>
        <v/>
      </c>
      <c r="AE783" s="107"/>
      <c r="AF783" s="107"/>
      <c r="AG783" s="107"/>
      <c r="AH783" s="107"/>
      <c r="AI783" s="107"/>
      <c r="AJ783" s="120"/>
      <c r="AK783" s="107"/>
      <c r="AL783" s="113"/>
      <c r="AM783" s="121"/>
      <c r="AN783" s="121"/>
    </row>
    <row r="784">
      <c r="A784" s="104"/>
      <c r="B784" s="105"/>
      <c r="C784" s="105"/>
      <c r="D784" s="106" t="str">
        <f t="shared" si="1"/>
        <v/>
      </c>
      <c r="E784" s="107"/>
      <c r="F784" s="108" t="str">
        <f t="shared" si="7"/>
        <v/>
      </c>
      <c r="G784" s="109" t="str">
        <f>IFERROR(VLOOKUP($E784,contratos,2,FALSE),"")</f>
        <v/>
      </c>
      <c r="H784" s="110" t="str">
        <f>IFERROR(VLOOKUP($E784,contratos,3,FALSE),"")</f>
        <v/>
      </c>
      <c r="I784" s="111" t="str">
        <f>IFERROR(VLOOKUP($E784,contratos,4,FALSE),"")</f>
        <v/>
      </c>
      <c r="J784" s="112" t="str">
        <f>IFERROR(VLOOKUP($E784,contratos,5,FALSE),"")</f>
        <v/>
      </c>
      <c r="K784" s="112" t="str">
        <f>IFERROR(VLOOKUP($E784,contratos,6,FALSE),"")</f>
        <v/>
      </c>
      <c r="L784" s="112" t="str">
        <f>IFERROR(VLOOKUP($E784,contratos,7,FALSE),"")</f>
        <v/>
      </c>
      <c r="M784" s="113"/>
      <c r="N784" s="114"/>
      <c r="O784" s="113"/>
      <c r="P784" s="107"/>
      <c r="Q784" s="115"/>
      <c r="R784" s="116"/>
      <c r="S784" s="117" t="str">
        <f t="shared" si="3"/>
        <v/>
      </c>
      <c r="T784" s="116"/>
      <c r="U784" s="106" t="str">
        <f t="shared" si="8"/>
        <v/>
      </c>
      <c r="V784" s="107"/>
      <c r="W784" s="107"/>
      <c r="X784" s="118"/>
      <c r="Y784" s="119" t="str">
        <f t="shared" si="5"/>
        <v/>
      </c>
      <c r="Z784" s="113"/>
      <c r="AA784" s="113"/>
      <c r="AB784" s="119" t="str">
        <f>IF(T784&lt;&gt;"",(HOUR(T784)+MINUTE(T784)/60)*custohh,"")</f>
        <v/>
      </c>
      <c r="AC784" s="118"/>
      <c r="AD784" s="119" t="str">
        <f t="shared" si="6"/>
        <v/>
      </c>
      <c r="AE784" s="107"/>
      <c r="AF784" s="107"/>
      <c r="AG784" s="107"/>
      <c r="AH784" s="107"/>
      <c r="AI784" s="107"/>
      <c r="AJ784" s="120"/>
      <c r="AK784" s="107"/>
      <c r="AL784" s="113"/>
      <c r="AM784" s="121"/>
      <c r="AN784" s="121"/>
    </row>
    <row r="785">
      <c r="A785" s="104"/>
      <c r="B785" s="105"/>
      <c r="C785" s="105"/>
      <c r="D785" s="106" t="str">
        <f t="shared" si="1"/>
        <v/>
      </c>
      <c r="E785" s="107"/>
      <c r="F785" s="108" t="str">
        <f t="shared" si="7"/>
        <v/>
      </c>
      <c r="G785" s="109" t="str">
        <f>IFERROR(VLOOKUP($E785,contratos,2,FALSE),"")</f>
        <v/>
      </c>
      <c r="H785" s="110" t="str">
        <f>IFERROR(VLOOKUP($E785,contratos,3,FALSE),"")</f>
        <v/>
      </c>
      <c r="I785" s="111" t="str">
        <f>IFERROR(VLOOKUP($E785,contratos,4,FALSE),"")</f>
        <v/>
      </c>
      <c r="J785" s="112" t="str">
        <f>IFERROR(VLOOKUP($E785,contratos,5,FALSE),"")</f>
        <v/>
      </c>
      <c r="K785" s="112" t="str">
        <f>IFERROR(VLOOKUP($E785,contratos,6,FALSE),"")</f>
        <v/>
      </c>
      <c r="L785" s="112" t="str">
        <f>IFERROR(VLOOKUP($E785,contratos,7,FALSE),"")</f>
        <v/>
      </c>
      <c r="M785" s="113"/>
      <c r="N785" s="114"/>
      <c r="O785" s="113"/>
      <c r="P785" s="107"/>
      <c r="Q785" s="115"/>
      <c r="R785" s="116"/>
      <c r="S785" s="117" t="str">
        <f t="shared" si="3"/>
        <v/>
      </c>
      <c r="T785" s="116"/>
      <c r="U785" s="106" t="str">
        <f t="shared" si="8"/>
        <v/>
      </c>
      <c r="V785" s="107"/>
      <c r="W785" s="107"/>
      <c r="X785" s="118"/>
      <c r="Y785" s="119" t="str">
        <f t="shared" si="5"/>
        <v/>
      </c>
      <c r="Z785" s="113"/>
      <c r="AA785" s="113"/>
      <c r="AB785" s="119" t="str">
        <f>IF(T785&lt;&gt;"",(HOUR(T785)+MINUTE(T785)/60)*custohh,"")</f>
        <v/>
      </c>
      <c r="AC785" s="118"/>
      <c r="AD785" s="119" t="str">
        <f t="shared" si="6"/>
        <v/>
      </c>
      <c r="AE785" s="107"/>
      <c r="AF785" s="107"/>
      <c r="AG785" s="107"/>
      <c r="AH785" s="107"/>
      <c r="AI785" s="107"/>
      <c r="AJ785" s="120"/>
      <c r="AK785" s="107"/>
      <c r="AL785" s="113"/>
      <c r="AM785" s="121"/>
      <c r="AN785" s="121"/>
    </row>
    <row r="786">
      <c r="A786" s="104"/>
      <c r="B786" s="105"/>
      <c r="C786" s="105"/>
      <c r="D786" s="106" t="str">
        <f t="shared" si="1"/>
        <v/>
      </c>
      <c r="E786" s="107"/>
      <c r="F786" s="108" t="str">
        <f t="shared" si="7"/>
        <v/>
      </c>
      <c r="G786" s="109" t="str">
        <f>IFERROR(VLOOKUP($E786,contratos,2,FALSE),"")</f>
        <v/>
      </c>
      <c r="H786" s="110" t="str">
        <f>IFERROR(VLOOKUP($E786,contratos,3,FALSE),"")</f>
        <v/>
      </c>
      <c r="I786" s="111" t="str">
        <f>IFERROR(VLOOKUP($E786,contratos,4,FALSE),"")</f>
        <v/>
      </c>
      <c r="J786" s="112" t="str">
        <f>IFERROR(VLOOKUP($E786,contratos,5,FALSE),"")</f>
        <v/>
      </c>
      <c r="K786" s="112" t="str">
        <f>IFERROR(VLOOKUP($E786,contratos,6,FALSE),"")</f>
        <v/>
      </c>
      <c r="L786" s="112" t="str">
        <f>IFERROR(VLOOKUP($E786,contratos,7,FALSE),"")</f>
        <v/>
      </c>
      <c r="M786" s="113"/>
      <c r="N786" s="114"/>
      <c r="O786" s="113"/>
      <c r="P786" s="107"/>
      <c r="Q786" s="115"/>
      <c r="R786" s="116"/>
      <c r="S786" s="117" t="str">
        <f t="shared" si="3"/>
        <v/>
      </c>
      <c r="T786" s="116"/>
      <c r="U786" s="106" t="str">
        <f t="shared" si="8"/>
        <v/>
      </c>
      <c r="V786" s="107"/>
      <c r="W786" s="107"/>
      <c r="X786" s="118"/>
      <c r="Y786" s="119" t="str">
        <f t="shared" si="5"/>
        <v/>
      </c>
      <c r="Z786" s="113"/>
      <c r="AA786" s="113"/>
      <c r="AB786" s="119" t="str">
        <f>IF(T786&lt;&gt;"",(HOUR(T786)+MINUTE(T786)/60)*custohh,"")</f>
        <v/>
      </c>
      <c r="AC786" s="118"/>
      <c r="AD786" s="119" t="str">
        <f t="shared" si="6"/>
        <v/>
      </c>
      <c r="AE786" s="107"/>
      <c r="AF786" s="107"/>
      <c r="AG786" s="107"/>
      <c r="AH786" s="107"/>
      <c r="AI786" s="107"/>
      <c r="AJ786" s="120"/>
      <c r="AK786" s="107"/>
      <c r="AL786" s="113"/>
      <c r="AM786" s="121"/>
      <c r="AN786" s="121"/>
    </row>
    <row r="787">
      <c r="A787" s="104"/>
      <c r="B787" s="105"/>
      <c r="C787" s="105"/>
      <c r="D787" s="106" t="str">
        <f t="shared" si="1"/>
        <v/>
      </c>
      <c r="E787" s="107"/>
      <c r="F787" s="108" t="str">
        <f t="shared" si="7"/>
        <v/>
      </c>
      <c r="G787" s="109" t="str">
        <f>IFERROR(VLOOKUP($E787,contratos,2,FALSE),"")</f>
        <v/>
      </c>
      <c r="H787" s="110" t="str">
        <f>IFERROR(VLOOKUP($E787,contratos,3,FALSE),"")</f>
        <v/>
      </c>
      <c r="I787" s="111" t="str">
        <f>IFERROR(VLOOKUP($E787,contratos,4,FALSE),"")</f>
        <v/>
      </c>
      <c r="J787" s="112" t="str">
        <f>IFERROR(VLOOKUP($E787,contratos,5,FALSE),"")</f>
        <v/>
      </c>
      <c r="K787" s="112" t="str">
        <f>IFERROR(VLOOKUP($E787,contratos,6,FALSE),"")</f>
        <v/>
      </c>
      <c r="L787" s="112" t="str">
        <f>IFERROR(VLOOKUP($E787,contratos,7,FALSE),"")</f>
        <v/>
      </c>
      <c r="M787" s="113"/>
      <c r="N787" s="114"/>
      <c r="O787" s="113"/>
      <c r="P787" s="107"/>
      <c r="Q787" s="115"/>
      <c r="R787" s="116"/>
      <c r="S787" s="117" t="str">
        <f t="shared" si="3"/>
        <v/>
      </c>
      <c r="T787" s="116"/>
      <c r="U787" s="106" t="str">
        <f t="shared" si="8"/>
        <v/>
      </c>
      <c r="V787" s="107"/>
      <c r="W787" s="107"/>
      <c r="X787" s="118"/>
      <c r="Y787" s="119" t="str">
        <f t="shared" si="5"/>
        <v/>
      </c>
      <c r="Z787" s="113"/>
      <c r="AA787" s="113"/>
      <c r="AB787" s="119" t="str">
        <f>IF(T787&lt;&gt;"",(HOUR(T787)+MINUTE(T787)/60)*custohh,"")</f>
        <v/>
      </c>
      <c r="AC787" s="118"/>
      <c r="AD787" s="119" t="str">
        <f t="shared" si="6"/>
        <v/>
      </c>
      <c r="AE787" s="107"/>
      <c r="AF787" s="107"/>
      <c r="AG787" s="107"/>
      <c r="AH787" s="107"/>
      <c r="AI787" s="107"/>
      <c r="AJ787" s="120"/>
      <c r="AK787" s="107"/>
      <c r="AL787" s="113"/>
      <c r="AM787" s="121"/>
      <c r="AN787" s="121"/>
    </row>
    <row r="788">
      <c r="A788" s="104"/>
      <c r="B788" s="105"/>
      <c r="C788" s="105"/>
      <c r="D788" s="106" t="str">
        <f t="shared" si="1"/>
        <v/>
      </c>
      <c r="E788" s="107"/>
      <c r="F788" s="108" t="str">
        <f t="shared" si="7"/>
        <v/>
      </c>
      <c r="G788" s="109" t="str">
        <f>IFERROR(VLOOKUP($E788,contratos,2,FALSE),"")</f>
        <v/>
      </c>
      <c r="H788" s="110" t="str">
        <f>IFERROR(VLOOKUP($E788,contratos,3,FALSE),"")</f>
        <v/>
      </c>
      <c r="I788" s="111" t="str">
        <f>IFERROR(VLOOKUP($E788,contratos,4,FALSE),"")</f>
        <v/>
      </c>
      <c r="J788" s="112" t="str">
        <f>IFERROR(VLOOKUP($E788,contratos,5,FALSE),"")</f>
        <v/>
      </c>
      <c r="K788" s="112" t="str">
        <f>IFERROR(VLOOKUP($E788,contratos,6,FALSE),"")</f>
        <v/>
      </c>
      <c r="L788" s="112" t="str">
        <f>IFERROR(VLOOKUP($E788,contratos,7,FALSE),"")</f>
        <v/>
      </c>
      <c r="M788" s="113"/>
      <c r="N788" s="114"/>
      <c r="O788" s="113"/>
      <c r="P788" s="107"/>
      <c r="Q788" s="115"/>
      <c r="R788" s="116"/>
      <c r="S788" s="117" t="str">
        <f t="shared" si="3"/>
        <v/>
      </c>
      <c r="T788" s="116"/>
      <c r="U788" s="106" t="str">
        <f t="shared" si="8"/>
        <v/>
      </c>
      <c r="V788" s="107"/>
      <c r="W788" s="107"/>
      <c r="X788" s="118"/>
      <c r="Y788" s="119" t="str">
        <f t="shared" si="5"/>
        <v/>
      </c>
      <c r="Z788" s="113"/>
      <c r="AA788" s="113"/>
      <c r="AB788" s="119" t="str">
        <f>IF(T788&lt;&gt;"",(HOUR(T788)+MINUTE(T788)/60)*custohh,"")</f>
        <v/>
      </c>
      <c r="AC788" s="118"/>
      <c r="AD788" s="119" t="str">
        <f t="shared" si="6"/>
        <v/>
      </c>
      <c r="AE788" s="107"/>
      <c r="AF788" s="107"/>
      <c r="AG788" s="107"/>
      <c r="AH788" s="107"/>
      <c r="AI788" s="107"/>
      <c r="AJ788" s="120"/>
      <c r="AK788" s="107"/>
      <c r="AL788" s="113"/>
      <c r="AM788" s="121"/>
      <c r="AN788" s="121"/>
    </row>
    <row r="789">
      <c r="A789" s="104"/>
      <c r="B789" s="105"/>
      <c r="C789" s="105"/>
      <c r="D789" s="106" t="str">
        <f t="shared" si="1"/>
        <v/>
      </c>
      <c r="E789" s="107"/>
      <c r="F789" s="108" t="str">
        <f t="shared" si="7"/>
        <v/>
      </c>
      <c r="G789" s="109" t="str">
        <f>IFERROR(VLOOKUP($E789,contratos,2,FALSE),"")</f>
        <v/>
      </c>
      <c r="H789" s="110" t="str">
        <f>IFERROR(VLOOKUP($E789,contratos,3,FALSE),"")</f>
        <v/>
      </c>
      <c r="I789" s="111" t="str">
        <f>IFERROR(VLOOKUP($E789,contratos,4,FALSE),"")</f>
        <v/>
      </c>
      <c r="J789" s="112" t="str">
        <f>IFERROR(VLOOKUP($E789,contratos,5,FALSE),"")</f>
        <v/>
      </c>
      <c r="K789" s="112" t="str">
        <f>IFERROR(VLOOKUP($E789,contratos,6,FALSE),"")</f>
        <v/>
      </c>
      <c r="L789" s="112" t="str">
        <f>IFERROR(VLOOKUP($E789,contratos,7,FALSE),"")</f>
        <v/>
      </c>
      <c r="M789" s="113"/>
      <c r="N789" s="114"/>
      <c r="O789" s="113"/>
      <c r="P789" s="107"/>
      <c r="Q789" s="115"/>
      <c r="R789" s="116"/>
      <c r="S789" s="117" t="str">
        <f t="shared" si="3"/>
        <v/>
      </c>
      <c r="T789" s="116"/>
      <c r="U789" s="106" t="str">
        <f t="shared" si="8"/>
        <v/>
      </c>
      <c r="V789" s="107"/>
      <c r="W789" s="107"/>
      <c r="X789" s="118"/>
      <c r="Y789" s="119" t="str">
        <f t="shared" si="5"/>
        <v/>
      </c>
      <c r="Z789" s="113"/>
      <c r="AA789" s="113"/>
      <c r="AB789" s="119" t="str">
        <f>IF(T789&lt;&gt;"",(HOUR(T789)+MINUTE(T789)/60)*custohh,"")</f>
        <v/>
      </c>
      <c r="AC789" s="118"/>
      <c r="AD789" s="119" t="str">
        <f t="shared" si="6"/>
        <v/>
      </c>
      <c r="AE789" s="107"/>
      <c r="AF789" s="107"/>
      <c r="AG789" s="107"/>
      <c r="AH789" s="107"/>
      <c r="AI789" s="107"/>
      <c r="AJ789" s="120"/>
      <c r="AK789" s="107"/>
      <c r="AL789" s="113"/>
      <c r="AM789" s="121"/>
      <c r="AN789" s="121"/>
    </row>
    <row r="790">
      <c r="A790" s="104"/>
      <c r="B790" s="105"/>
      <c r="C790" s="105"/>
      <c r="D790" s="106" t="str">
        <f t="shared" si="1"/>
        <v/>
      </c>
      <c r="E790" s="107"/>
      <c r="F790" s="108" t="str">
        <f t="shared" si="7"/>
        <v/>
      </c>
      <c r="G790" s="109" t="str">
        <f>IFERROR(VLOOKUP($E790,contratos,2,FALSE),"")</f>
        <v/>
      </c>
      <c r="H790" s="110" t="str">
        <f>IFERROR(VLOOKUP($E790,contratos,3,FALSE),"")</f>
        <v/>
      </c>
      <c r="I790" s="111" t="str">
        <f>IFERROR(VLOOKUP($E790,contratos,4,FALSE),"")</f>
        <v/>
      </c>
      <c r="J790" s="112" t="str">
        <f>IFERROR(VLOOKUP($E790,contratos,5,FALSE),"")</f>
        <v/>
      </c>
      <c r="K790" s="112" t="str">
        <f>IFERROR(VLOOKUP($E790,contratos,6,FALSE),"")</f>
        <v/>
      </c>
      <c r="L790" s="112" t="str">
        <f>IFERROR(VLOOKUP($E790,contratos,7,FALSE),"")</f>
        <v/>
      </c>
      <c r="M790" s="113"/>
      <c r="N790" s="114"/>
      <c r="O790" s="113"/>
      <c r="P790" s="107"/>
      <c r="Q790" s="115"/>
      <c r="R790" s="116"/>
      <c r="S790" s="117" t="str">
        <f t="shared" si="3"/>
        <v/>
      </c>
      <c r="T790" s="116"/>
      <c r="U790" s="106" t="str">
        <f t="shared" si="8"/>
        <v/>
      </c>
      <c r="V790" s="107"/>
      <c r="W790" s="107"/>
      <c r="X790" s="118"/>
      <c r="Y790" s="119" t="str">
        <f t="shared" si="5"/>
        <v/>
      </c>
      <c r="Z790" s="113"/>
      <c r="AA790" s="113"/>
      <c r="AB790" s="119" t="str">
        <f>IF(T790&lt;&gt;"",(HOUR(T790)+MINUTE(T790)/60)*custohh,"")</f>
        <v/>
      </c>
      <c r="AC790" s="118"/>
      <c r="AD790" s="119" t="str">
        <f t="shared" si="6"/>
        <v/>
      </c>
      <c r="AE790" s="107"/>
      <c r="AF790" s="107"/>
      <c r="AG790" s="107"/>
      <c r="AH790" s="107"/>
      <c r="AI790" s="107"/>
      <c r="AJ790" s="120"/>
      <c r="AK790" s="107"/>
      <c r="AL790" s="113"/>
      <c r="AM790" s="121"/>
      <c r="AN790" s="121"/>
    </row>
    <row r="791">
      <c r="A791" s="104"/>
      <c r="B791" s="105"/>
      <c r="C791" s="105"/>
      <c r="D791" s="106" t="str">
        <f t="shared" si="1"/>
        <v/>
      </c>
      <c r="E791" s="107"/>
      <c r="F791" s="108" t="str">
        <f t="shared" si="7"/>
        <v/>
      </c>
      <c r="G791" s="109" t="str">
        <f>IFERROR(VLOOKUP($E791,contratos,2,FALSE),"")</f>
        <v/>
      </c>
      <c r="H791" s="110" t="str">
        <f>IFERROR(VLOOKUP($E791,contratos,3,FALSE),"")</f>
        <v/>
      </c>
      <c r="I791" s="111" t="str">
        <f>IFERROR(VLOOKUP($E791,contratos,4,FALSE),"")</f>
        <v/>
      </c>
      <c r="J791" s="112" t="str">
        <f>IFERROR(VLOOKUP($E791,contratos,5,FALSE),"")</f>
        <v/>
      </c>
      <c r="K791" s="112" t="str">
        <f>IFERROR(VLOOKUP($E791,contratos,6,FALSE),"")</f>
        <v/>
      </c>
      <c r="L791" s="112" t="str">
        <f>IFERROR(VLOOKUP($E791,contratos,7,FALSE),"")</f>
        <v/>
      </c>
      <c r="M791" s="113"/>
      <c r="N791" s="114"/>
      <c r="O791" s="113"/>
      <c r="P791" s="107"/>
      <c r="Q791" s="115"/>
      <c r="R791" s="116"/>
      <c r="S791" s="117" t="str">
        <f t="shared" si="3"/>
        <v/>
      </c>
      <c r="T791" s="116"/>
      <c r="U791" s="106" t="str">
        <f t="shared" si="8"/>
        <v/>
      </c>
      <c r="V791" s="107"/>
      <c r="W791" s="107"/>
      <c r="X791" s="118"/>
      <c r="Y791" s="119" t="str">
        <f t="shared" si="5"/>
        <v/>
      </c>
      <c r="Z791" s="113"/>
      <c r="AA791" s="113"/>
      <c r="AB791" s="119" t="str">
        <f>IF(T791&lt;&gt;"",(HOUR(T791)+MINUTE(T791)/60)*custohh,"")</f>
        <v/>
      </c>
      <c r="AC791" s="118"/>
      <c r="AD791" s="119" t="str">
        <f t="shared" si="6"/>
        <v/>
      </c>
      <c r="AE791" s="107"/>
      <c r="AF791" s="107"/>
      <c r="AG791" s="107"/>
      <c r="AH791" s="107"/>
      <c r="AI791" s="107"/>
      <c r="AJ791" s="120"/>
      <c r="AK791" s="107"/>
      <c r="AL791" s="113"/>
      <c r="AM791" s="121"/>
      <c r="AN791" s="121"/>
    </row>
    <row r="792">
      <c r="A792" s="104"/>
      <c r="B792" s="105"/>
      <c r="C792" s="105"/>
      <c r="D792" s="106" t="str">
        <f t="shared" si="1"/>
        <v/>
      </c>
      <c r="E792" s="107"/>
      <c r="F792" s="108" t="str">
        <f t="shared" si="7"/>
        <v/>
      </c>
      <c r="G792" s="109" t="str">
        <f>IFERROR(VLOOKUP($E792,contratos,2,FALSE),"")</f>
        <v/>
      </c>
      <c r="H792" s="110" t="str">
        <f>IFERROR(VLOOKUP($E792,contratos,3,FALSE),"")</f>
        <v/>
      </c>
      <c r="I792" s="111" t="str">
        <f>IFERROR(VLOOKUP($E792,contratos,4,FALSE),"")</f>
        <v/>
      </c>
      <c r="J792" s="112" t="str">
        <f>IFERROR(VLOOKUP($E792,contratos,5,FALSE),"")</f>
        <v/>
      </c>
      <c r="K792" s="112" t="str">
        <f>IFERROR(VLOOKUP($E792,contratos,6,FALSE),"")</f>
        <v/>
      </c>
      <c r="L792" s="112" t="str">
        <f>IFERROR(VLOOKUP($E792,contratos,7,FALSE),"")</f>
        <v/>
      </c>
      <c r="M792" s="113"/>
      <c r="N792" s="114"/>
      <c r="O792" s="113"/>
      <c r="P792" s="107"/>
      <c r="Q792" s="115"/>
      <c r="R792" s="116"/>
      <c r="S792" s="117" t="str">
        <f t="shared" si="3"/>
        <v/>
      </c>
      <c r="T792" s="116"/>
      <c r="U792" s="106" t="str">
        <f t="shared" si="8"/>
        <v/>
      </c>
      <c r="V792" s="107"/>
      <c r="W792" s="107"/>
      <c r="X792" s="118"/>
      <c r="Y792" s="119" t="str">
        <f t="shared" si="5"/>
        <v/>
      </c>
      <c r="Z792" s="113"/>
      <c r="AA792" s="113"/>
      <c r="AB792" s="119" t="str">
        <f>IF(T792&lt;&gt;"",(HOUR(T792)+MINUTE(T792)/60)*custohh,"")</f>
        <v/>
      </c>
      <c r="AC792" s="118"/>
      <c r="AD792" s="119" t="str">
        <f t="shared" si="6"/>
        <v/>
      </c>
      <c r="AE792" s="107"/>
      <c r="AF792" s="107"/>
      <c r="AG792" s="107"/>
      <c r="AH792" s="107"/>
      <c r="AI792" s="107"/>
      <c r="AJ792" s="120"/>
      <c r="AK792" s="107"/>
      <c r="AL792" s="113"/>
      <c r="AM792" s="121"/>
      <c r="AN792" s="121"/>
    </row>
    <row r="793">
      <c r="A793" s="104"/>
      <c r="B793" s="105"/>
      <c r="C793" s="105"/>
      <c r="D793" s="106" t="str">
        <f t="shared" si="1"/>
        <v/>
      </c>
      <c r="E793" s="107"/>
      <c r="F793" s="108" t="str">
        <f t="shared" si="7"/>
        <v/>
      </c>
      <c r="G793" s="109" t="str">
        <f>IFERROR(VLOOKUP($E793,contratos,2,FALSE),"")</f>
        <v/>
      </c>
      <c r="H793" s="110" t="str">
        <f>IFERROR(VLOOKUP($E793,contratos,3,FALSE),"")</f>
        <v/>
      </c>
      <c r="I793" s="111" t="str">
        <f>IFERROR(VLOOKUP($E793,contratos,4,FALSE),"")</f>
        <v/>
      </c>
      <c r="J793" s="112" t="str">
        <f>IFERROR(VLOOKUP($E793,contratos,5,FALSE),"")</f>
        <v/>
      </c>
      <c r="K793" s="112" t="str">
        <f>IFERROR(VLOOKUP($E793,contratos,6,FALSE),"")</f>
        <v/>
      </c>
      <c r="L793" s="112" t="str">
        <f>IFERROR(VLOOKUP($E793,contratos,7,FALSE),"")</f>
        <v/>
      </c>
      <c r="M793" s="113"/>
      <c r="N793" s="114"/>
      <c r="O793" s="113"/>
      <c r="P793" s="107"/>
      <c r="Q793" s="115"/>
      <c r="R793" s="116"/>
      <c r="S793" s="117" t="str">
        <f t="shared" si="3"/>
        <v/>
      </c>
      <c r="T793" s="116"/>
      <c r="U793" s="106" t="str">
        <f t="shared" si="8"/>
        <v/>
      </c>
      <c r="V793" s="107"/>
      <c r="W793" s="107"/>
      <c r="X793" s="118"/>
      <c r="Y793" s="119" t="str">
        <f t="shared" si="5"/>
        <v/>
      </c>
      <c r="Z793" s="113"/>
      <c r="AA793" s="113"/>
      <c r="AB793" s="119" t="str">
        <f>IF(T793&lt;&gt;"",(HOUR(T793)+MINUTE(T793)/60)*custohh,"")</f>
        <v/>
      </c>
      <c r="AC793" s="118"/>
      <c r="AD793" s="119" t="str">
        <f t="shared" si="6"/>
        <v/>
      </c>
      <c r="AE793" s="107"/>
      <c r="AF793" s="107"/>
      <c r="AG793" s="107"/>
      <c r="AH793" s="107"/>
      <c r="AI793" s="107"/>
      <c r="AJ793" s="120"/>
      <c r="AK793" s="107"/>
      <c r="AL793" s="113"/>
      <c r="AM793" s="121"/>
      <c r="AN793" s="121"/>
    </row>
    <row r="794">
      <c r="A794" s="104"/>
      <c r="B794" s="105"/>
      <c r="C794" s="105"/>
      <c r="D794" s="106" t="str">
        <f t="shared" si="1"/>
        <v/>
      </c>
      <c r="E794" s="107"/>
      <c r="F794" s="108" t="str">
        <f t="shared" si="7"/>
        <v/>
      </c>
      <c r="G794" s="109" t="str">
        <f>IFERROR(VLOOKUP($E794,contratos,2,FALSE),"")</f>
        <v/>
      </c>
      <c r="H794" s="110" t="str">
        <f>IFERROR(VLOOKUP($E794,contratos,3,FALSE),"")</f>
        <v/>
      </c>
      <c r="I794" s="111" t="str">
        <f>IFERROR(VLOOKUP($E794,contratos,4,FALSE),"")</f>
        <v/>
      </c>
      <c r="J794" s="112" t="str">
        <f>IFERROR(VLOOKUP($E794,contratos,5,FALSE),"")</f>
        <v/>
      </c>
      <c r="K794" s="112" t="str">
        <f>IFERROR(VLOOKUP($E794,contratos,6,FALSE),"")</f>
        <v/>
      </c>
      <c r="L794" s="112" t="str">
        <f>IFERROR(VLOOKUP($E794,contratos,7,FALSE),"")</f>
        <v/>
      </c>
      <c r="M794" s="113"/>
      <c r="N794" s="114"/>
      <c r="O794" s="113"/>
      <c r="P794" s="107"/>
      <c r="Q794" s="115"/>
      <c r="R794" s="116"/>
      <c r="S794" s="117" t="str">
        <f t="shared" si="3"/>
        <v/>
      </c>
      <c r="T794" s="116"/>
      <c r="U794" s="106" t="str">
        <f t="shared" si="8"/>
        <v/>
      </c>
      <c r="V794" s="107"/>
      <c r="W794" s="107"/>
      <c r="X794" s="118"/>
      <c r="Y794" s="119" t="str">
        <f t="shared" si="5"/>
        <v/>
      </c>
      <c r="Z794" s="113"/>
      <c r="AA794" s="113"/>
      <c r="AB794" s="119" t="str">
        <f>IF(T794&lt;&gt;"",(HOUR(T794)+MINUTE(T794)/60)*custohh,"")</f>
        <v/>
      </c>
      <c r="AC794" s="118"/>
      <c r="AD794" s="119" t="str">
        <f t="shared" si="6"/>
        <v/>
      </c>
      <c r="AE794" s="107"/>
      <c r="AF794" s="107"/>
      <c r="AG794" s="107"/>
      <c r="AH794" s="107"/>
      <c r="AI794" s="107"/>
      <c r="AJ794" s="120"/>
      <c r="AK794" s="107"/>
      <c r="AL794" s="113"/>
      <c r="AM794" s="121"/>
      <c r="AN794" s="121"/>
    </row>
    <row r="795">
      <c r="A795" s="104"/>
      <c r="B795" s="105"/>
      <c r="C795" s="105"/>
      <c r="D795" s="106" t="str">
        <f t="shared" si="1"/>
        <v/>
      </c>
      <c r="E795" s="107"/>
      <c r="F795" s="108" t="str">
        <f t="shared" si="7"/>
        <v/>
      </c>
      <c r="G795" s="109" t="str">
        <f>IFERROR(VLOOKUP($E795,contratos,2,FALSE),"")</f>
        <v/>
      </c>
      <c r="H795" s="110" t="str">
        <f>IFERROR(VLOOKUP($E795,contratos,3,FALSE),"")</f>
        <v/>
      </c>
      <c r="I795" s="111" t="str">
        <f>IFERROR(VLOOKUP($E795,contratos,4,FALSE),"")</f>
        <v/>
      </c>
      <c r="J795" s="112" t="str">
        <f>IFERROR(VLOOKUP($E795,contratos,5,FALSE),"")</f>
        <v/>
      </c>
      <c r="K795" s="112" t="str">
        <f>IFERROR(VLOOKUP($E795,contratos,6,FALSE),"")</f>
        <v/>
      </c>
      <c r="L795" s="112" t="str">
        <f>IFERROR(VLOOKUP($E795,contratos,7,FALSE),"")</f>
        <v/>
      </c>
      <c r="M795" s="113"/>
      <c r="N795" s="114"/>
      <c r="O795" s="113"/>
      <c r="P795" s="107"/>
      <c r="Q795" s="115"/>
      <c r="R795" s="116"/>
      <c r="S795" s="117" t="str">
        <f t="shared" si="3"/>
        <v/>
      </c>
      <c r="T795" s="116"/>
      <c r="U795" s="106" t="str">
        <f t="shared" si="8"/>
        <v/>
      </c>
      <c r="V795" s="107"/>
      <c r="W795" s="107"/>
      <c r="X795" s="118"/>
      <c r="Y795" s="119" t="str">
        <f t="shared" si="5"/>
        <v/>
      </c>
      <c r="Z795" s="113"/>
      <c r="AA795" s="113"/>
      <c r="AB795" s="119" t="str">
        <f>IF(T795&lt;&gt;"",(HOUR(T795)+MINUTE(T795)/60)*custohh,"")</f>
        <v/>
      </c>
      <c r="AC795" s="118"/>
      <c r="AD795" s="119" t="str">
        <f t="shared" si="6"/>
        <v/>
      </c>
      <c r="AE795" s="107"/>
      <c r="AF795" s="107"/>
      <c r="AG795" s="107"/>
      <c r="AH795" s="107"/>
      <c r="AI795" s="107"/>
      <c r="AJ795" s="120"/>
      <c r="AK795" s="107"/>
      <c r="AL795" s="113"/>
      <c r="AM795" s="121"/>
      <c r="AN795" s="121"/>
    </row>
    <row r="796">
      <c r="A796" s="104"/>
      <c r="B796" s="105"/>
      <c r="C796" s="105"/>
      <c r="D796" s="106" t="str">
        <f t="shared" si="1"/>
        <v/>
      </c>
      <c r="E796" s="107"/>
      <c r="F796" s="108" t="str">
        <f t="shared" si="7"/>
        <v/>
      </c>
      <c r="G796" s="109" t="str">
        <f>IFERROR(VLOOKUP($E796,contratos,2,FALSE),"")</f>
        <v/>
      </c>
      <c r="H796" s="110" t="str">
        <f>IFERROR(VLOOKUP($E796,contratos,3,FALSE),"")</f>
        <v/>
      </c>
      <c r="I796" s="111" t="str">
        <f>IFERROR(VLOOKUP($E796,contratos,4,FALSE),"")</f>
        <v/>
      </c>
      <c r="J796" s="112" t="str">
        <f>IFERROR(VLOOKUP($E796,contratos,5,FALSE),"")</f>
        <v/>
      </c>
      <c r="K796" s="112" t="str">
        <f>IFERROR(VLOOKUP($E796,contratos,6,FALSE),"")</f>
        <v/>
      </c>
      <c r="L796" s="112" t="str">
        <f>IFERROR(VLOOKUP($E796,contratos,7,FALSE),"")</f>
        <v/>
      </c>
      <c r="M796" s="113"/>
      <c r="N796" s="114"/>
      <c r="O796" s="113"/>
      <c r="P796" s="107"/>
      <c r="Q796" s="115"/>
      <c r="R796" s="116"/>
      <c r="S796" s="117" t="str">
        <f t="shared" si="3"/>
        <v/>
      </c>
      <c r="T796" s="116"/>
      <c r="U796" s="106" t="str">
        <f t="shared" si="8"/>
        <v/>
      </c>
      <c r="V796" s="107"/>
      <c r="W796" s="107"/>
      <c r="X796" s="118"/>
      <c r="Y796" s="119" t="str">
        <f t="shared" si="5"/>
        <v/>
      </c>
      <c r="Z796" s="113"/>
      <c r="AA796" s="113"/>
      <c r="AB796" s="119" t="str">
        <f>IF(T796&lt;&gt;"",(HOUR(T796)+MINUTE(T796)/60)*custohh,"")</f>
        <v/>
      </c>
      <c r="AC796" s="118"/>
      <c r="AD796" s="119" t="str">
        <f t="shared" si="6"/>
        <v/>
      </c>
      <c r="AE796" s="107"/>
      <c r="AF796" s="107"/>
      <c r="AG796" s="107"/>
      <c r="AH796" s="107"/>
      <c r="AI796" s="107"/>
      <c r="AJ796" s="120"/>
      <c r="AK796" s="107"/>
      <c r="AL796" s="113"/>
      <c r="AM796" s="121"/>
      <c r="AN796" s="121"/>
    </row>
    <row r="797">
      <c r="A797" s="104"/>
      <c r="B797" s="105"/>
      <c r="C797" s="105"/>
      <c r="D797" s="106" t="str">
        <f t="shared" si="1"/>
        <v/>
      </c>
      <c r="E797" s="107"/>
      <c r="F797" s="108" t="str">
        <f t="shared" si="7"/>
        <v/>
      </c>
      <c r="G797" s="109" t="str">
        <f>IFERROR(VLOOKUP($E797,contratos,2,FALSE),"")</f>
        <v/>
      </c>
      <c r="H797" s="110" t="str">
        <f>IFERROR(VLOOKUP($E797,contratos,3,FALSE),"")</f>
        <v/>
      </c>
      <c r="I797" s="111" t="str">
        <f>IFERROR(VLOOKUP($E797,contratos,4,FALSE),"")</f>
        <v/>
      </c>
      <c r="J797" s="112" t="str">
        <f>IFERROR(VLOOKUP($E797,contratos,5,FALSE),"")</f>
        <v/>
      </c>
      <c r="K797" s="112" t="str">
        <f>IFERROR(VLOOKUP($E797,contratos,6,FALSE),"")</f>
        <v/>
      </c>
      <c r="L797" s="112" t="str">
        <f>IFERROR(VLOOKUP($E797,contratos,7,FALSE),"")</f>
        <v/>
      </c>
      <c r="M797" s="113"/>
      <c r="N797" s="114"/>
      <c r="O797" s="113"/>
      <c r="P797" s="107"/>
      <c r="Q797" s="115"/>
      <c r="R797" s="116"/>
      <c r="S797" s="117" t="str">
        <f t="shared" si="3"/>
        <v/>
      </c>
      <c r="T797" s="116"/>
      <c r="U797" s="106" t="str">
        <f t="shared" si="8"/>
        <v/>
      </c>
      <c r="V797" s="107"/>
      <c r="W797" s="107"/>
      <c r="X797" s="118"/>
      <c r="Y797" s="119" t="str">
        <f t="shared" si="5"/>
        <v/>
      </c>
      <c r="Z797" s="113"/>
      <c r="AA797" s="113"/>
      <c r="AB797" s="119" t="str">
        <f>IF(T797&lt;&gt;"",(HOUR(T797)+MINUTE(T797)/60)*custohh,"")</f>
        <v/>
      </c>
      <c r="AC797" s="118"/>
      <c r="AD797" s="119" t="str">
        <f t="shared" si="6"/>
        <v/>
      </c>
      <c r="AE797" s="107"/>
      <c r="AF797" s="107"/>
      <c r="AG797" s="107"/>
      <c r="AH797" s="107"/>
      <c r="AI797" s="107"/>
      <c r="AJ797" s="120"/>
      <c r="AK797" s="107"/>
      <c r="AL797" s="113"/>
      <c r="AM797" s="121"/>
      <c r="AN797" s="121"/>
    </row>
    <row r="798">
      <c r="A798" s="104"/>
      <c r="B798" s="105"/>
      <c r="C798" s="105"/>
      <c r="D798" s="106" t="str">
        <f t="shared" si="1"/>
        <v/>
      </c>
      <c r="E798" s="107"/>
      <c r="F798" s="108" t="str">
        <f t="shared" si="7"/>
        <v/>
      </c>
      <c r="G798" s="109" t="str">
        <f>IFERROR(VLOOKUP($E798,contratos,2,FALSE),"")</f>
        <v/>
      </c>
      <c r="H798" s="110" t="str">
        <f>IFERROR(VLOOKUP($E798,contratos,3,FALSE),"")</f>
        <v/>
      </c>
      <c r="I798" s="111" t="str">
        <f>IFERROR(VLOOKUP($E798,contratos,4,FALSE),"")</f>
        <v/>
      </c>
      <c r="J798" s="112" t="str">
        <f>IFERROR(VLOOKUP($E798,contratos,5,FALSE),"")</f>
        <v/>
      </c>
      <c r="K798" s="112" t="str">
        <f>IFERROR(VLOOKUP($E798,contratos,6,FALSE),"")</f>
        <v/>
      </c>
      <c r="L798" s="112" t="str">
        <f>IFERROR(VLOOKUP($E798,contratos,7,FALSE),"")</f>
        <v/>
      </c>
      <c r="M798" s="113"/>
      <c r="N798" s="114"/>
      <c r="O798" s="113"/>
      <c r="P798" s="107"/>
      <c r="Q798" s="115"/>
      <c r="R798" s="116"/>
      <c r="S798" s="117" t="str">
        <f t="shared" si="3"/>
        <v/>
      </c>
      <c r="T798" s="116"/>
      <c r="U798" s="106" t="str">
        <f t="shared" si="8"/>
        <v/>
      </c>
      <c r="V798" s="107"/>
      <c r="W798" s="107"/>
      <c r="X798" s="118"/>
      <c r="Y798" s="119" t="str">
        <f t="shared" si="5"/>
        <v/>
      </c>
      <c r="Z798" s="113"/>
      <c r="AA798" s="113"/>
      <c r="AB798" s="119" t="str">
        <f>IF(T798&lt;&gt;"",(HOUR(T798)+MINUTE(T798)/60)*custohh,"")</f>
        <v/>
      </c>
      <c r="AC798" s="118"/>
      <c r="AD798" s="119" t="str">
        <f t="shared" si="6"/>
        <v/>
      </c>
      <c r="AE798" s="107"/>
      <c r="AF798" s="107"/>
      <c r="AG798" s="107"/>
      <c r="AH798" s="107"/>
      <c r="AI798" s="107"/>
      <c r="AJ798" s="120"/>
      <c r="AK798" s="107"/>
      <c r="AL798" s="113"/>
      <c r="AM798" s="121"/>
      <c r="AN798" s="121"/>
    </row>
    <row r="799">
      <c r="A799" s="104"/>
      <c r="B799" s="105"/>
      <c r="C799" s="105"/>
      <c r="D799" s="106"/>
      <c r="E799" s="107"/>
      <c r="F799" s="108"/>
      <c r="G799" s="109"/>
      <c r="H799" s="110"/>
      <c r="I799" s="111"/>
      <c r="J799" s="112"/>
      <c r="K799" s="112"/>
      <c r="L799" s="112"/>
      <c r="M799" s="113"/>
      <c r="N799" s="114"/>
      <c r="O799" s="113"/>
      <c r="P799" s="107"/>
      <c r="Q799" s="115"/>
      <c r="R799" s="116"/>
      <c r="S799" s="117"/>
      <c r="T799" s="116"/>
      <c r="U799" s="106"/>
      <c r="V799" s="107"/>
      <c r="W799" s="107"/>
      <c r="X799" s="118"/>
      <c r="Y799" s="119"/>
      <c r="Z799" s="113"/>
      <c r="AA799" s="113"/>
      <c r="AB799" s="119"/>
      <c r="AC799" s="118"/>
      <c r="AD799" s="119"/>
      <c r="AE799" s="107"/>
      <c r="AF799" s="107"/>
      <c r="AG799" s="107"/>
      <c r="AH799" s="107"/>
      <c r="AI799" s="107"/>
      <c r="AJ799" s="120"/>
      <c r="AK799" s="107"/>
      <c r="AL799" s="113"/>
      <c r="AM799" s="121"/>
      <c r="AN799" s="121"/>
    </row>
    <row r="800">
      <c r="A800" s="104"/>
      <c r="B800" s="105"/>
      <c r="C800" s="105"/>
      <c r="D800" s="106"/>
      <c r="E800" s="107"/>
      <c r="F800" s="108"/>
      <c r="G800" s="109"/>
      <c r="H800" s="110"/>
      <c r="I800" s="111"/>
      <c r="J800" s="112"/>
      <c r="K800" s="112"/>
      <c r="L800" s="112"/>
      <c r="M800" s="113"/>
      <c r="N800" s="114"/>
      <c r="O800" s="113"/>
      <c r="P800" s="107"/>
      <c r="Q800" s="115"/>
      <c r="R800" s="116"/>
      <c r="S800" s="117"/>
      <c r="T800" s="116"/>
      <c r="U800" s="106"/>
      <c r="V800" s="107"/>
      <c r="W800" s="107"/>
      <c r="X800" s="118"/>
      <c r="Y800" s="119"/>
      <c r="Z800" s="113"/>
      <c r="AA800" s="113"/>
      <c r="AB800" s="119"/>
      <c r="AC800" s="118"/>
      <c r="AD800" s="119"/>
      <c r="AE800" s="107"/>
      <c r="AF800" s="107"/>
      <c r="AG800" s="107"/>
      <c r="AH800" s="107"/>
      <c r="AI800" s="107"/>
      <c r="AJ800" s="120"/>
      <c r="AK800" s="107"/>
      <c r="AL800" s="113"/>
      <c r="AM800" s="121"/>
      <c r="AN800" s="121"/>
    </row>
    <row r="801">
      <c r="A801" s="104"/>
      <c r="B801" s="105"/>
      <c r="C801" s="105"/>
      <c r="D801" s="106"/>
      <c r="E801" s="107"/>
      <c r="F801" s="108"/>
      <c r="G801" s="109"/>
      <c r="H801" s="110"/>
      <c r="I801" s="111"/>
      <c r="J801" s="112"/>
      <c r="K801" s="112"/>
      <c r="L801" s="112"/>
      <c r="M801" s="113"/>
      <c r="N801" s="114"/>
      <c r="O801" s="113"/>
      <c r="P801" s="107"/>
      <c r="Q801" s="115"/>
      <c r="R801" s="116"/>
      <c r="S801" s="117"/>
      <c r="T801" s="116"/>
      <c r="U801" s="106"/>
      <c r="V801" s="107"/>
      <c r="W801" s="107"/>
      <c r="X801" s="118"/>
      <c r="Y801" s="119"/>
      <c r="Z801" s="113"/>
      <c r="AA801" s="113"/>
      <c r="AB801" s="119"/>
      <c r="AC801" s="118"/>
      <c r="AD801" s="119"/>
      <c r="AE801" s="107"/>
      <c r="AF801" s="107"/>
      <c r="AG801" s="107"/>
      <c r="AH801" s="107"/>
      <c r="AI801" s="107"/>
      <c r="AJ801" s="120"/>
      <c r="AK801" s="107"/>
      <c r="AL801" s="113"/>
      <c r="AM801" s="121"/>
      <c r="AN801" s="121"/>
    </row>
    <row r="802">
      <c r="A802" s="104"/>
      <c r="B802" s="105"/>
      <c r="C802" s="105"/>
      <c r="D802" s="106"/>
      <c r="E802" s="107"/>
      <c r="F802" s="108"/>
      <c r="G802" s="109"/>
      <c r="H802" s="110"/>
      <c r="I802" s="111"/>
      <c r="J802" s="112"/>
      <c r="K802" s="112"/>
      <c r="L802" s="112"/>
      <c r="M802" s="113"/>
      <c r="N802" s="114"/>
      <c r="O802" s="113"/>
      <c r="P802" s="107"/>
      <c r="Q802" s="115"/>
      <c r="R802" s="116"/>
      <c r="S802" s="117"/>
      <c r="T802" s="116"/>
      <c r="U802" s="106"/>
      <c r="V802" s="107"/>
      <c r="W802" s="107"/>
      <c r="X802" s="118"/>
      <c r="Y802" s="119"/>
      <c r="Z802" s="113"/>
      <c r="AA802" s="113"/>
      <c r="AB802" s="119"/>
      <c r="AC802" s="118"/>
      <c r="AD802" s="119"/>
      <c r="AE802" s="107"/>
      <c r="AF802" s="107"/>
      <c r="AG802" s="107"/>
      <c r="AH802" s="107"/>
      <c r="AI802" s="107"/>
      <c r="AJ802" s="120"/>
      <c r="AK802" s="107"/>
      <c r="AL802" s="113"/>
      <c r="AM802" s="121"/>
      <c r="AN802" s="121"/>
    </row>
    <row r="803">
      <c r="A803" s="104"/>
      <c r="B803" s="105"/>
      <c r="C803" s="105"/>
      <c r="D803" s="106"/>
      <c r="E803" s="107"/>
      <c r="F803" s="108"/>
      <c r="G803" s="109"/>
      <c r="H803" s="110"/>
      <c r="I803" s="111"/>
      <c r="J803" s="112"/>
      <c r="K803" s="112"/>
      <c r="L803" s="112"/>
      <c r="M803" s="113"/>
      <c r="N803" s="114"/>
      <c r="O803" s="113"/>
      <c r="P803" s="107"/>
      <c r="Q803" s="115"/>
      <c r="R803" s="116"/>
      <c r="S803" s="117"/>
      <c r="T803" s="116"/>
      <c r="U803" s="106"/>
      <c r="V803" s="107"/>
      <c r="W803" s="107"/>
      <c r="X803" s="118"/>
      <c r="Y803" s="119"/>
      <c r="Z803" s="113"/>
      <c r="AA803" s="113"/>
      <c r="AB803" s="119"/>
      <c r="AC803" s="118"/>
      <c r="AD803" s="119"/>
      <c r="AE803" s="107"/>
      <c r="AF803" s="107"/>
      <c r="AG803" s="107"/>
      <c r="AH803" s="107"/>
      <c r="AI803" s="107"/>
      <c r="AJ803" s="120"/>
      <c r="AK803" s="107"/>
      <c r="AL803" s="113"/>
      <c r="AM803" s="121"/>
      <c r="AN803" s="121"/>
    </row>
    <row r="804">
      <c r="A804" s="104"/>
      <c r="B804" s="105"/>
      <c r="C804" s="105"/>
      <c r="D804" s="106"/>
      <c r="E804" s="107"/>
      <c r="F804" s="108"/>
      <c r="G804" s="109"/>
      <c r="H804" s="110"/>
      <c r="I804" s="111"/>
      <c r="J804" s="112"/>
      <c r="K804" s="112"/>
      <c r="L804" s="112"/>
      <c r="M804" s="113"/>
      <c r="N804" s="114"/>
      <c r="O804" s="113"/>
      <c r="P804" s="107"/>
      <c r="Q804" s="115"/>
      <c r="R804" s="116"/>
      <c r="S804" s="117"/>
      <c r="T804" s="116"/>
      <c r="U804" s="106"/>
      <c r="V804" s="107"/>
      <c r="W804" s="107"/>
      <c r="X804" s="118"/>
      <c r="Y804" s="119"/>
      <c r="Z804" s="113"/>
      <c r="AA804" s="113"/>
      <c r="AB804" s="119"/>
      <c r="AC804" s="118"/>
      <c r="AD804" s="119"/>
      <c r="AE804" s="107"/>
      <c r="AF804" s="107"/>
      <c r="AG804" s="107"/>
      <c r="AH804" s="107"/>
      <c r="AI804" s="107"/>
      <c r="AJ804" s="120"/>
      <c r="AK804" s="107"/>
      <c r="AL804" s="113"/>
      <c r="AM804" s="121"/>
      <c r="AN804" s="121"/>
    </row>
    <row r="805">
      <c r="A805" s="104"/>
      <c r="B805" s="105"/>
      <c r="C805" s="105"/>
      <c r="D805" s="106"/>
      <c r="E805" s="107"/>
      <c r="F805" s="108"/>
      <c r="G805" s="109"/>
      <c r="H805" s="110"/>
      <c r="I805" s="111"/>
      <c r="J805" s="112"/>
      <c r="K805" s="112"/>
      <c r="L805" s="112"/>
      <c r="M805" s="113"/>
      <c r="N805" s="114"/>
      <c r="O805" s="113"/>
      <c r="P805" s="107"/>
      <c r="Q805" s="115"/>
      <c r="R805" s="116"/>
      <c r="S805" s="117"/>
      <c r="T805" s="116"/>
      <c r="U805" s="106"/>
      <c r="V805" s="107"/>
      <c r="W805" s="107"/>
      <c r="X805" s="118"/>
      <c r="Y805" s="119"/>
      <c r="Z805" s="113"/>
      <c r="AA805" s="113"/>
      <c r="AB805" s="119"/>
      <c r="AC805" s="118"/>
      <c r="AD805" s="119"/>
      <c r="AE805" s="107"/>
      <c r="AF805" s="107"/>
      <c r="AG805" s="107"/>
      <c r="AH805" s="107"/>
      <c r="AI805" s="107"/>
      <c r="AJ805" s="120"/>
      <c r="AK805" s="107"/>
      <c r="AL805" s="113"/>
      <c r="AM805" s="121"/>
      <c r="AN805" s="121"/>
    </row>
    <row r="806">
      <c r="A806" s="104"/>
      <c r="B806" s="105"/>
      <c r="C806" s="105"/>
      <c r="D806" s="106"/>
      <c r="E806" s="107"/>
      <c r="F806" s="108"/>
      <c r="G806" s="109"/>
      <c r="H806" s="110"/>
      <c r="I806" s="111"/>
      <c r="J806" s="112"/>
      <c r="K806" s="112"/>
      <c r="L806" s="112"/>
      <c r="M806" s="113"/>
      <c r="N806" s="114"/>
      <c r="O806" s="113"/>
      <c r="P806" s="107"/>
      <c r="Q806" s="115"/>
      <c r="R806" s="116"/>
      <c r="S806" s="117"/>
      <c r="T806" s="116"/>
      <c r="U806" s="106"/>
      <c r="V806" s="107"/>
      <c r="W806" s="107"/>
      <c r="X806" s="118"/>
      <c r="Y806" s="119"/>
      <c r="Z806" s="113"/>
      <c r="AA806" s="113"/>
      <c r="AB806" s="119"/>
      <c r="AC806" s="118"/>
      <c r="AD806" s="119"/>
      <c r="AE806" s="107"/>
      <c r="AF806" s="107"/>
      <c r="AG806" s="107"/>
      <c r="AH806" s="107"/>
      <c r="AI806" s="107"/>
      <c r="AJ806" s="120"/>
      <c r="AK806" s="107"/>
      <c r="AL806" s="113"/>
      <c r="AM806" s="121"/>
      <c r="AN806" s="121"/>
    </row>
    <row r="807">
      <c r="A807" s="104"/>
      <c r="B807" s="105"/>
      <c r="C807" s="105"/>
      <c r="D807" s="106"/>
      <c r="E807" s="107"/>
      <c r="F807" s="108"/>
      <c r="G807" s="109"/>
      <c r="H807" s="110"/>
      <c r="I807" s="111"/>
      <c r="J807" s="112"/>
      <c r="K807" s="112"/>
      <c r="L807" s="112"/>
      <c r="M807" s="113"/>
      <c r="N807" s="114"/>
      <c r="O807" s="113"/>
      <c r="P807" s="107"/>
      <c r="Q807" s="115"/>
      <c r="R807" s="116"/>
      <c r="S807" s="117"/>
      <c r="T807" s="116"/>
      <c r="U807" s="106"/>
      <c r="V807" s="107"/>
      <c r="W807" s="107"/>
      <c r="X807" s="118"/>
      <c r="Y807" s="119"/>
      <c r="Z807" s="113"/>
      <c r="AA807" s="113"/>
      <c r="AB807" s="119"/>
      <c r="AC807" s="118"/>
      <c r="AD807" s="119"/>
      <c r="AE807" s="107"/>
      <c r="AF807" s="107"/>
      <c r="AG807" s="107"/>
      <c r="AH807" s="107"/>
      <c r="AI807" s="107"/>
      <c r="AJ807" s="120"/>
      <c r="AK807" s="107"/>
      <c r="AL807" s="113"/>
      <c r="AM807" s="121"/>
      <c r="AN807" s="121"/>
    </row>
    <row r="808">
      <c r="A808" s="104"/>
      <c r="B808" s="105"/>
      <c r="C808" s="105"/>
      <c r="D808" s="106"/>
      <c r="E808" s="107"/>
      <c r="F808" s="108"/>
      <c r="G808" s="109"/>
      <c r="H808" s="110"/>
      <c r="I808" s="111"/>
      <c r="J808" s="112"/>
      <c r="K808" s="112"/>
      <c r="L808" s="112"/>
      <c r="M808" s="113"/>
      <c r="N808" s="114"/>
      <c r="O808" s="113"/>
      <c r="P808" s="107"/>
      <c r="Q808" s="115"/>
      <c r="R808" s="116"/>
      <c r="S808" s="117"/>
      <c r="T808" s="116"/>
      <c r="U808" s="106"/>
      <c r="V808" s="107"/>
      <c r="W808" s="107"/>
      <c r="X808" s="118"/>
      <c r="Y808" s="119"/>
      <c r="Z808" s="113"/>
      <c r="AA808" s="113"/>
      <c r="AB808" s="119"/>
      <c r="AC808" s="118"/>
      <c r="AD808" s="119"/>
      <c r="AE808" s="107"/>
      <c r="AF808" s="107"/>
      <c r="AG808" s="107"/>
      <c r="AH808" s="107"/>
      <c r="AI808" s="107"/>
      <c r="AJ808" s="120"/>
      <c r="AK808" s="107"/>
      <c r="AL808" s="113"/>
      <c r="AM808" s="121"/>
      <c r="AN808" s="121"/>
    </row>
    <row r="809">
      <c r="A809" s="104"/>
      <c r="B809" s="105"/>
      <c r="C809" s="105"/>
      <c r="D809" s="106"/>
      <c r="E809" s="107"/>
      <c r="F809" s="108"/>
      <c r="G809" s="109"/>
      <c r="H809" s="110"/>
      <c r="I809" s="111"/>
      <c r="J809" s="112"/>
      <c r="K809" s="112"/>
      <c r="L809" s="112"/>
      <c r="M809" s="113"/>
      <c r="N809" s="114"/>
      <c r="O809" s="113"/>
      <c r="P809" s="107"/>
      <c r="Q809" s="115"/>
      <c r="R809" s="116"/>
      <c r="S809" s="117"/>
      <c r="T809" s="116"/>
      <c r="U809" s="106"/>
      <c r="V809" s="107"/>
      <c r="W809" s="107"/>
      <c r="X809" s="118"/>
      <c r="Y809" s="119"/>
      <c r="Z809" s="113"/>
      <c r="AA809" s="113"/>
      <c r="AB809" s="119"/>
      <c r="AC809" s="118"/>
      <c r="AD809" s="119"/>
      <c r="AE809" s="107"/>
      <c r="AF809" s="107"/>
      <c r="AG809" s="107"/>
      <c r="AH809" s="107"/>
      <c r="AI809" s="107"/>
      <c r="AJ809" s="120"/>
      <c r="AK809" s="107"/>
      <c r="AL809" s="113"/>
      <c r="AM809" s="121"/>
      <c r="AN809" s="121"/>
    </row>
    <row r="810">
      <c r="A810" s="104"/>
      <c r="B810" s="105"/>
      <c r="C810" s="105"/>
      <c r="D810" s="106"/>
      <c r="E810" s="107"/>
      <c r="F810" s="108"/>
      <c r="G810" s="109"/>
      <c r="H810" s="110"/>
      <c r="I810" s="111"/>
      <c r="J810" s="112"/>
      <c r="K810" s="112"/>
      <c r="L810" s="112"/>
      <c r="M810" s="113"/>
      <c r="N810" s="114"/>
      <c r="O810" s="113"/>
      <c r="P810" s="107"/>
      <c r="Q810" s="115"/>
      <c r="R810" s="116"/>
      <c r="S810" s="117"/>
      <c r="T810" s="116"/>
      <c r="U810" s="106"/>
      <c r="V810" s="107"/>
      <c r="W810" s="107"/>
      <c r="X810" s="118"/>
      <c r="Y810" s="119"/>
      <c r="Z810" s="113"/>
      <c r="AA810" s="113"/>
      <c r="AB810" s="119"/>
      <c r="AC810" s="118"/>
      <c r="AD810" s="119"/>
      <c r="AE810" s="107"/>
      <c r="AF810" s="107"/>
      <c r="AG810" s="107"/>
      <c r="AH810" s="107"/>
      <c r="AI810" s="107"/>
      <c r="AJ810" s="120"/>
      <c r="AK810" s="107"/>
      <c r="AL810" s="113"/>
      <c r="AM810" s="121"/>
      <c r="AN810" s="121"/>
    </row>
    <row r="811">
      <c r="A811" s="104"/>
      <c r="B811" s="105"/>
      <c r="C811" s="105"/>
      <c r="D811" s="106"/>
      <c r="E811" s="107"/>
      <c r="F811" s="108"/>
      <c r="G811" s="109"/>
      <c r="H811" s="110"/>
      <c r="I811" s="111"/>
      <c r="J811" s="112"/>
      <c r="K811" s="112"/>
      <c r="L811" s="112"/>
      <c r="M811" s="113"/>
      <c r="N811" s="114"/>
      <c r="O811" s="113"/>
      <c r="P811" s="107"/>
      <c r="Q811" s="115"/>
      <c r="R811" s="116"/>
      <c r="S811" s="117"/>
      <c r="T811" s="116"/>
      <c r="U811" s="106"/>
      <c r="V811" s="107"/>
      <c r="W811" s="107"/>
      <c r="X811" s="118"/>
      <c r="Y811" s="119"/>
      <c r="Z811" s="113"/>
      <c r="AA811" s="113"/>
      <c r="AB811" s="119"/>
      <c r="AC811" s="118"/>
      <c r="AD811" s="119"/>
      <c r="AE811" s="107"/>
      <c r="AF811" s="107"/>
      <c r="AG811" s="107"/>
      <c r="AH811" s="107"/>
      <c r="AI811" s="107"/>
      <c r="AJ811" s="120"/>
      <c r="AK811" s="107"/>
      <c r="AL811" s="113"/>
      <c r="AM811" s="121"/>
      <c r="AN811" s="121"/>
    </row>
    <row r="812">
      <c r="A812" s="104"/>
      <c r="B812" s="105"/>
      <c r="C812" s="105"/>
      <c r="D812" s="106"/>
      <c r="E812" s="107"/>
      <c r="F812" s="108"/>
      <c r="G812" s="109"/>
      <c r="H812" s="110"/>
      <c r="I812" s="111"/>
      <c r="J812" s="112"/>
      <c r="K812" s="112"/>
      <c r="L812" s="112"/>
      <c r="M812" s="113"/>
      <c r="N812" s="114"/>
      <c r="O812" s="113"/>
      <c r="P812" s="107"/>
      <c r="Q812" s="115"/>
      <c r="R812" s="116"/>
      <c r="S812" s="117"/>
      <c r="T812" s="116"/>
      <c r="U812" s="106"/>
      <c r="V812" s="107"/>
      <c r="W812" s="107"/>
      <c r="X812" s="118"/>
      <c r="Y812" s="119"/>
      <c r="Z812" s="113"/>
      <c r="AA812" s="113"/>
      <c r="AB812" s="119"/>
      <c r="AC812" s="118"/>
      <c r="AD812" s="119"/>
      <c r="AE812" s="107"/>
      <c r="AF812" s="107"/>
      <c r="AG812" s="107"/>
      <c r="AH812" s="107"/>
      <c r="AI812" s="107"/>
      <c r="AJ812" s="120"/>
      <c r="AK812" s="107"/>
      <c r="AL812" s="113"/>
      <c r="AM812" s="121"/>
      <c r="AN812" s="121"/>
    </row>
    <row r="813">
      <c r="A813" s="104"/>
      <c r="B813" s="105"/>
      <c r="C813" s="105"/>
      <c r="D813" s="106"/>
      <c r="E813" s="107"/>
      <c r="F813" s="108"/>
      <c r="G813" s="109"/>
      <c r="H813" s="110"/>
      <c r="I813" s="111"/>
      <c r="J813" s="112"/>
      <c r="K813" s="112"/>
      <c r="L813" s="112"/>
      <c r="M813" s="113"/>
      <c r="N813" s="114"/>
      <c r="O813" s="113"/>
      <c r="P813" s="107"/>
      <c r="Q813" s="115"/>
      <c r="R813" s="116"/>
      <c r="S813" s="117"/>
      <c r="T813" s="116"/>
      <c r="U813" s="106"/>
      <c r="V813" s="107"/>
      <c r="W813" s="107"/>
      <c r="X813" s="118"/>
      <c r="Y813" s="119"/>
      <c r="Z813" s="113"/>
      <c r="AA813" s="113"/>
      <c r="AB813" s="119"/>
      <c r="AC813" s="118"/>
      <c r="AD813" s="119"/>
      <c r="AE813" s="107"/>
      <c r="AF813" s="107"/>
      <c r="AG813" s="107"/>
      <c r="AH813" s="107"/>
      <c r="AI813" s="107"/>
      <c r="AJ813" s="120"/>
      <c r="AK813" s="107"/>
      <c r="AL813" s="113"/>
      <c r="AM813" s="121"/>
      <c r="AN813" s="121"/>
    </row>
    <row r="814">
      <c r="A814" s="104"/>
      <c r="B814" s="105"/>
      <c r="C814" s="105"/>
      <c r="D814" s="106"/>
      <c r="E814" s="107"/>
      <c r="F814" s="108"/>
      <c r="G814" s="109"/>
      <c r="H814" s="110"/>
      <c r="I814" s="111"/>
      <c r="J814" s="112"/>
      <c r="K814" s="112"/>
      <c r="L814" s="112"/>
      <c r="M814" s="113"/>
      <c r="N814" s="114"/>
      <c r="O814" s="113"/>
      <c r="P814" s="107"/>
      <c r="Q814" s="115"/>
      <c r="R814" s="116"/>
      <c r="S814" s="117"/>
      <c r="T814" s="116"/>
      <c r="U814" s="106"/>
      <c r="V814" s="107"/>
      <c r="W814" s="107"/>
      <c r="X814" s="118"/>
      <c r="Y814" s="119"/>
      <c r="Z814" s="113"/>
      <c r="AA814" s="113"/>
      <c r="AB814" s="119"/>
      <c r="AC814" s="118"/>
      <c r="AD814" s="119"/>
      <c r="AE814" s="107"/>
      <c r="AF814" s="107"/>
      <c r="AG814" s="107"/>
      <c r="AH814" s="107"/>
      <c r="AI814" s="107"/>
      <c r="AJ814" s="120"/>
      <c r="AK814" s="107"/>
      <c r="AL814" s="113"/>
      <c r="AM814" s="121"/>
      <c r="AN814" s="121"/>
    </row>
    <row r="815">
      <c r="A815" s="104"/>
      <c r="B815" s="105"/>
      <c r="C815" s="105"/>
      <c r="D815" s="106"/>
      <c r="E815" s="107"/>
      <c r="F815" s="108"/>
      <c r="G815" s="109"/>
      <c r="H815" s="110"/>
      <c r="I815" s="111"/>
      <c r="J815" s="112"/>
      <c r="K815" s="112"/>
      <c r="L815" s="112"/>
      <c r="M815" s="113"/>
      <c r="N815" s="114"/>
      <c r="O815" s="113"/>
      <c r="P815" s="107"/>
      <c r="Q815" s="115"/>
      <c r="R815" s="116"/>
      <c r="S815" s="117"/>
      <c r="T815" s="116"/>
      <c r="U815" s="106"/>
      <c r="V815" s="107"/>
      <c r="W815" s="107"/>
      <c r="X815" s="118"/>
      <c r="Y815" s="119"/>
      <c r="Z815" s="113"/>
      <c r="AA815" s="113"/>
      <c r="AB815" s="119"/>
      <c r="AC815" s="118"/>
      <c r="AD815" s="119"/>
      <c r="AE815" s="107"/>
      <c r="AF815" s="107"/>
      <c r="AG815" s="107"/>
      <c r="AH815" s="107"/>
      <c r="AI815" s="107"/>
      <c r="AJ815" s="120"/>
      <c r="AK815" s="107"/>
      <c r="AL815" s="113"/>
      <c r="AM815" s="121"/>
      <c r="AN815" s="121"/>
    </row>
    <row r="816">
      <c r="A816" s="104"/>
      <c r="B816" s="105"/>
      <c r="C816" s="105"/>
      <c r="D816" s="106"/>
      <c r="E816" s="107"/>
      <c r="F816" s="108"/>
      <c r="G816" s="109"/>
      <c r="H816" s="110"/>
      <c r="I816" s="111"/>
      <c r="J816" s="112"/>
      <c r="K816" s="112"/>
      <c r="L816" s="112"/>
      <c r="M816" s="113"/>
      <c r="N816" s="114"/>
      <c r="O816" s="113"/>
      <c r="P816" s="107"/>
      <c r="Q816" s="115"/>
      <c r="R816" s="116"/>
      <c r="S816" s="117"/>
      <c r="T816" s="116"/>
      <c r="U816" s="106"/>
      <c r="V816" s="107"/>
      <c r="W816" s="107"/>
      <c r="X816" s="118"/>
      <c r="Y816" s="119"/>
      <c r="Z816" s="113"/>
      <c r="AA816" s="113"/>
      <c r="AB816" s="119"/>
      <c r="AC816" s="118"/>
      <c r="AD816" s="119"/>
      <c r="AE816" s="107"/>
      <c r="AF816" s="107"/>
      <c r="AG816" s="107"/>
      <c r="AH816" s="107"/>
      <c r="AI816" s="107"/>
      <c r="AJ816" s="120"/>
      <c r="AK816" s="107"/>
      <c r="AL816" s="113"/>
      <c r="AM816" s="121"/>
      <c r="AN816" s="121"/>
    </row>
    <row r="817">
      <c r="A817" s="104"/>
      <c r="B817" s="105"/>
      <c r="C817" s="105"/>
      <c r="D817" s="106"/>
      <c r="E817" s="107"/>
      <c r="F817" s="108"/>
      <c r="G817" s="109"/>
      <c r="H817" s="110"/>
      <c r="I817" s="111"/>
      <c r="J817" s="112"/>
      <c r="K817" s="112"/>
      <c r="L817" s="112"/>
      <c r="M817" s="113"/>
      <c r="N817" s="114"/>
      <c r="O817" s="113"/>
      <c r="P817" s="107"/>
      <c r="Q817" s="115"/>
      <c r="R817" s="116"/>
      <c r="S817" s="117"/>
      <c r="T817" s="116"/>
      <c r="U817" s="106"/>
      <c r="V817" s="107"/>
      <c r="W817" s="107"/>
      <c r="X817" s="118"/>
      <c r="Y817" s="119"/>
      <c r="Z817" s="113"/>
      <c r="AA817" s="113"/>
      <c r="AB817" s="119"/>
      <c r="AC817" s="118"/>
      <c r="AD817" s="119"/>
      <c r="AE817" s="107"/>
      <c r="AF817" s="107"/>
      <c r="AG817" s="107"/>
      <c r="AH817" s="107"/>
      <c r="AI817" s="107"/>
      <c r="AJ817" s="120"/>
      <c r="AK817" s="107"/>
      <c r="AL817" s="113"/>
      <c r="AM817" s="121"/>
      <c r="AN817" s="121"/>
    </row>
    <row r="818">
      <c r="A818" s="104"/>
      <c r="B818" s="105"/>
      <c r="C818" s="105"/>
      <c r="D818" s="106"/>
      <c r="E818" s="107"/>
      <c r="F818" s="108"/>
      <c r="G818" s="109"/>
      <c r="H818" s="110"/>
      <c r="I818" s="111"/>
      <c r="J818" s="112"/>
      <c r="K818" s="112"/>
      <c r="L818" s="112"/>
      <c r="M818" s="113"/>
      <c r="N818" s="114"/>
      <c r="O818" s="113"/>
      <c r="P818" s="107"/>
      <c r="Q818" s="115"/>
      <c r="R818" s="116"/>
      <c r="S818" s="117"/>
      <c r="T818" s="116"/>
      <c r="U818" s="106"/>
      <c r="V818" s="107"/>
      <c r="W818" s="107"/>
      <c r="X818" s="118"/>
      <c r="Y818" s="119"/>
      <c r="Z818" s="113"/>
      <c r="AA818" s="113"/>
      <c r="AB818" s="119"/>
      <c r="AC818" s="118"/>
      <c r="AD818" s="119"/>
      <c r="AE818" s="107"/>
      <c r="AF818" s="107"/>
      <c r="AG818" s="107"/>
      <c r="AH818" s="107"/>
      <c r="AI818" s="107"/>
      <c r="AJ818" s="120"/>
      <c r="AK818" s="107"/>
      <c r="AL818" s="113"/>
      <c r="AM818" s="121"/>
      <c r="AN818" s="121"/>
    </row>
    <row r="819">
      <c r="A819" s="104"/>
      <c r="B819" s="105"/>
      <c r="C819" s="105"/>
      <c r="D819" s="106"/>
      <c r="E819" s="107"/>
      <c r="F819" s="108"/>
      <c r="G819" s="109"/>
      <c r="H819" s="110"/>
      <c r="I819" s="111"/>
      <c r="J819" s="112"/>
      <c r="K819" s="112"/>
      <c r="L819" s="112"/>
      <c r="M819" s="113"/>
      <c r="N819" s="114"/>
      <c r="O819" s="113"/>
      <c r="P819" s="107"/>
      <c r="Q819" s="115"/>
      <c r="R819" s="116"/>
      <c r="S819" s="117"/>
      <c r="T819" s="116"/>
      <c r="U819" s="106"/>
      <c r="V819" s="107"/>
      <c r="W819" s="107"/>
      <c r="X819" s="118"/>
      <c r="Y819" s="119"/>
      <c r="Z819" s="113"/>
      <c r="AA819" s="113"/>
      <c r="AB819" s="119"/>
      <c r="AC819" s="118"/>
      <c r="AD819" s="119"/>
      <c r="AE819" s="107"/>
      <c r="AF819" s="107"/>
      <c r="AG819" s="107"/>
      <c r="AH819" s="107"/>
      <c r="AI819" s="107"/>
      <c r="AJ819" s="120"/>
      <c r="AK819" s="107"/>
      <c r="AL819" s="113"/>
      <c r="AM819" s="121"/>
      <c r="AN819" s="121"/>
    </row>
    <row r="820">
      <c r="A820" s="104"/>
      <c r="B820" s="105"/>
      <c r="C820" s="105"/>
      <c r="D820" s="106"/>
      <c r="E820" s="107"/>
      <c r="F820" s="108"/>
      <c r="G820" s="109"/>
      <c r="H820" s="110"/>
      <c r="I820" s="111"/>
      <c r="J820" s="112"/>
      <c r="K820" s="112"/>
      <c r="L820" s="112"/>
      <c r="M820" s="113"/>
      <c r="N820" s="114"/>
      <c r="O820" s="113"/>
      <c r="P820" s="107"/>
      <c r="Q820" s="115"/>
      <c r="R820" s="116"/>
      <c r="S820" s="117"/>
      <c r="T820" s="116"/>
      <c r="U820" s="106"/>
      <c r="V820" s="107"/>
      <c r="W820" s="107"/>
      <c r="X820" s="118"/>
      <c r="Y820" s="119"/>
      <c r="Z820" s="113"/>
      <c r="AA820" s="113"/>
      <c r="AB820" s="119"/>
      <c r="AC820" s="118"/>
      <c r="AD820" s="119"/>
      <c r="AE820" s="107"/>
      <c r="AF820" s="107"/>
      <c r="AG820" s="107"/>
      <c r="AH820" s="107"/>
      <c r="AI820" s="107"/>
      <c r="AJ820" s="120"/>
      <c r="AK820" s="107"/>
      <c r="AL820" s="113"/>
      <c r="AM820" s="121"/>
      <c r="AN820" s="121"/>
    </row>
    <row r="821">
      <c r="A821" s="104"/>
      <c r="B821" s="105"/>
      <c r="C821" s="105"/>
      <c r="D821" s="106"/>
      <c r="E821" s="107"/>
      <c r="F821" s="108"/>
      <c r="G821" s="109"/>
      <c r="H821" s="110"/>
      <c r="I821" s="111"/>
      <c r="J821" s="112"/>
      <c r="K821" s="112"/>
      <c r="L821" s="112"/>
      <c r="M821" s="113"/>
      <c r="N821" s="114"/>
      <c r="O821" s="113"/>
      <c r="P821" s="107"/>
      <c r="Q821" s="115"/>
      <c r="R821" s="116"/>
      <c r="S821" s="117"/>
      <c r="T821" s="116"/>
      <c r="U821" s="106"/>
      <c r="V821" s="107"/>
      <c r="W821" s="107"/>
      <c r="X821" s="118"/>
      <c r="Y821" s="119"/>
      <c r="Z821" s="113"/>
      <c r="AA821" s="113"/>
      <c r="AB821" s="119"/>
      <c r="AC821" s="118"/>
      <c r="AD821" s="119"/>
      <c r="AE821" s="107"/>
      <c r="AF821" s="107"/>
      <c r="AG821" s="107"/>
      <c r="AH821" s="107"/>
      <c r="AI821" s="107"/>
      <c r="AJ821" s="120"/>
      <c r="AK821" s="107"/>
      <c r="AL821" s="113"/>
      <c r="AM821" s="121"/>
      <c r="AN821" s="121"/>
    </row>
    <row r="822">
      <c r="A822" s="104"/>
      <c r="B822" s="105"/>
      <c r="C822" s="105"/>
      <c r="D822" s="106"/>
      <c r="E822" s="107"/>
      <c r="F822" s="108"/>
      <c r="G822" s="109"/>
      <c r="H822" s="110"/>
      <c r="I822" s="111"/>
      <c r="J822" s="112"/>
      <c r="K822" s="112"/>
      <c r="L822" s="112"/>
      <c r="M822" s="113"/>
      <c r="N822" s="114"/>
      <c r="O822" s="113"/>
      <c r="P822" s="107"/>
      <c r="Q822" s="115"/>
      <c r="R822" s="116"/>
      <c r="S822" s="117"/>
      <c r="T822" s="116"/>
      <c r="U822" s="106"/>
      <c r="V822" s="107"/>
      <c r="W822" s="107"/>
      <c r="X822" s="118"/>
      <c r="Y822" s="119"/>
      <c r="Z822" s="113"/>
      <c r="AA822" s="113"/>
      <c r="AB822" s="119"/>
      <c r="AC822" s="118"/>
      <c r="AD822" s="119"/>
      <c r="AE822" s="107"/>
      <c r="AF822" s="107"/>
      <c r="AG822" s="107"/>
      <c r="AH822" s="107"/>
      <c r="AI822" s="107"/>
      <c r="AJ822" s="120"/>
      <c r="AK822" s="107"/>
      <c r="AL822" s="113"/>
      <c r="AM822" s="121"/>
      <c r="AN822" s="121"/>
    </row>
    <row r="823">
      <c r="A823" s="104"/>
      <c r="B823" s="105"/>
      <c r="C823" s="105"/>
      <c r="D823" s="106"/>
      <c r="E823" s="107"/>
      <c r="F823" s="108"/>
      <c r="G823" s="109"/>
      <c r="H823" s="110"/>
      <c r="I823" s="111"/>
      <c r="J823" s="112"/>
      <c r="K823" s="112"/>
      <c r="L823" s="112"/>
      <c r="M823" s="113"/>
      <c r="N823" s="114"/>
      <c r="O823" s="113"/>
      <c r="P823" s="107"/>
      <c r="Q823" s="115"/>
      <c r="R823" s="116"/>
      <c r="S823" s="117"/>
      <c r="T823" s="116"/>
      <c r="U823" s="106"/>
      <c r="V823" s="107"/>
      <c r="W823" s="107"/>
      <c r="X823" s="118"/>
      <c r="Y823" s="119"/>
      <c r="Z823" s="113"/>
      <c r="AA823" s="113"/>
      <c r="AB823" s="119"/>
      <c r="AC823" s="118"/>
      <c r="AD823" s="119"/>
      <c r="AE823" s="107"/>
      <c r="AF823" s="107"/>
      <c r="AG823" s="107"/>
      <c r="AH823" s="107"/>
      <c r="AI823" s="107"/>
      <c r="AJ823" s="120"/>
      <c r="AK823" s="107"/>
      <c r="AL823" s="113"/>
      <c r="AM823" s="121"/>
      <c r="AN823" s="121"/>
    </row>
    <row r="824">
      <c r="A824" s="104"/>
      <c r="B824" s="105"/>
      <c r="C824" s="105"/>
      <c r="D824" s="106"/>
      <c r="E824" s="107"/>
      <c r="F824" s="108"/>
      <c r="G824" s="109"/>
      <c r="H824" s="110"/>
      <c r="I824" s="111"/>
      <c r="J824" s="112"/>
      <c r="K824" s="112"/>
      <c r="L824" s="112"/>
      <c r="M824" s="113"/>
      <c r="N824" s="114"/>
      <c r="O824" s="113"/>
      <c r="P824" s="107"/>
      <c r="Q824" s="115"/>
      <c r="R824" s="116"/>
      <c r="S824" s="117"/>
      <c r="T824" s="116"/>
      <c r="U824" s="106"/>
      <c r="V824" s="107"/>
      <c r="W824" s="107"/>
      <c r="X824" s="118"/>
      <c r="Y824" s="119"/>
      <c r="Z824" s="113"/>
      <c r="AA824" s="113"/>
      <c r="AB824" s="119"/>
      <c r="AC824" s="118"/>
      <c r="AD824" s="119"/>
      <c r="AE824" s="107"/>
      <c r="AF824" s="107"/>
      <c r="AG824" s="107"/>
      <c r="AH824" s="107"/>
      <c r="AI824" s="107"/>
      <c r="AJ824" s="120"/>
      <c r="AK824" s="107"/>
      <c r="AL824" s="113"/>
      <c r="AM824" s="121"/>
      <c r="AN824" s="121"/>
    </row>
    <row r="825">
      <c r="A825" s="104"/>
      <c r="B825" s="105"/>
      <c r="C825" s="105"/>
      <c r="D825" s="106"/>
      <c r="E825" s="107"/>
      <c r="F825" s="108"/>
      <c r="G825" s="109"/>
      <c r="H825" s="110"/>
      <c r="I825" s="111"/>
      <c r="J825" s="112"/>
      <c r="K825" s="112"/>
      <c r="L825" s="112"/>
      <c r="M825" s="113"/>
      <c r="N825" s="114"/>
      <c r="O825" s="113"/>
      <c r="P825" s="107"/>
      <c r="Q825" s="115"/>
      <c r="R825" s="116"/>
      <c r="S825" s="117"/>
      <c r="T825" s="116"/>
      <c r="U825" s="106"/>
      <c r="V825" s="107"/>
      <c r="W825" s="107"/>
      <c r="X825" s="118"/>
      <c r="Y825" s="119"/>
      <c r="Z825" s="113"/>
      <c r="AA825" s="113"/>
      <c r="AB825" s="119"/>
      <c r="AC825" s="118"/>
      <c r="AD825" s="119"/>
      <c r="AE825" s="107"/>
      <c r="AF825" s="107"/>
      <c r="AG825" s="107"/>
      <c r="AH825" s="107"/>
      <c r="AI825" s="107"/>
      <c r="AJ825" s="120"/>
      <c r="AK825" s="107"/>
      <c r="AL825" s="113"/>
      <c r="AM825" s="121"/>
      <c r="AN825" s="121"/>
    </row>
    <row r="826">
      <c r="A826" s="104"/>
      <c r="B826" s="105"/>
      <c r="C826" s="105"/>
      <c r="D826" s="106"/>
      <c r="E826" s="107"/>
      <c r="F826" s="108"/>
      <c r="G826" s="109"/>
      <c r="H826" s="110"/>
      <c r="I826" s="111"/>
      <c r="J826" s="112"/>
      <c r="K826" s="112"/>
      <c r="L826" s="112"/>
      <c r="M826" s="113"/>
      <c r="N826" s="114"/>
      <c r="O826" s="113"/>
      <c r="P826" s="107"/>
      <c r="Q826" s="115"/>
      <c r="R826" s="116"/>
      <c r="S826" s="117"/>
      <c r="T826" s="116"/>
      <c r="U826" s="106"/>
      <c r="V826" s="107"/>
      <c r="W826" s="107"/>
      <c r="X826" s="118"/>
      <c r="Y826" s="119"/>
      <c r="Z826" s="113"/>
      <c r="AA826" s="113"/>
      <c r="AB826" s="119"/>
      <c r="AC826" s="118"/>
      <c r="AD826" s="119"/>
      <c r="AE826" s="107"/>
      <c r="AF826" s="107"/>
      <c r="AG826" s="107"/>
      <c r="AH826" s="107"/>
      <c r="AI826" s="107"/>
      <c r="AJ826" s="120"/>
      <c r="AK826" s="107"/>
      <c r="AL826" s="113"/>
      <c r="AM826" s="121"/>
      <c r="AN826" s="121"/>
    </row>
    <row r="827">
      <c r="A827" s="104"/>
      <c r="B827" s="105"/>
      <c r="C827" s="105"/>
      <c r="D827" s="106"/>
      <c r="E827" s="107"/>
      <c r="F827" s="108"/>
      <c r="G827" s="109"/>
      <c r="H827" s="110"/>
      <c r="I827" s="111"/>
      <c r="J827" s="112"/>
      <c r="K827" s="112"/>
      <c r="L827" s="112"/>
      <c r="M827" s="113"/>
      <c r="N827" s="114"/>
      <c r="O827" s="113"/>
      <c r="P827" s="107"/>
      <c r="Q827" s="115"/>
      <c r="R827" s="116"/>
      <c r="S827" s="117"/>
      <c r="T827" s="116"/>
      <c r="U827" s="106"/>
      <c r="V827" s="107"/>
      <c r="W827" s="107"/>
      <c r="X827" s="118"/>
      <c r="Y827" s="119"/>
      <c r="Z827" s="113"/>
      <c r="AA827" s="113"/>
      <c r="AB827" s="119"/>
      <c r="AC827" s="118"/>
      <c r="AD827" s="119"/>
      <c r="AE827" s="107"/>
      <c r="AF827" s="107"/>
      <c r="AG827" s="107"/>
      <c r="AH827" s="107"/>
      <c r="AI827" s="107"/>
      <c r="AJ827" s="120"/>
      <c r="AK827" s="107"/>
      <c r="AL827" s="113"/>
      <c r="AM827" s="121"/>
      <c r="AN827" s="121"/>
    </row>
    <row r="828">
      <c r="A828" s="104"/>
      <c r="B828" s="105"/>
      <c r="C828" s="105"/>
      <c r="D828" s="106"/>
      <c r="E828" s="107"/>
      <c r="F828" s="108"/>
      <c r="G828" s="109"/>
      <c r="H828" s="110"/>
      <c r="I828" s="111"/>
      <c r="J828" s="112"/>
      <c r="K828" s="112"/>
      <c r="L828" s="112"/>
      <c r="M828" s="113"/>
      <c r="N828" s="114"/>
      <c r="O828" s="113"/>
      <c r="P828" s="107"/>
      <c r="Q828" s="115"/>
      <c r="R828" s="116"/>
      <c r="S828" s="117"/>
      <c r="T828" s="116"/>
      <c r="U828" s="106"/>
      <c r="V828" s="107"/>
      <c r="W828" s="107"/>
      <c r="X828" s="118"/>
      <c r="Y828" s="119"/>
      <c r="Z828" s="113"/>
      <c r="AA828" s="113"/>
      <c r="AB828" s="119"/>
      <c r="AC828" s="118"/>
      <c r="AD828" s="119"/>
      <c r="AE828" s="107"/>
      <c r="AF828" s="107"/>
      <c r="AG828" s="107"/>
      <c r="AH828" s="107"/>
      <c r="AI828" s="107"/>
      <c r="AJ828" s="120"/>
      <c r="AK828" s="107"/>
      <c r="AL828" s="113"/>
      <c r="AM828" s="121"/>
      <c r="AN828" s="121"/>
    </row>
    <row r="829">
      <c r="A829" s="104"/>
      <c r="B829" s="105"/>
      <c r="C829" s="105"/>
      <c r="D829" s="106"/>
      <c r="E829" s="107"/>
      <c r="F829" s="108"/>
      <c r="G829" s="109"/>
      <c r="H829" s="110"/>
      <c r="I829" s="111"/>
      <c r="J829" s="112"/>
      <c r="K829" s="112"/>
      <c r="L829" s="112"/>
      <c r="M829" s="113"/>
      <c r="N829" s="114"/>
      <c r="O829" s="113"/>
      <c r="P829" s="107"/>
      <c r="Q829" s="115"/>
      <c r="R829" s="116"/>
      <c r="S829" s="117"/>
      <c r="T829" s="116"/>
      <c r="U829" s="106"/>
      <c r="V829" s="107"/>
      <c r="W829" s="107"/>
      <c r="X829" s="118"/>
      <c r="Y829" s="119"/>
      <c r="Z829" s="113"/>
      <c r="AA829" s="113"/>
      <c r="AB829" s="119"/>
      <c r="AC829" s="118"/>
      <c r="AD829" s="119"/>
      <c r="AE829" s="107"/>
      <c r="AF829" s="107"/>
      <c r="AG829" s="107"/>
      <c r="AH829" s="107"/>
      <c r="AI829" s="107"/>
      <c r="AJ829" s="120"/>
      <c r="AK829" s="107"/>
      <c r="AL829" s="113"/>
      <c r="AM829" s="121"/>
      <c r="AN829" s="121"/>
    </row>
    <row r="830">
      <c r="A830" s="104"/>
      <c r="B830" s="105"/>
      <c r="C830" s="105"/>
      <c r="D830" s="106"/>
      <c r="E830" s="107"/>
      <c r="F830" s="108"/>
      <c r="G830" s="109"/>
      <c r="H830" s="110"/>
      <c r="I830" s="111"/>
      <c r="J830" s="112"/>
      <c r="K830" s="112"/>
      <c r="L830" s="112"/>
      <c r="M830" s="113"/>
      <c r="N830" s="114"/>
      <c r="O830" s="113"/>
      <c r="P830" s="107"/>
      <c r="Q830" s="115"/>
      <c r="R830" s="116"/>
      <c r="S830" s="117"/>
      <c r="T830" s="116"/>
      <c r="U830" s="106"/>
      <c r="V830" s="107"/>
      <c r="W830" s="107"/>
      <c r="X830" s="118"/>
      <c r="Y830" s="119"/>
      <c r="Z830" s="113"/>
      <c r="AA830" s="113"/>
      <c r="AB830" s="119"/>
      <c r="AC830" s="118"/>
      <c r="AD830" s="119"/>
      <c r="AE830" s="107"/>
      <c r="AF830" s="107"/>
      <c r="AG830" s="107"/>
      <c r="AH830" s="107"/>
      <c r="AI830" s="107"/>
      <c r="AJ830" s="120"/>
      <c r="AK830" s="107"/>
      <c r="AL830" s="113"/>
      <c r="AM830" s="121"/>
      <c r="AN830" s="121"/>
    </row>
    <row r="831">
      <c r="A831" s="104"/>
      <c r="B831" s="105"/>
      <c r="C831" s="105"/>
      <c r="D831" s="106"/>
      <c r="E831" s="107"/>
      <c r="F831" s="108"/>
      <c r="G831" s="109"/>
      <c r="H831" s="110"/>
      <c r="I831" s="111"/>
      <c r="J831" s="112"/>
      <c r="K831" s="112"/>
      <c r="L831" s="112"/>
      <c r="M831" s="113"/>
      <c r="N831" s="114"/>
      <c r="O831" s="113"/>
      <c r="P831" s="107"/>
      <c r="Q831" s="115"/>
      <c r="R831" s="116"/>
      <c r="S831" s="117"/>
      <c r="T831" s="116"/>
      <c r="U831" s="106"/>
      <c r="V831" s="107"/>
      <c r="W831" s="107"/>
      <c r="X831" s="118"/>
      <c r="Y831" s="119"/>
      <c r="Z831" s="113"/>
      <c r="AA831" s="113"/>
      <c r="AB831" s="119"/>
      <c r="AC831" s="118"/>
      <c r="AD831" s="119"/>
      <c r="AE831" s="107"/>
      <c r="AF831" s="107"/>
      <c r="AG831" s="107"/>
      <c r="AH831" s="107"/>
      <c r="AI831" s="107"/>
      <c r="AJ831" s="120"/>
      <c r="AK831" s="107"/>
      <c r="AL831" s="113"/>
      <c r="AM831" s="121"/>
      <c r="AN831" s="121"/>
    </row>
    <row r="832">
      <c r="A832" s="104"/>
      <c r="B832" s="105"/>
      <c r="C832" s="105"/>
      <c r="D832" s="106"/>
      <c r="E832" s="107"/>
      <c r="F832" s="108"/>
      <c r="G832" s="109"/>
      <c r="H832" s="110"/>
      <c r="I832" s="111"/>
      <c r="J832" s="112"/>
      <c r="K832" s="112"/>
      <c r="L832" s="112"/>
      <c r="M832" s="113"/>
      <c r="N832" s="114"/>
      <c r="O832" s="113"/>
      <c r="P832" s="107"/>
      <c r="Q832" s="115"/>
      <c r="R832" s="116"/>
      <c r="S832" s="117"/>
      <c r="T832" s="116"/>
      <c r="U832" s="106"/>
      <c r="V832" s="107"/>
      <c r="W832" s="107"/>
      <c r="X832" s="118"/>
      <c r="Y832" s="119"/>
      <c r="Z832" s="113"/>
      <c r="AA832" s="113"/>
      <c r="AB832" s="119"/>
      <c r="AC832" s="118"/>
      <c r="AD832" s="119"/>
      <c r="AE832" s="107"/>
      <c r="AF832" s="107"/>
      <c r="AG832" s="107"/>
      <c r="AH832" s="107"/>
      <c r="AI832" s="107"/>
      <c r="AJ832" s="120"/>
      <c r="AK832" s="107"/>
      <c r="AL832" s="113"/>
      <c r="AM832" s="121"/>
      <c r="AN832" s="121"/>
    </row>
    <row r="833">
      <c r="A833" s="104"/>
      <c r="B833" s="105"/>
      <c r="C833" s="105"/>
      <c r="D833" s="106"/>
      <c r="E833" s="107"/>
      <c r="F833" s="108"/>
      <c r="G833" s="109"/>
      <c r="H833" s="110"/>
      <c r="I833" s="111"/>
      <c r="J833" s="112"/>
      <c r="K833" s="112"/>
      <c r="L833" s="112"/>
      <c r="M833" s="113"/>
      <c r="N833" s="114"/>
      <c r="O833" s="113"/>
      <c r="P833" s="107"/>
      <c r="Q833" s="115"/>
      <c r="R833" s="116"/>
      <c r="S833" s="117"/>
      <c r="T833" s="116"/>
      <c r="U833" s="106"/>
      <c r="V833" s="107"/>
      <c r="W833" s="107"/>
      <c r="X833" s="118"/>
      <c r="Y833" s="119"/>
      <c r="Z833" s="113"/>
      <c r="AA833" s="113"/>
      <c r="AB833" s="119"/>
      <c r="AC833" s="118"/>
      <c r="AD833" s="119"/>
      <c r="AE833" s="107"/>
      <c r="AF833" s="107"/>
      <c r="AG833" s="107"/>
      <c r="AH833" s="107"/>
      <c r="AI833" s="107"/>
      <c r="AJ833" s="120"/>
      <c r="AK833" s="107"/>
      <c r="AL833" s="113"/>
      <c r="AM833" s="121"/>
      <c r="AN833" s="121"/>
    </row>
    <row r="834">
      <c r="A834" s="104"/>
      <c r="B834" s="105"/>
      <c r="C834" s="105"/>
      <c r="D834" s="106"/>
      <c r="E834" s="107"/>
      <c r="F834" s="108"/>
      <c r="G834" s="109"/>
      <c r="H834" s="110"/>
      <c r="I834" s="111"/>
      <c r="J834" s="112"/>
      <c r="K834" s="112"/>
      <c r="L834" s="112"/>
      <c r="M834" s="113"/>
      <c r="N834" s="114"/>
      <c r="O834" s="113"/>
      <c r="P834" s="107"/>
      <c r="Q834" s="115"/>
      <c r="R834" s="116"/>
      <c r="S834" s="117"/>
      <c r="T834" s="116"/>
      <c r="U834" s="106"/>
      <c r="V834" s="107"/>
      <c r="W834" s="107"/>
      <c r="X834" s="118"/>
      <c r="Y834" s="119"/>
      <c r="Z834" s="113"/>
      <c r="AA834" s="113"/>
      <c r="AB834" s="119"/>
      <c r="AC834" s="118"/>
      <c r="AD834" s="119"/>
      <c r="AE834" s="107"/>
      <c r="AF834" s="107"/>
      <c r="AG834" s="107"/>
      <c r="AH834" s="107"/>
      <c r="AI834" s="107"/>
      <c r="AJ834" s="120"/>
      <c r="AK834" s="107"/>
      <c r="AL834" s="113"/>
      <c r="AM834" s="121"/>
      <c r="AN834" s="121"/>
    </row>
    <row r="835">
      <c r="A835" s="104"/>
      <c r="B835" s="105"/>
      <c r="C835" s="105"/>
      <c r="D835" s="106"/>
      <c r="E835" s="107"/>
      <c r="F835" s="108"/>
      <c r="G835" s="109"/>
      <c r="H835" s="110"/>
      <c r="I835" s="111"/>
      <c r="J835" s="112"/>
      <c r="K835" s="112"/>
      <c r="L835" s="112"/>
      <c r="M835" s="113"/>
      <c r="N835" s="114"/>
      <c r="O835" s="113"/>
      <c r="P835" s="107"/>
      <c r="Q835" s="115"/>
      <c r="R835" s="116"/>
      <c r="S835" s="117"/>
      <c r="T835" s="116"/>
      <c r="U835" s="106"/>
      <c r="V835" s="107"/>
      <c r="W835" s="107"/>
      <c r="X835" s="118"/>
      <c r="Y835" s="119"/>
      <c r="Z835" s="113"/>
      <c r="AA835" s="113"/>
      <c r="AB835" s="119"/>
      <c r="AC835" s="118"/>
      <c r="AD835" s="119"/>
      <c r="AE835" s="107"/>
      <c r="AF835" s="107"/>
      <c r="AG835" s="107"/>
      <c r="AH835" s="107"/>
      <c r="AI835" s="107"/>
      <c r="AJ835" s="120"/>
      <c r="AK835" s="107"/>
      <c r="AL835" s="113"/>
      <c r="AM835" s="121"/>
      <c r="AN835" s="121"/>
    </row>
    <row r="836">
      <c r="A836" s="104"/>
      <c r="B836" s="105"/>
      <c r="C836" s="105"/>
      <c r="D836" s="106"/>
      <c r="E836" s="107"/>
      <c r="F836" s="108"/>
      <c r="G836" s="109"/>
      <c r="H836" s="110"/>
      <c r="I836" s="111"/>
      <c r="J836" s="112"/>
      <c r="K836" s="112"/>
      <c r="L836" s="112"/>
      <c r="M836" s="113"/>
      <c r="N836" s="114"/>
      <c r="O836" s="113"/>
      <c r="P836" s="107"/>
      <c r="Q836" s="115"/>
      <c r="R836" s="116"/>
      <c r="S836" s="117"/>
      <c r="T836" s="116"/>
      <c r="U836" s="106"/>
      <c r="V836" s="107"/>
      <c r="W836" s="107"/>
      <c r="X836" s="118"/>
      <c r="Y836" s="119"/>
      <c r="Z836" s="113"/>
      <c r="AA836" s="113"/>
      <c r="AB836" s="119"/>
      <c r="AC836" s="118"/>
      <c r="AD836" s="119"/>
      <c r="AE836" s="107"/>
      <c r="AF836" s="107"/>
      <c r="AG836" s="107"/>
      <c r="AH836" s="107"/>
      <c r="AI836" s="107"/>
      <c r="AJ836" s="120"/>
      <c r="AK836" s="107"/>
      <c r="AL836" s="113"/>
      <c r="AM836" s="121"/>
      <c r="AN836" s="121"/>
    </row>
    <row r="837">
      <c r="A837" s="104"/>
      <c r="B837" s="105"/>
      <c r="C837" s="105"/>
      <c r="D837" s="106"/>
      <c r="E837" s="107"/>
      <c r="F837" s="108"/>
      <c r="G837" s="109"/>
      <c r="H837" s="110"/>
      <c r="I837" s="111"/>
      <c r="J837" s="112"/>
      <c r="K837" s="112"/>
      <c r="L837" s="112"/>
      <c r="M837" s="113"/>
      <c r="N837" s="114"/>
      <c r="O837" s="113"/>
      <c r="P837" s="107"/>
      <c r="Q837" s="115"/>
      <c r="R837" s="116"/>
      <c r="S837" s="117"/>
      <c r="T837" s="116"/>
      <c r="U837" s="106"/>
      <c r="V837" s="107"/>
      <c r="W837" s="107"/>
      <c r="X837" s="118"/>
      <c r="Y837" s="119"/>
      <c r="Z837" s="113"/>
      <c r="AA837" s="113"/>
      <c r="AB837" s="119"/>
      <c r="AC837" s="118"/>
      <c r="AD837" s="119"/>
      <c r="AE837" s="107"/>
      <c r="AF837" s="107"/>
      <c r="AG837" s="107"/>
      <c r="AH837" s="107"/>
      <c r="AI837" s="107"/>
      <c r="AJ837" s="120"/>
      <c r="AK837" s="107"/>
      <c r="AL837" s="113"/>
      <c r="AM837" s="121"/>
      <c r="AN837" s="121"/>
    </row>
    <row r="838">
      <c r="A838" s="104"/>
      <c r="B838" s="105"/>
      <c r="C838" s="105"/>
      <c r="D838" s="106"/>
      <c r="E838" s="107"/>
      <c r="F838" s="108"/>
      <c r="G838" s="109"/>
      <c r="H838" s="110"/>
      <c r="I838" s="111"/>
      <c r="J838" s="112"/>
      <c r="K838" s="112"/>
      <c r="L838" s="112"/>
      <c r="M838" s="113"/>
      <c r="N838" s="114"/>
      <c r="O838" s="113"/>
      <c r="P838" s="107"/>
      <c r="Q838" s="115"/>
      <c r="R838" s="116"/>
      <c r="S838" s="117"/>
      <c r="T838" s="116"/>
      <c r="U838" s="106"/>
      <c r="V838" s="107"/>
      <c r="W838" s="107"/>
      <c r="X838" s="118"/>
      <c r="Y838" s="119"/>
      <c r="Z838" s="113"/>
      <c r="AA838" s="113"/>
      <c r="AB838" s="119"/>
      <c r="AC838" s="118"/>
      <c r="AD838" s="119"/>
      <c r="AE838" s="107"/>
      <c r="AF838" s="107"/>
      <c r="AG838" s="107"/>
      <c r="AH838" s="107"/>
      <c r="AI838" s="107"/>
      <c r="AJ838" s="120"/>
      <c r="AK838" s="107"/>
      <c r="AL838" s="113"/>
      <c r="AM838" s="121"/>
      <c r="AN838" s="121"/>
    </row>
    <row r="839">
      <c r="A839" s="104"/>
      <c r="B839" s="105"/>
      <c r="C839" s="105"/>
      <c r="D839" s="106"/>
      <c r="E839" s="107"/>
      <c r="F839" s="108"/>
      <c r="G839" s="109"/>
      <c r="H839" s="110"/>
      <c r="I839" s="111"/>
      <c r="J839" s="112"/>
      <c r="K839" s="112"/>
      <c r="L839" s="112"/>
      <c r="M839" s="113"/>
      <c r="N839" s="114"/>
      <c r="O839" s="113"/>
      <c r="P839" s="107"/>
      <c r="Q839" s="115"/>
      <c r="R839" s="116"/>
      <c r="S839" s="117"/>
      <c r="T839" s="116"/>
      <c r="U839" s="106"/>
      <c r="V839" s="107"/>
      <c r="W839" s="107"/>
      <c r="X839" s="118"/>
      <c r="Y839" s="119"/>
      <c r="Z839" s="113"/>
      <c r="AA839" s="113"/>
      <c r="AB839" s="119"/>
      <c r="AC839" s="118"/>
      <c r="AD839" s="119"/>
      <c r="AE839" s="107"/>
      <c r="AF839" s="107"/>
      <c r="AG839" s="107"/>
      <c r="AH839" s="107"/>
      <c r="AI839" s="107"/>
      <c r="AJ839" s="120"/>
      <c r="AK839" s="107"/>
      <c r="AL839" s="113"/>
      <c r="AM839" s="121"/>
      <c r="AN839" s="121"/>
    </row>
    <row r="840">
      <c r="A840" s="104"/>
      <c r="B840" s="105"/>
      <c r="C840" s="105"/>
      <c r="D840" s="106"/>
      <c r="E840" s="107"/>
      <c r="F840" s="108"/>
      <c r="G840" s="109"/>
      <c r="H840" s="110"/>
      <c r="I840" s="111"/>
      <c r="J840" s="112"/>
      <c r="K840" s="112"/>
      <c r="L840" s="112"/>
      <c r="M840" s="113"/>
      <c r="N840" s="114"/>
      <c r="O840" s="113"/>
      <c r="P840" s="107"/>
      <c r="Q840" s="115"/>
      <c r="R840" s="116"/>
      <c r="S840" s="117"/>
      <c r="T840" s="116"/>
      <c r="U840" s="106"/>
      <c r="V840" s="107"/>
      <c r="W840" s="107"/>
      <c r="X840" s="118"/>
      <c r="Y840" s="119"/>
      <c r="Z840" s="113"/>
      <c r="AA840" s="113"/>
      <c r="AB840" s="119"/>
      <c r="AC840" s="118"/>
      <c r="AD840" s="119"/>
      <c r="AE840" s="107"/>
      <c r="AF840" s="107"/>
      <c r="AG840" s="107"/>
      <c r="AH840" s="107"/>
      <c r="AI840" s="107"/>
      <c r="AJ840" s="120"/>
      <c r="AK840" s="107"/>
      <c r="AL840" s="113"/>
      <c r="AM840" s="121"/>
      <c r="AN840" s="121"/>
    </row>
    <row r="841">
      <c r="A841" s="104"/>
      <c r="B841" s="105"/>
      <c r="C841" s="105"/>
      <c r="D841" s="106"/>
      <c r="E841" s="107"/>
      <c r="F841" s="108"/>
      <c r="G841" s="109"/>
      <c r="H841" s="110"/>
      <c r="I841" s="111"/>
      <c r="J841" s="112"/>
      <c r="K841" s="112"/>
      <c r="L841" s="112"/>
      <c r="M841" s="113"/>
      <c r="N841" s="114"/>
      <c r="O841" s="113"/>
      <c r="P841" s="107"/>
      <c r="Q841" s="115"/>
      <c r="R841" s="116"/>
      <c r="S841" s="117"/>
      <c r="T841" s="116"/>
      <c r="U841" s="106"/>
      <c r="V841" s="107"/>
      <c r="W841" s="107"/>
      <c r="X841" s="118"/>
      <c r="Y841" s="119"/>
      <c r="Z841" s="113"/>
      <c r="AA841" s="113"/>
      <c r="AB841" s="119"/>
      <c r="AC841" s="118"/>
      <c r="AD841" s="119"/>
      <c r="AE841" s="107"/>
      <c r="AF841" s="107"/>
      <c r="AG841" s="107"/>
      <c r="AH841" s="107"/>
      <c r="AI841" s="107"/>
      <c r="AJ841" s="120"/>
      <c r="AK841" s="107"/>
      <c r="AL841" s="113"/>
      <c r="AM841" s="121"/>
      <c r="AN841" s="121"/>
    </row>
    <row r="842">
      <c r="A842" s="104"/>
      <c r="B842" s="105"/>
      <c r="C842" s="105"/>
      <c r="D842" s="106"/>
      <c r="E842" s="107"/>
      <c r="F842" s="108"/>
      <c r="G842" s="109"/>
      <c r="H842" s="110"/>
      <c r="I842" s="111"/>
      <c r="J842" s="112"/>
      <c r="K842" s="112"/>
      <c r="L842" s="112"/>
      <c r="M842" s="113"/>
      <c r="N842" s="114"/>
      <c r="O842" s="113"/>
      <c r="P842" s="107"/>
      <c r="Q842" s="115"/>
      <c r="R842" s="116"/>
      <c r="S842" s="117"/>
      <c r="T842" s="116"/>
      <c r="U842" s="106"/>
      <c r="V842" s="107"/>
      <c r="W842" s="107"/>
      <c r="X842" s="118"/>
      <c r="Y842" s="119"/>
      <c r="Z842" s="113"/>
      <c r="AA842" s="113"/>
      <c r="AB842" s="119"/>
      <c r="AC842" s="118"/>
      <c r="AD842" s="119"/>
      <c r="AE842" s="107"/>
      <c r="AF842" s="107"/>
      <c r="AG842" s="107"/>
      <c r="AH842" s="107"/>
      <c r="AI842" s="107"/>
      <c r="AJ842" s="120"/>
      <c r="AK842" s="107"/>
      <c r="AL842" s="113"/>
      <c r="AM842" s="121"/>
      <c r="AN842" s="121"/>
    </row>
    <row r="843">
      <c r="A843" s="104"/>
      <c r="B843" s="105"/>
      <c r="C843" s="105"/>
      <c r="D843" s="106"/>
      <c r="E843" s="107"/>
      <c r="F843" s="108"/>
      <c r="G843" s="109"/>
      <c r="H843" s="110"/>
      <c r="I843" s="111"/>
      <c r="J843" s="112"/>
      <c r="K843" s="112"/>
      <c r="L843" s="112"/>
      <c r="M843" s="113"/>
      <c r="N843" s="114"/>
      <c r="O843" s="113"/>
      <c r="P843" s="107"/>
      <c r="Q843" s="115"/>
      <c r="R843" s="116"/>
      <c r="S843" s="117"/>
      <c r="T843" s="116"/>
      <c r="U843" s="106"/>
      <c r="V843" s="107"/>
      <c r="W843" s="107"/>
      <c r="X843" s="118"/>
      <c r="Y843" s="119"/>
      <c r="Z843" s="113"/>
      <c r="AA843" s="113"/>
      <c r="AB843" s="119"/>
      <c r="AC843" s="118"/>
      <c r="AD843" s="119"/>
      <c r="AE843" s="107"/>
      <c r="AF843" s="107"/>
      <c r="AG843" s="107"/>
      <c r="AH843" s="107"/>
      <c r="AI843" s="107"/>
      <c r="AJ843" s="120"/>
      <c r="AK843" s="107"/>
      <c r="AL843" s="113"/>
      <c r="AM843" s="121"/>
      <c r="AN843" s="121"/>
    </row>
    <row r="844">
      <c r="A844" s="104"/>
      <c r="B844" s="105"/>
      <c r="C844" s="105"/>
      <c r="D844" s="106"/>
      <c r="E844" s="107"/>
      <c r="F844" s="108"/>
      <c r="G844" s="109"/>
      <c r="H844" s="110"/>
      <c r="I844" s="111"/>
      <c r="J844" s="112"/>
      <c r="K844" s="112"/>
      <c r="L844" s="112"/>
      <c r="M844" s="113"/>
      <c r="N844" s="114"/>
      <c r="O844" s="113"/>
      <c r="P844" s="107"/>
      <c r="Q844" s="115"/>
      <c r="R844" s="116"/>
      <c r="S844" s="117"/>
      <c r="T844" s="116"/>
      <c r="U844" s="106"/>
      <c r="V844" s="107"/>
      <c r="W844" s="107"/>
      <c r="X844" s="118"/>
      <c r="Y844" s="119"/>
      <c r="Z844" s="113"/>
      <c r="AA844" s="113"/>
      <c r="AB844" s="119"/>
      <c r="AC844" s="118"/>
      <c r="AD844" s="119"/>
      <c r="AE844" s="107"/>
      <c r="AF844" s="107"/>
      <c r="AG844" s="107"/>
      <c r="AH844" s="107"/>
      <c r="AI844" s="107"/>
      <c r="AJ844" s="120"/>
      <c r="AK844" s="107"/>
      <c r="AL844" s="113"/>
      <c r="AM844" s="121"/>
      <c r="AN844" s="121"/>
    </row>
    <row r="845">
      <c r="A845" s="104"/>
      <c r="B845" s="105"/>
      <c r="C845" s="105"/>
      <c r="D845" s="106"/>
      <c r="E845" s="107"/>
      <c r="F845" s="108"/>
      <c r="G845" s="109"/>
      <c r="H845" s="110"/>
      <c r="I845" s="111"/>
      <c r="J845" s="112"/>
      <c r="K845" s="112"/>
      <c r="L845" s="112"/>
      <c r="M845" s="113"/>
      <c r="N845" s="114"/>
      <c r="O845" s="113"/>
      <c r="P845" s="107"/>
      <c r="Q845" s="115"/>
      <c r="R845" s="116"/>
      <c r="S845" s="117"/>
      <c r="T845" s="116"/>
      <c r="U845" s="106"/>
      <c r="V845" s="107"/>
      <c r="W845" s="107"/>
      <c r="X845" s="118"/>
      <c r="Y845" s="119"/>
      <c r="Z845" s="113"/>
      <c r="AA845" s="113"/>
      <c r="AB845" s="119"/>
      <c r="AC845" s="118"/>
      <c r="AD845" s="119"/>
      <c r="AE845" s="107"/>
      <c r="AF845" s="107"/>
      <c r="AG845" s="107"/>
      <c r="AH845" s="107"/>
      <c r="AI845" s="107"/>
      <c r="AJ845" s="120"/>
      <c r="AK845" s="107"/>
      <c r="AL845" s="113"/>
      <c r="AM845" s="121"/>
      <c r="AN845" s="121"/>
    </row>
    <row r="846">
      <c r="A846" s="104"/>
      <c r="B846" s="105"/>
      <c r="C846" s="105"/>
      <c r="D846" s="106"/>
      <c r="E846" s="107"/>
      <c r="F846" s="108"/>
      <c r="G846" s="109"/>
      <c r="H846" s="110"/>
      <c r="I846" s="111"/>
      <c r="J846" s="112"/>
      <c r="K846" s="112"/>
      <c r="L846" s="112"/>
      <c r="M846" s="113"/>
      <c r="N846" s="114"/>
      <c r="O846" s="113"/>
      <c r="P846" s="107"/>
      <c r="Q846" s="115"/>
      <c r="R846" s="116"/>
      <c r="S846" s="117"/>
      <c r="T846" s="116"/>
      <c r="U846" s="106"/>
      <c r="V846" s="107"/>
      <c r="W846" s="107"/>
      <c r="X846" s="118"/>
      <c r="Y846" s="119"/>
      <c r="Z846" s="113"/>
      <c r="AA846" s="113"/>
      <c r="AB846" s="119"/>
      <c r="AC846" s="118"/>
      <c r="AD846" s="119"/>
      <c r="AE846" s="107"/>
      <c r="AF846" s="107"/>
      <c r="AG846" s="107"/>
      <c r="AH846" s="107"/>
      <c r="AI846" s="107"/>
      <c r="AJ846" s="120"/>
      <c r="AK846" s="107"/>
      <c r="AL846" s="113"/>
      <c r="AM846" s="121"/>
      <c r="AN846" s="121"/>
    </row>
    <row r="847">
      <c r="A847" s="104"/>
      <c r="B847" s="105"/>
      <c r="C847" s="105"/>
      <c r="D847" s="106"/>
      <c r="E847" s="107"/>
      <c r="F847" s="108"/>
      <c r="G847" s="109"/>
      <c r="H847" s="110"/>
      <c r="I847" s="111"/>
      <c r="J847" s="112"/>
      <c r="K847" s="112"/>
      <c r="L847" s="112"/>
      <c r="M847" s="113"/>
      <c r="N847" s="114"/>
      <c r="O847" s="113"/>
      <c r="P847" s="107"/>
      <c r="Q847" s="115"/>
      <c r="R847" s="116"/>
      <c r="S847" s="117"/>
      <c r="T847" s="116"/>
      <c r="U847" s="106"/>
      <c r="V847" s="107"/>
      <c r="W847" s="107"/>
      <c r="X847" s="118"/>
      <c r="Y847" s="119"/>
      <c r="Z847" s="113"/>
      <c r="AA847" s="113"/>
      <c r="AB847" s="119"/>
      <c r="AC847" s="118"/>
      <c r="AD847" s="119"/>
      <c r="AE847" s="107"/>
      <c r="AF847" s="107"/>
      <c r="AG847" s="107"/>
      <c r="AH847" s="107"/>
      <c r="AI847" s="107"/>
      <c r="AJ847" s="120"/>
      <c r="AK847" s="107"/>
      <c r="AL847" s="113"/>
      <c r="AM847" s="121"/>
      <c r="AN847" s="121"/>
    </row>
    <row r="848">
      <c r="A848" s="104"/>
      <c r="B848" s="105"/>
      <c r="C848" s="105"/>
      <c r="D848" s="106"/>
      <c r="E848" s="107"/>
      <c r="F848" s="108"/>
      <c r="G848" s="109"/>
      <c r="H848" s="110"/>
      <c r="I848" s="111"/>
      <c r="J848" s="112"/>
      <c r="K848" s="112"/>
      <c r="L848" s="112"/>
      <c r="M848" s="113"/>
      <c r="N848" s="114"/>
      <c r="O848" s="113"/>
      <c r="P848" s="107"/>
      <c r="Q848" s="115"/>
      <c r="R848" s="116"/>
      <c r="S848" s="117"/>
      <c r="T848" s="116"/>
      <c r="U848" s="106"/>
      <c r="V848" s="107"/>
      <c r="W848" s="107"/>
      <c r="X848" s="118"/>
      <c r="Y848" s="119"/>
      <c r="Z848" s="113"/>
      <c r="AA848" s="113"/>
      <c r="AB848" s="119"/>
      <c r="AC848" s="118"/>
      <c r="AD848" s="119"/>
      <c r="AE848" s="107"/>
      <c r="AF848" s="107"/>
      <c r="AG848" s="107"/>
      <c r="AH848" s="107"/>
      <c r="AI848" s="107"/>
      <c r="AJ848" s="120"/>
      <c r="AK848" s="107"/>
      <c r="AL848" s="113"/>
      <c r="AM848" s="121"/>
      <c r="AN848" s="121"/>
    </row>
    <row r="849">
      <c r="A849" s="104"/>
      <c r="B849" s="105"/>
      <c r="C849" s="105"/>
      <c r="D849" s="106"/>
      <c r="E849" s="107"/>
      <c r="F849" s="108"/>
      <c r="G849" s="109"/>
      <c r="H849" s="110"/>
      <c r="I849" s="111"/>
      <c r="J849" s="112"/>
      <c r="K849" s="112"/>
      <c r="L849" s="112"/>
      <c r="M849" s="113"/>
      <c r="N849" s="114"/>
      <c r="O849" s="113"/>
      <c r="P849" s="107"/>
      <c r="Q849" s="115"/>
      <c r="R849" s="116"/>
      <c r="S849" s="117"/>
      <c r="T849" s="116"/>
      <c r="U849" s="106"/>
      <c r="V849" s="107"/>
      <c r="W849" s="107"/>
      <c r="X849" s="118"/>
      <c r="Y849" s="119"/>
      <c r="Z849" s="113"/>
      <c r="AA849" s="113"/>
      <c r="AB849" s="119"/>
      <c r="AC849" s="118"/>
      <c r="AD849" s="119"/>
      <c r="AE849" s="107"/>
      <c r="AF849" s="107"/>
      <c r="AG849" s="107"/>
      <c r="AH849" s="107"/>
      <c r="AI849" s="107"/>
      <c r="AJ849" s="120"/>
      <c r="AK849" s="107"/>
      <c r="AL849" s="113"/>
      <c r="AM849" s="121"/>
      <c r="AN849" s="121"/>
    </row>
    <row r="850">
      <c r="A850" s="104"/>
      <c r="B850" s="105"/>
      <c r="C850" s="105"/>
      <c r="D850" s="106"/>
      <c r="E850" s="107"/>
      <c r="F850" s="108"/>
      <c r="G850" s="109"/>
      <c r="H850" s="110"/>
      <c r="I850" s="111"/>
      <c r="J850" s="112"/>
      <c r="K850" s="112"/>
      <c r="L850" s="112"/>
      <c r="M850" s="113"/>
      <c r="N850" s="114"/>
      <c r="O850" s="113"/>
      <c r="P850" s="107"/>
      <c r="Q850" s="115"/>
      <c r="R850" s="116"/>
      <c r="S850" s="117"/>
      <c r="T850" s="116"/>
      <c r="U850" s="106"/>
      <c r="V850" s="107"/>
      <c r="W850" s="107"/>
      <c r="X850" s="118"/>
      <c r="Y850" s="119"/>
      <c r="Z850" s="113"/>
      <c r="AA850" s="113"/>
      <c r="AB850" s="119"/>
      <c r="AC850" s="118"/>
      <c r="AD850" s="119"/>
      <c r="AE850" s="107"/>
      <c r="AF850" s="107"/>
      <c r="AG850" s="107"/>
      <c r="AH850" s="107"/>
      <c r="AI850" s="107"/>
      <c r="AJ850" s="120"/>
      <c r="AK850" s="107"/>
      <c r="AL850" s="113"/>
      <c r="AM850" s="121"/>
      <c r="AN850" s="121"/>
    </row>
    <row r="851">
      <c r="A851" s="104"/>
      <c r="B851" s="105"/>
      <c r="C851" s="105"/>
      <c r="D851" s="106"/>
      <c r="E851" s="107"/>
      <c r="F851" s="108"/>
      <c r="G851" s="109"/>
      <c r="H851" s="110"/>
      <c r="I851" s="111"/>
      <c r="J851" s="112"/>
      <c r="K851" s="112"/>
      <c r="L851" s="112"/>
      <c r="M851" s="113"/>
      <c r="N851" s="114"/>
      <c r="O851" s="113"/>
      <c r="P851" s="107"/>
      <c r="Q851" s="115"/>
      <c r="R851" s="116"/>
      <c r="S851" s="117"/>
      <c r="T851" s="116"/>
      <c r="U851" s="106"/>
      <c r="V851" s="107"/>
      <c r="W851" s="107"/>
      <c r="X851" s="118"/>
      <c r="Y851" s="119"/>
      <c r="Z851" s="113"/>
      <c r="AA851" s="113"/>
      <c r="AB851" s="119"/>
      <c r="AC851" s="118"/>
      <c r="AD851" s="119"/>
      <c r="AE851" s="107"/>
      <c r="AF851" s="107"/>
      <c r="AG851" s="107"/>
      <c r="AH851" s="107"/>
      <c r="AI851" s="107"/>
      <c r="AJ851" s="120"/>
      <c r="AK851" s="107"/>
      <c r="AL851" s="113"/>
      <c r="AM851" s="121"/>
      <c r="AN851" s="121"/>
    </row>
    <row r="852">
      <c r="A852" s="104"/>
      <c r="B852" s="105"/>
      <c r="C852" s="105"/>
      <c r="D852" s="106"/>
      <c r="E852" s="107"/>
      <c r="F852" s="108"/>
      <c r="G852" s="109"/>
      <c r="H852" s="110"/>
      <c r="I852" s="111"/>
      <c r="J852" s="112"/>
      <c r="K852" s="112"/>
      <c r="L852" s="112"/>
      <c r="M852" s="113"/>
      <c r="N852" s="114"/>
      <c r="O852" s="113"/>
      <c r="P852" s="107"/>
      <c r="Q852" s="115"/>
      <c r="R852" s="116"/>
      <c r="S852" s="117"/>
      <c r="T852" s="116"/>
      <c r="U852" s="106"/>
      <c r="V852" s="107"/>
      <c r="W852" s="107"/>
      <c r="X852" s="118"/>
      <c r="Y852" s="119"/>
      <c r="Z852" s="113"/>
      <c r="AA852" s="113"/>
      <c r="AB852" s="119"/>
      <c r="AC852" s="118"/>
      <c r="AD852" s="119"/>
      <c r="AE852" s="107"/>
      <c r="AF852" s="107"/>
      <c r="AG852" s="107"/>
      <c r="AH852" s="107"/>
      <c r="AI852" s="107"/>
      <c r="AJ852" s="120"/>
      <c r="AK852" s="107"/>
      <c r="AL852" s="113"/>
      <c r="AM852" s="121"/>
      <c r="AN852" s="121"/>
    </row>
    <row r="853">
      <c r="A853" s="104"/>
      <c r="B853" s="105"/>
      <c r="C853" s="105"/>
      <c r="D853" s="106"/>
      <c r="E853" s="107"/>
      <c r="F853" s="108"/>
      <c r="G853" s="109"/>
      <c r="H853" s="110"/>
      <c r="I853" s="111"/>
      <c r="J853" s="112"/>
      <c r="K853" s="112"/>
      <c r="L853" s="112"/>
      <c r="M853" s="113"/>
      <c r="N853" s="114"/>
      <c r="O853" s="113"/>
      <c r="P853" s="107"/>
      <c r="Q853" s="115"/>
      <c r="R853" s="116"/>
      <c r="S853" s="117"/>
      <c r="T853" s="116"/>
      <c r="U853" s="106"/>
      <c r="V853" s="107"/>
      <c r="W853" s="107"/>
      <c r="X853" s="118"/>
      <c r="Y853" s="119"/>
      <c r="Z853" s="113"/>
      <c r="AA853" s="113"/>
      <c r="AB853" s="119"/>
      <c r="AC853" s="118"/>
      <c r="AD853" s="119"/>
      <c r="AE853" s="107"/>
      <c r="AF853" s="107"/>
      <c r="AG853" s="107"/>
      <c r="AH853" s="107"/>
      <c r="AI853" s="107"/>
      <c r="AJ853" s="120"/>
      <c r="AK853" s="107"/>
      <c r="AL853" s="113"/>
      <c r="AM853" s="121"/>
      <c r="AN853" s="121"/>
    </row>
    <row r="854">
      <c r="A854" s="104"/>
      <c r="B854" s="105"/>
      <c r="C854" s="105"/>
      <c r="D854" s="106"/>
      <c r="E854" s="107"/>
      <c r="F854" s="108"/>
      <c r="G854" s="109"/>
      <c r="H854" s="110"/>
      <c r="I854" s="111"/>
      <c r="J854" s="112"/>
      <c r="K854" s="112"/>
      <c r="L854" s="112"/>
      <c r="M854" s="113"/>
      <c r="N854" s="114"/>
      <c r="O854" s="113"/>
      <c r="P854" s="107"/>
      <c r="Q854" s="115"/>
      <c r="R854" s="116"/>
      <c r="S854" s="117"/>
      <c r="T854" s="116"/>
      <c r="U854" s="106"/>
      <c r="V854" s="107"/>
      <c r="W854" s="107"/>
      <c r="X854" s="118"/>
      <c r="Y854" s="119"/>
      <c r="Z854" s="113"/>
      <c r="AA854" s="113"/>
      <c r="AB854" s="119"/>
      <c r="AC854" s="118"/>
      <c r="AD854" s="119"/>
      <c r="AE854" s="107"/>
      <c r="AF854" s="107"/>
      <c r="AG854" s="107"/>
      <c r="AH854" s="107"/>
      <c r="AI854" s="107"/>
      <c r="AJ854" s="120"/>
      <c r="AK854" s="107"/>
      <c r="AL854" s="113"/>
      <c r="AM854" s="121"/>
      <c r="AN854" s="121"/>
    </row>
    <row r="855">
      <c r="A855" s="104"/>
      <c r="B855" s="105"/>
      <c r="C855" s="105"/>
      <c r="D855" s="106"/>
      <c r="E855" s="107"/>
      <c r="F855" s="108"/>
      <c r="G855" s="109"/>
      <c r="H855" s="110"/>
      <c r="I855" s="111"/>
      <c r="J855" s="112"/>
      <c r="K855" s="112"/>
      <c r="L855" s="112"/>
      <c r="M855" s="113"/>
      <c r="N855" s="114"/>
      <c r="O855" s="113"/>
      <c r="P855" s="107"/>
      <c r="Q855" s="115"/>
      <c r="R855" s="116"/>
      <c r="S855" s="117"/>
      <c r="T855" s="116"/>
      <c r="U855" s="106"/>
      <c r="V855" s="107"/>
      <c r="W855" s="107"/>
      <c r="X855" s="118"/>
      <c r="Y855" s="119"/>
      <c r="Z855" s="113"/>
      <c r="AA855" s="113"/>
      <c r="AB855" s="119"/>
      <c r="AC855" s="118"/>
      <c r="AD855" s="119"/>
      <c r="AE855" s="107"/>
      <c r="AF855" s="107"/>
      <c r="AG855" s="107"/>
      <c r="AH855" s="107"/>
      <c r="AI855" s="107"/>
      <c r="AJ855" s="120"/>
      <c r="AK855" s="107"/>
      <c r="AL855" s="113"/>
      <c r="AM855" s="121"/>
      <c r="AN855" s="121"/>
    </row>
    <row r="856">
      <c r="A856" s="104"/>
      <c r="B856" s="105"/>
      <c r="C856" s="105"/>
      <c r="D856" s="106"/>
      <c r="E856" s="107"/>
      <c r="F856" s="108"/>
      <c r="G856" s="109"/>
      <c r="H856" s="110"/>
      <c r="I856" s="111"/>
      <c r="J856" s="112"/>
      <c r="K856" s="112"/>
      <c r="L856" s="112"/>
      <c r="M856" s="113"/>
      <c r="N856" s="114"/>
      <c r="O856" s="113"/>
      <c r="P856" s="107"/>
      <c r="Q856" s="115"/>
      <c r="R856" s="116"/>
      <c r="S856" s="117"/>
      <c r="T856" s="116"/>
      <c r="U856" s="106"/>
      <c r="V856" s="107"/>
      <c r="W856" s="107"/>
      <c r="X856" s="118"/>
      <c r="Y856" s="119"/>
      <c r="Z856" s="113"/>
      <c r="AA856" s="113"/>
      <c r="AB856" s="119"/>
      <c r="AC856" s="118"/>
      <c r="AD856" s="119"/>
      <c r="AE856" s="107"/>
      <c r="AF856" s="107"/>
      <c r="AG856" s="107"/>
      <c r="AH856" s="107"/>
      <c r="AI856" s="107"/>
      <c r="AJ856" s="120"/>
      <c r="AK856" s="107"/>
      <c r="AL856" s="113"/>
      <c r="AM856" s="121"/>
      <c r="AN856" s="121"/>
    </row>
    <row r="857">
      <c r="A857" s="104"/>
      <c r="B857" s="105"/>
      <c r="C857" s="105"/>
      <c r="D857" s="106"/>
      <c r="E857" s="107"/>
      <c r="F857" s="108"/>
      <c r="G857" s="109"/>
      <c r="H857" s="110"/>
      <c r="I857" s="111"/>
      <c r="J857" s="112"/>
      <c r="K857" s="112"/>
      <c r="L857" s="112"/>
      <c r="M857" s="113"/>
      <c r="N857" s="114"/>
      <c r="O857" s="113"/>
      <c r="P857" s="107"/>
      <c r="Q857" s="115"/>
      <c r="R857" s="116"/>
      <c r="S857" s="117"/>
      <c r="T857" s="116"/>
      <c r="U857" s="106"/>
      <c r="V857" s="107"/>
      <c r="W857" s="107"/>
      <c r="X857" s="118"/>
      <c r="Y857" s="119"/>
      <c r="Z857" s="113"/>
      <c r="AA857" s="113"/>
      <c r="AB857" s="119"/>
      <c r="AC857" s="118"/>
      <c r="AD857" s="119"/>
      <c r="AE857" s="107"/>
      <c r="AF857" s="107"/>
      <c r="AG857" s="107"/>
      <c r="AH857" s="107"/>
      <c r="AI857" s="107"/>
      <c r="AJ857" s="120"/>
      <c r="AK857" s="107"/>
      <c r="AL857" s="113"/>
      <c r="AM857" s="121"/>
      <c r="AN857" s="121"/>
    </row>
    <row r="858">
      <c r="A858" s="104"/>
      <c r="B858" s="105"/>
      <c r="C858" s="105"/>
      <c r="D858" s="106"/>
      <c r="E858" s="107"/>
      <c r="F858" s="108"/>
      <c r="G858" s="109"/>
      <c r="H858" s="110"/>
      <c r="I858" s="111"/>
      <c r="J858" s="112"/>
      <c r="K858" s="112"/>
      <c r="L858" s="112"/>
      <c r="M858" s="113"/>
      <c r="N858" s="114"/>
      <c r="O858" s="113"/>
      <c r="P858" s="107"/>
      <c r="Q858" s="115"/>
      <c r="R858" s="116"/>
      <c r="S858" s="117"/>
      <c r="T858" s="116"/>
      <c r="U858" s="106"/>
      <c r="V858" s="107"/>
      <c r="W858" s="107"/>
      <c r="X858" s="118"/>
      <c r="Y858" s="119"/>
      <c r="Z858" s="113"/>
      <c r="AA858" s="113"/>
      <c r="AB858" s="119"/>
      <c r="AC858" s="118"/>
      <c r="AD858" s="119"/>
      <c r="AE858" s="107"/>
      <c r="AF858" s="107"/>
      <c r="AG858" s="107"/>
      <c r="AH858" s="107"/>
      <c r="AI858" s="107"/>
      <c r="AJ858" s="120"/>
      <c r="AK858" s="107"/>
      <c r="AL858" s="113"/>
      <c r="AM858" s="121"/>
      <c r="AN858" s="121"/>
    </row>
    <row r="859">
      <c r="A859" s="104"/>
      <c r="B859" s="105"/>
      <c r="C859" s="105"/>
      <c r="D859" s="106"/>
      <c r="E859" s="107"/>
      <c r="F859" s="108"/>
      <c r="G859" s="109"/>
      <c r="H859" s="110"/>
      <c r="I859" s="111"/>
      <c r="J859" s="112"/>
      <c r="K859" s="112"/>
      <c r="L859" s="112"/>
      <c r="M859" s="113"/>
      <c r="N859" s="114"/>
      <c r="O859" s="113"/>
      <c r="P859" s="107"/>
      <c r="Q859" s="115"/>
      <c r="R859" s="116"/>
      <c r="S859" s="117"/>
      <c r="T859" s="116"/>
      <c r="U859" s="106"/>
      <c r="V859" s="107"/>
      <c r="W859" s="107"/>
      <c r="X859" s="118"/>
      <c r="Y859" s="119"/>
      <c r="Z859" s="113"/>
      <c r="AA859" s="113"/>
      <c r="AB859" s="119"/>
      <c r="AC859" s="118"/>
      <c r="AD859" s="119"/>
      <c r="AE859" s="107"/>
      <c r="AF859" s="107"/>
      <c r="AG859" s="107"/>
      <c r="AH859" s="107"/>
      <c r="AI859" s="107"/>
      <c r="AJ859" s="120"/>
      <c r="AK859" s="107"/>
      <c r="AL859" s="113"/>
      <c r="AM859" s="121"/>
      <c r="AN859" s="121"/>
    </row>
    <row r="860">
      <c r="A860" s="104"/>
      <c r="B860" s="105"/>
      <c r="C860" s="105"/>
      <c r="D860" s="106"/>
      <c r="E860" s="107"/>
      <c r="F860" s="108"/>
      <c r="G860" s="109"/>
      <c r="H860" s="110"/>
      <c r="I860" s="111"/>
      <c r="J860" s="112"/>
      <c r="K860" s="112"/>
      <c r="L860" s="112"/>
      <c r="M860" s="113"/>
      <c r="N860" s="114"/>
      <c r="O860" s="113"/>
      <c r="P860" s="107"/>
      <c r="Q860" s="115"/>
      <c r="R860" s="116"/>
      <c r="S860" s="117"/>
      <c r="T860" s="116"/>
      <c r="U860" s="106"/>
      <c r="V860" s="107"/>
      <c r="W860" s="107"/>
      <c r="X860" s="118"/>
      <c r="Y860" s="119"/>
      <c r="Z860" s="113"/>
      <c r="AA860" s="113"/>
      <c r="AB860" s="119"/>
      <c r="AC860" s="118"/>
      <c r="AD860" s="119"/>
      <c r="AE860" s="107"/>
      <c r="AF860" s="107"/>
      <c r="AG860" s="107"/>
      <c r="AH860" s="107"/>
      <c r="AI860" s="107"/>
      <c r="AJ860" s="120"/>
      <c r="AK860" s="107"/>
      <c r="AL860" s="113"/>
      <c r="AM860" s="121"/>
      <c r="AN860" s="121"/>
    </row>
    <row r="861">
      <c r="A861" s="104"/>
      <c r="B861" s="105"/>
      <c r="C861" s="105"/>
      <c r="D861" s="106"/>
      <c r="E861" s="107"/>
      <c r="F861" s="108"/>
      <c r="G861" s="109"/>
      <c r="H861" s="110"/>
      <c r="I861" s="111"/>
      <c r="J861" s="112"/>
      <c r="K861" s="112"/>
      <c r="L861" s="112"/>
      <c r="M861" s="113"/>
      <c r="N861" s="114"/>
      <c r="O861" s="113"/>
      <c r="P861" s="107"/>
      <c r="Q861" s="115"/>
      <c r="R861" s="116"/>
      <c r="S861" s="117"/>
      <c r="T861" s="116"/>
      <c r="U861" s="106"/>
      <c r="V861" s="107"/>
      <c r="W861" s="107"/>
      <c r="X861" s="118"/>
      <c r="Y861" s="119"/>
      <c r="Z861" s="113"/>
      <c r="AA861" s="113"/>
      <c r="AB861" s="119"/>
      <c r="AC861" s="118"/>
      <c r="AD861" s="119"/>
      <c r="AE861" s="107"/>
      <c r="AF861" s="107"/>
      <c r="AG861" s="107"/>
      <c r="AH861" s="107"/>
      <c r="AI861" s="107"/>
      <c r="AJ861" s="120"/>
      <c r="AK861" s="107"/>
      <c r="AL861" s="113"/>
      <c r="AM861" s="121"/>
      <c r="AN861" s="121"/>
    </row>
    <row r="862">
      <c r="A862" s="104"/>
      <c r="B862" s="105"/>
      <c r="C862" s="105"/>
      <c r="D862" s="106"/>
      <c r="E862" s="107"/>
      <c r="F862" s="108"/>
      <c r="G862" s="109"/>
      <c r="H862" s="110"/>
      <c r="I862" s="111"/>
      <c r="J862" s="112"/>
      <c r="K862" s="112"/>
      <c r="L862" s="112"/>
      <c r="M862" s="113"/>
      <c r="N862" s="114"/>
      <c r="O862" s="113"/>
      <c r="P862" s="107"/>
      <c r="Q862" s="115"/>
      <c r="R862" s="116"/>
      <c r="S862" s="117"/>
      <c r="T862" s="116"/>
      <c r="U862" s="106"/>
      <c r="V862" s="107"/>
      <c r="W862" s="107"/>
      <c r="X862" s="118"/>
      <c r="Y862" s="119"/>
      <c r="Z862" s="113"/>
      <c r="AA862" s="113"/>
      <c r="AB862" s="119"/>
      <c r="AC862" s="118"/>
      <c r="AD862" s="119"/>
      <c r="AE862" s="107"/>
      <c r="AF862" s="107"/>
      <c r="AG862" s="107"/>
      <c r="AH862" s="107"/>
      <c r="AI862" s="107"/>
      <c r="AJ862" s="120"/>
      <c r="AK862" s="107"/>
      <c r="AL862" s="113"/>
      <c r="AM862" s="121"/>
      <c r="AN862" s="121"/>
    </row>
    <row r="863">
      <c r="A863" s="104"/>
      <c r="B863" s="105"/>
      <c r="C863" s="105"/>
      <c r="D863" s="106"/>
      <c r="E863" s="107"/>
      <c r="F863" s="108"/>
      <c r="G863" s="109"/>
      <c r="H863" s="110"/>
      <c r="I863" s="111"/>
      <c r="J863" s="112"/>
      <c r="K863" s="112"/>
      <c r="L863" s="112"/>
      <c r="M863" s="113"/>
      <c r="N863" s="114"/>
      <c r="O863" s="113"/>
      <c r="P863" s="107"/>
      <c r="Q863" s="115"/>
      <c r="R863" s="116"/>
      <c r="S863" s="117"/>
      <c r="T863" s="116"/>
      <c r="U863" s="106"/>
      <c r="V863" s="107"/>
      <c r="W863" s="107"/>
      <c r="X863" s="118"/>
      <c r="Y863" s="119"/>
      <c r="Z863" s="113"/>
      <c r="AA863" s="113"/>
      <c r="AB863" s="119"/>
      <c r="AC863" s="118"/>
      <c r="AD863" s="119"/>
      <c r="AE863" s="107"/>
      <c r="AF863" s="107"/>
      <c r="AG863" s="107"/>
      <c r="AH863" s="107"/>
      <c r="AI863" s="107"/>
      <c r="AJ863" s="120"/>
      <c r="AK863" s="107"/>
      <c r="AL863" s="113"/>
      <c r="AM863" s="121"/>
      <c r="AN863" s="121"/>
    </row>
    <row r="864">
      <c r="A864" s="104"/>
      <c r="B864" s="105"/>
      <c r="C864" s="105"/>
      <c r="D864" s="106"/>
      <c r="E864" s="107"/>
      <c r="F864" s="108"/>
      <c r="G864" s="109"/>
      <c r="H864" s="110"/>
      <c r="I864" s="111"/>
      <c r="J864" s="112"/>
      <c r="K864" s="112"/>
      <c r="L864" s="112"/>
      <c r="M864" s="113"/>
      <c r="N864" s="114"/>
      <c r="O864" s="113"/>
      <c r="P864" s="107"/>
      <c r="Q864" s="115"/>
      <c r="R864" s="116"/>
      <c r="S864" s="117"/>
      <c r="T864" s="116"/>
      <c r="U864" s="106"/>
      <c r="V864" s="107"/>
      <c r="W864" s="107"/>
      <c r="X864" s="118"/>
      <c r="Y864" s="119"/>
      <c r="Z864" s="113"/>
      <c r="AA864" s="113"/>
      <c r="AB864" s="119"/>
      <c r="AC864" s="118"/>
      <c r="AD864" s="119"/>
      <c r="AE864" s="107"/>
      <c r="AF864" s="107"/>
      <c r="AG864" s="107"/>
      <c r="AH864" s="107"/>
      <c r="AI864" s="107"/>
      <c r="AJ864" s="120"/>
      <c r="AK864" s="107"/>
      <c r="AL864" s="113"/>
      <c r="AM864" s="121"/>
      <c r="AN864" s="121"/>
    </row>
    <row r="865">
      <c r="A865" s="104"/>
      <c r="B865" s="105"/>
      <c r="C865" s="105"/>
      <c r="D865" s="106"/>
      <c r="E865" s="107"/>
      <c r="F865" s="108"/>
      <c r="G865" s="109"/>
      <c r="H865" s="110"/>
      <c r="I865" s="111"/>
      <c r="J865" s="112"/>
      <c r="K865" s="112"/>
      <c r="L865" s="112"/>
      <c r="M865" s="113"/>
      <c r="N865" s="114"/>
      <c r="O865" s="113"/>
      <c r="P865" s="107"/>
      <c r="Q865" s="115"/>
      <c r="R865" s="116"/>
      <c r="S865" s="117"/>
      <c r="T865" s="116"/>
      <c r="U865" s="106"/>
      <c r="V865" s="107"/>
      <c r="W865" s="107"/>
      <c r="X865" s="118"/>
      <c r="Y865" s="119"/>
      <c r="Z865" s="113"/>
      <c r="AA865" s="113"/>
      <c r="AB865" s="119"/>
      <c r="AC865" s="118"/>
      <c r="AD865" s="119"/>
      <c r="AE865" s="107"/>
      <c r="AF865" s="107"/>
      <c r="AG865" s="107"/>
      <c r="AH865" s="107"/>
      <c r="AI865" s="107"/>
      <c r="AJ865" s="120"/>
      <c r="AK865" s="107"/>
      <c r="AL865" s="113"/>
      <c r="AM865" s="121"/>
      <c r="AN865" s="121"/>
    </row>
    <row r="866">
      <c r="A866" s="104"/>
      <c r="B866" s="105"/>
      <c r="C866" s="105"/>
      <c r="D866" s="106"/>
      <c r="E866" s="107"/>
      <c r="F866" s="108"/>
      <c r="G866" s="109"/>
      <c r="H866" s="110"/>
      <c r="I866" s="111"/>
      <c r="J866" s="112"/>
      <c r="K866" s="112"/>
      <c r="L866" s="112"/>
      <c r="M866" s="113"/>
      <c r="N866" s="114"/>
      <c r="O866" s="113"/>
      <c r="P866" s="107"/>
      <c r="Q866" s="115"/>
      <c r="R866" s="116"/>
      <c r="S866" s="117"/>
      <c r="T866" s="116"/>
      <c r="U866" s="106"/>
      <c r="V866" s="107"/>
      <c r="W866" s="107"/>
      <c r="X866" s="118"/>
      <c r="Y866" s="119"/>
      <c r="Z866" s="113"/>
      <c r="AA866" s="113"/>
      <c r="AB866" s="119"/>
      <c r="AC866" s="118"/>
      <c r="AD866" s="119"/>
      <c r="AE866" s="107"/>
      <c r="AF866" s="107"/>
      <c r="AG866" s="107"/>
      <c r="AH866" s="107"/>
      <c r="AI866" s="107"/>
      <c r="AJ866" s="120"/>
      <c r="AK866" s="107"/>
      <c r="AL866" s="113"/>
      <c r="AM866" s="121"/>
      <c r="AN866" s="121"/>
    </row>
    <row r="867">
      <c r="A867" s="104"/>
      <c r="B867" s="105"/>
      <c r="C867" s="105"/>
      <c r="D867" s="106"/>
      <c r="E867" s="107"/>
      <c r="F867" s="108"/>
      <c r="G867" s="109"/>
      <c r="H867" s="110"/>
      <c r="I867" s="111"/>
      <c r="J867" s="112"/>
      <c r="K867" s="112"/>
      <c r="L867" s="112"/>
      <c r="M867" s="113"/>
      <c r="N867" s="114"/>
      <c r="O867" s="113"/>
      <c r="P867" s="107"/>
      <c r="Q867" s="115"/>
      <c r="R867" s="116"/>
      <c r="S867" s="117"/>
      <c r="T867" s="116"/>
      <c r="U867" s="106"/>
      <c r="V867" s="107"/>
      <c r="W867" s="107"/>
      <c r="X867" s="118"/>
      <c r="Y867" s="119"/>
      <c r="Z867" s="113"/>
      <c r="AA867" s="113"/>
      <c r="AB867" s="119"/>
      <c r="AC867" s="118"/>
      <c r="AD867" s="119"/>
      <c r="AE867" s="107"/>
      <c r="AF867" s="107"/>
      <c r="AG867" s="107"/>
      <c r="AH867" s="107"/>
      <c r="AI867" s="107"/>
      <c r="AJ867" s="120"/>
      <c r="AK867" s="107"/>
      <c r="AL867" s="113"/>
      <c r="AM867" s="121"/>
      <c r="AN867" s="121"/>
    </row>
    <row r="868">
      <c r="A868" s="104"/>
      <c r="B868" s="105"/>
      <c r="C868" s="105"/>
      <c r="D868" s="106"/>
      <c r="E868" s="107"/>
      <c r="F868" s="108"/>
      <c r="G868" s="109"/>
      <c r="H868" s="110"/>
      <c r="I868" s="111"/>
      <c r="J868" s="112"/>
      <c r="K868" s="112"/>
      <c r="L868" s="112"/>
      <c r="M868" s="113"/>
      <c r="N868" s="114"/>
      <c r="O868" s="113"/>
      <c r="P868" s="107"/>
      <c r="Q868" s="115"/>
      <c r="R868" s="116"/>
      <c r="S868" s="117"/>
      <c r="T868" s="116"/>
      <c r="U868" s="106"/>
      <c r="V868" s="107"/>
      <c r="W868" s="107"/>
      <c r="X868" s="118"/>
      <c r="Y868" s="119"/>
      <c r="Z868" s="113"/>
      <c r="AA868" s="113"/>
      <c r="AB868" s="119"/>
      <c r="AC868" s="118"/>
      <c r="AD868" s="119"/>
      <c r="AE868" s="107"/>
      <c r="AF868" s="107"/>
      <c r="AG868" s="107"/>
      <c r="AH868" s="107"/>
      <c r="AI868" s="107"/>
      <c r="AJ868" s="120"/>
      <c r="AK868" s="107"/>
      <c r="AL868" s="113"/>
      <c r="AM868" s="121"/>
      <c r="AN868" s="121"/>
    </row>
    <row r="869">
      <c r="A869" s="104"/>
      <c r="B869" s="105"/>
      <c r="C869" s="105"/>
      <c r="D869" s="106"/>
      <c r="E869" s="107"/>
      <c r="F869" s="108"/>
      <c r="G869" s="109"/>
      <c r="H869" s="110"/>
      <c r="I869" s="111"/>
      <c r="J869" s="112"/>
      <c r="K869" s="112"/>
      <c r="L869" s="112"/>
      <c r="M869" s="113"/>
      <c r="N869" s="114"/>
      <c r="O869" s="113"/>
      <c r="P869" s="107"/>
      <c r="Q869" s="115"/>
      <c r="R869" s="116"/>
      <c r="S869" s="117"/>
      <c r="T869" s="116"/>
      <c r="U869" s="106"/>
      <c r="V869" s="107"/>
      <c r="W869" s="107"/>
      <c r="X869" s="118"/>
      <c r="Y869" s="119"/>
      <c r="Z869" s="113"/>
      <c r="AA869" s="113"/>
      <c r="AB869" s="119"/>
      <c r="AC869" s="118"/>
      <c r="AD869" s="119"/>
      <c r="AE869" s="107"/>
      <c r="AF869" s="107"/>
      <c r="AG869" s="107"/>
      <c r="AH869" s="107"/>
      <c r="AI869" s="107"/>
      <c r="AJ869" s="120"/>
      <c r="AK869" s="107"/>
      <c r="AL869" s="113"/>
      <c r="AM869" s="121"/>
      <c r="AN869" s="121"/>
    </row>
    <row r="870">
      <c r="A870" s="104"/>
      <c r="B870" s="105"/>
      <c r="C870" s="105"/>
      <c r="D870" s="106"/>
      <c r="E870" s="107"/>
      <c r="F870" s="108"/>
      <c r="G870" s="109"/>
      <c r="H870" s="110"/>
      <c r="I870" s="111"/>
      <c r="J870" s="112"/>
      <c r="K870" s="112"/>
      <c r="L870" s="112"/>
      <c r="M870" s="113"/>
      <c r="N870" s="114"/>
      <c r="O870" s="113"/>
      <c r="P870" s="107"/>
      <c r="Q870" s="115"/>
      <c r="R870" s="116"/>
      <c r="S870" s="117"/>
      <c r="T870" s="116"/>
      <c r="U870" s="106"/>
      <c r="V870" s="107"/>
      <c r="W870" s="107"/>
      <c r="X870" s="118"/>
      <c r="Y870" s="119"/>
      <c r="Z870" s="113"/>
      <c r="AA870" s="113"/>
      <c r="AB870" s="119"/>
      <c r="AC870" s="118"/>
      <c r="AD870" s="119"/>
      <c r="AE870" s="107"/>
      <c r="AF870" s="107"/>
      <c r="AG870" s="107"/>
      <c r="AH870" s="107"/>
      <c r="AI870" s="107"/>
      <c r="AJ870" s="120"/>
      <c r="AK870" s="107"/>
      <c r="AL870" s="113"/>
      <c r="AM870" s="121"/>
      <c r="AN870" s="121"/>
    </row>
    <row r="871">
      <c r="A871" s="104"/>
      <c r="B871" s="105"/>
      <c r="C871" s="105"/>
      <c r="D871" s="106"/>
      <c r="E871" s="107"/>
      <c r="F871" s="108"/>
      <c r="G871" s="109"/>
      <c r="H871" s="110"/>
      <c r="I871" s="111"/>
      <c r="J871" s="112"/>
      <c r="K871" s="112"/>
      <c r="L871" s="112"/>
      <c r="M871" s="113"/>
      <c r="N871" s="114"/>
      <c r="O871" s="113"/>
      <c r="P871" s="107"/>
      <c r="Q871" s="115"/>
      <c r="R871" s="116"/>
      <c r="S871" s="117"/>
      <c r="T871" s="116"/>
      <c r="U871" s="106"/>
      <c r="V871" s="107"/>
      <c r="W871" s="107"/>
      <c r="X871" s="118"/>
      <c r="Y871" s="119"/>
      <c r="Z871" s="113"/>
      <c r="AA871" s="113"/>
      <c r="AB871" s="119"/>
      <c r="AC871" s="118"/>
      <c r="AD871" s="119"/>
      <c r="AE871" s="107"/>
      <c r="AF871" s="107"/>
      <c r="AG871" s="107"/>
      <c r="AH871" s="107"/>
      <c r="AI871" s="107"/>
      <c r="AJ871" s="120"/>
      <c r="AK871" s="107"/>
      <c r="AL871" s="113"/>
      <c r="AM871" s="121"/>
      <c r="AN871" s="121"/>
    </row>
    <row r="872">
      <c r="A872" s="104"/>
      <c r="B872" s="105"/>
      <c r="C872" s="105"/>
      <c r="D872" s="106"/>
      <c r="E872" s="107"/>
      <c r="F872" s="108"/>
      <c r="G872" s="109"/>
      <c r="H872" s="110"/>
      <c r="I872" s="111"/>
      <c r="J872" s="112"/>
      <c r="K872" s="112"/>
      <c r="L872" s="112"/>
      <c r="M872" s="113"/>
      <c r="N872" s="114"/>
      <c r="O872" s="113"/>
      <c r="P872" s="107"/>
      <c r="Q872" s="115"/>
      <c r="R872" s="116"/>
      <c r="S872" s="117"/>
      <c r="T872" s="116"/>
      <c r="U872" s="106"/>
      <c r="V872" s="107"/>
      <c r="W872" s="107"/>
      <c r="X872" s="118"/>
      <c r="Y872" s="119"/>
      <c r="Z872" s="113"/>
      <c r="AA872" s="113"/>
      <c r="AB872" s="119"/>
      <c r="AC872" s="118"/>
      <c r="AD872" s="119"/>
      <c r="AE872" s="107"/>
      <c r="AF872" s="107"/>
      <c r="AG872" s="107"/>
      <c r="AH872" s="107"/>
      <c r="AI872" s="107"/>
      <c r="AJ872" s="120"/>
      <c r="AK872" s="107"/>
      <c r="AL872" s="113"/>
      <c r="AM872" s="121"/>
      <c r="AN872" s="121"/>
    </row>
    <row r="873">
      <c r="A873" s="104"/>
      <c r="B873" s="105"/>
      <c r="C873" s="105"/>
      <c r="D873" s="106"/>
      <c r="E873" s="107"/>
      <c r="F873" s="108"/>
      <c r="G873" s="109"/>
      <c r="H873" s="110"/>
      <c r="I873" s="111"/>
      <c r="J873" s="112"/>
      <c r="K873" s="112"/>
      <c r="L873" s="112"/>
      <c r="M873" s="113"/>
      <c r="N873" s="114"/>
      <c r="O873" s="113"/>
      <c r="P873" s="107"/>
      <c r="Q873" s="115"/>
      <c r="R873" s="116"/>
      <c r="S873" s="117"/>
      <c r="T873" s="116"/>
      <c r="U873" s="106"/>
      <c r="V873" s="107"/>
      <c r="W873" s="107"/>
      <c r="X873" s="118"/>
      <c r="Y873" s="119"/>
      <c r="Z873" s="113"/>
      <c r="AA873" s="113"/>
      <c r="AB873" s="119"/>
      <c r="AC873" s="118"/>
      <c r="AD873" s="119"/>
      <c r="AE873" s="107"/>
      <c r="AF873" s="107"/>
      <c r="AG873" s="107"/>
      <c r="AH873" s="107"/>
      <c r="AI873" s="107"/>
      <c r="AJ873" s="120"/>
      <c r="AK873" s="107"/>
      <c r="AL873" s="113"/>
      <c r="AM873" s="121"/>
      <c r="AN873" s="121"/>
    </row>
    <row r="874">
      <c r="A874" s="104"/>
      <c r="B874" s="105"/>
      <c r="C874" s="105"/>
      <c r="D874" s="106"/>
      <c r="E874" s="107"/>
      <c r="F874" s="108"/>
      <c r="G874" s="109"/>
      <c r="H874" s="110"/>
      <c r="I874" s="111"/>
      <c r="J874" s="112"/>
      <c r="K874" s="112"/>
      <c r="L874" s="112"/>
      <c r="M874" s="113"/>
      <c r="N874" s="114"/>
      <c r="O874" s="113"/>
      <c r="P874" s="107"/>
      <c r="Q874" s="115"/>
      <c r="R874" s="116"/>
      <c r="S874" s="117"/>
      <c r="T874" s="116"/>
      <c r="U874" s="106"/>
      <c r="V874" s="107"/>
      <c r="W874" s="107"/>
      <c r="X874" s="118"/>
      <c r="Y874" s="119"/>
      <c r="Z874" s="113"/>
      <c r="AA874" s="113"/>
      <c r="AB874" s="119"/>
      <c r="AC874" s="118"/>
      <c r="AD874" s="119"/>
      <c r="AE874" s="107"/>
      <c r="AF874" s="107"/>
      <c r="AG874" s="107"/>
      <c r="AH874" s="107"/>
      <c r="AI874" s="107"/>
      <c r="AJ874" s="120"/>
      <c r="AK874" s="107"/>
      <c r="AL874" s="113"/>
      <c r="AM874" s="121"/>
      <c r="AN874" s="121"/>
    </row>
    <row r="875">
      <c r="A875" s="104"/>
      <c r="B875" s="105"/>
      <c r="C875" s="105"/>
      <c r="D875" s="106"/>
      <c r="E875" s="107"/>
      <c r="F875" s="108"/>
      <c r="G875" s="109"/>
      <c r="H875" s="110"/>
      <c r="I875" s="111"/>
      <c r="J875" s="112"/>
      <c r="K875" s="112"/>
      <c r="L875" s="112"/>
      <c r="M875" s="113"/>
      <c r="N875" s="114"/>
      <c r="O875" s="113"/>
      <c r="P875" s="107"/>
      <c r="Q875" s="115"/>
      <c r="R875" s="116"/>
      <c r="S875" s="117"/>
      <c r="T875" s="116"/>
      <c r="U875" s="106"/>
      <c r="V875" s="107"/>
      <c r="W875" s="107"/>
      <c r="X875" s="118"/>
      <c r="Y875" s="119"/>
      <c r="Z875" s="113"/>
      <c r="AA875" s="113"/>
      <c r="AB875" s="119"/>
      <c r="AC875" s="118"/>
      <c r="AD875" s="119"/>
      <c r="AE875" s="107"/>
      <c r="AF875" s="107"/>
      <c r="AG875" s="107"/>
      <c r="AH875" s="107"/>
      <c r="AI875" s="107"/>
      <c r="AJ875" s="120"/>
      <c r="AK875" s="107"/>
      <c r="AL875" s="113"/>
      <c r="AM875" s="121"/>
      <c r="AN875" s="121"/>
    </row>
    <row r="876">
      <c r="A876" s="104"/>
      <c r="B876" s="105"/>
      <c r="C876" s="105"/>
      <c r="D876" s="106"/>
      <c r="E876" s="107"/>
      <c r="F876" s="108"/>
      <c r="G876" s="109"/>
      <c r="H876" s="110"/>
      <c r="I876" s="111"/>
      <c r="J876" s="112"/>
      <c r="K876" s="112"/>
      <c r="L876" s="112"/>
      <c r="M876" s="113"/>
      <c r="N876" s="114"/>
      <c r="O876" s="113"/>
      <c r="P876" s="107"/>
      <c r="Q876" s="115"/>
      <c r="R876" s="116"/>
      <c r="S876" s="117"/>
      <c r="T876" s="116"/>
      <c r="U876" s="106"/>
      <c r="V876" s="107"/>
      <c r="W876" s="107"/>
      <c r="X876" s="118"/>
      <c r="Y876" s="119"/>
      <c r="Z876" s="113"/>
      <c r="AA876" s="113"/>
      <c r="AB876" s="119"/>
      <c r="AC876" s="118"/>
      <c r="AD876" s="119"/>
      <c r="AE876" s="107"/>
      <c r="AF876" s="107"/>
      <c r="AG876" s="107"/>
      <c r="AH876" s="107"/>
      <c r="AI876" s="107"/>
      <c r="AJ876" s="120"/>
      <c r="AK876" s="107"/>
      <c r="AL876" s="113"/>
      <c r="AM876" s="121"/>
      <c r="AN876" s="121"/>
    </row>
    <row r="877">
      <c r="A877" s="104"/>
      <c r="B877" s="105"/>
      <c r="C877" s="105"/>
      <c r="D877" s="106"/>
      <c r="E877" s="107"/>
      <c r="F877" s="108"/>
      <c r="G877" s="109"/>
      <c r="H877" s="110"/>
      <c r="I877" s="111"/>
      <c r="J877" s="112"/>
      <c r="K877" s="112"/>
      <c r="L877" s="112"/>
      <c r="M877" s="113"/>
      <c r="N877" s="114"/>
      <c r="O877" s="113"/>
      <c r="P877" s="107"/>
      <c r="Q877" s="115"/>
      <c r="R877" s="116"/>
      <c r="S877" s="117"/>
      <c r="T877" s="116"/>
      <c r="U877" s="106"/>
      <c r="V877" s="107"/>
      <c r="W877" s="107"/>
      <c r="X877" s="118"/>
      <c r="Y877" s="119"/>
      <c r="Z877" s="113"/>
      <c r="AA877" s="113"/>
      <c r="AB877" s="119"/>
      <c r="AC877" s="118"/>
      <c r="AD877" s="119"/>
      <c r="AE877" s="107"/>
      <c r="AF877" s="107"/>
      <c r="AG877" s="107"/>
      <c r="AH877" s="107"/>
      <c r="AI877" s="107"/>
      <c r="AJ877" s="120"/>
      <c r="AK877" s="107"/>
      <c r="AL877" s="113"/>
      <c r="AM877" s="121"/>
      <c r="AN877" s="121"/>
    </row>
    <row r="878">
      <c r="A878" s="104"/>
      <c r="B878" s="105"/>
      <c r="C878" s="105"/>
      <c r="D878" s="106"/>
      <c r="E878" s="107"/>
      <c r="F878" s="108"/>
      <c r="G878" s="109"/>
      <c r="H878" s="110"/>
      <c r="I878" s="111"/>
      <c r="J878" s="112"/>
      <c r="K878" s="112"/>
      <c r="L878" s="112"/>
      <c r="M878" s="113"/>
      <c r="N878" s="114"/>
      <c r="O878" s="113"/>
      <c r="P878" s="107"/>
      <c r="Q878" s="115"/>
      <c r="R878" s="116"/>
      <c r="S878" s="117"/>
      <c r="T878" s="116"/>
      <c r="U878" s="106"/>
      <c r="V878" s="107"/>
      <c r="W878" s="107"/>
      <c r="X878" s="118"/>
      <c r="Y878" s="119"/>
      <c r="Z878" s="113"/>
      <c r="AA878" s="113"/>
      <c r="AB878" s="119"/>
      <c r="AC878" s="118"/>
      <c r="AD878" s="119"/>
      <c r="AE878" s="107"/>
      <c r="AF878" s="107"/>
      <c r="AG878" s="107"/>
      <c r="AH878" s="107"/>
      <c r="AI878" s="107"/>
      <c r="AJ878" s="120"/>
      <c r="AK878" s="107"/>
      <c r="AL878" s="113"/>
      <c r="AM878" s="121"/>
      <c r="AN878" s="121"/>
    </row>
    <row r="879">
      <c r="A879" s="104"/>
      <c r="B879" s="105"/>
      <c r="C879" s="105"/>
      <c r="D879" s="106"/>
      <c r="E879" s="107"/>
      <c r="F879" s="108"/>
      <c r="G879" s="109"/>
      <c r="H879" s="110"/>
      <c r="I879" s="111"/>
      <c r="J879" s="112"/>
      <c r="K879" s="112"/>
      <c r="L879" s="112"/>
      <c r="M879" s="113"/>
      <c r="N879" s="114"/>
      <c r="O879" s="113"/>
      <c r="P879" s="107"/>
      <c r="Q879" s="115"/>
      <c r="R879" s="116"/>
      <c r="S879" s="117"/>
      <c r="T879" s="116"/>
      <c r="U879" s="106"/>
      <c r="V879" s="107"/>
      <c r="W879" s="107"/>
      <c r="X879" s="118"/>
      <c r="Y879" s="119"/>
      <c r="Z879" s="113"/>
      <c r="AA879" s="113"/>
      <c r="AB879" s="119"/>
      <c r="AC879" s="118"/>
      <c r="AD879" s="119"/>
      <c r="AE879" s="107"/>
      <c r="AF879" s="107"/>
      <c r="AG879" s="107"/>
      <c r="AH879" s="107"/>
      <c r="AI879" s="107"/>
      <c r="AJ879" s="120"/>
      <c r="AK879" s="107"/>
      <c r="AL879" s="113"/>
      <c r="AM879" s="121"/>
      <c r="AN879" s="121"/>
    </row>
    <row r="880">
      <c r="A880" s="104"/>
      <c r="B880" s="105"/>
      <c r="C880" s="105"/>
      <c r="D880" s="106"/>
      <c r="E880" s="107"/>
      <c r="F880" s="108"/>
      <c r="G880" s="109"/>
      <c r="H880" s="110"/>
      <c r="I880" s="111"/>
      <c r="J880" s="112"/>
      <c r="K880" s="112"/>
      <c r="L880" s="112"/>
      <c r="M880" s="113"/>
      <c r="N880" s="114"/>
      <c r="O880" s="113"/>
      <c r="P880" s="107"/>
      <c r="Q880" s="115"/>
      <c r="R880" s="116"/>
      <c r="S880" s="117"/>
      <c r="T880" s="116"/>
      <c r="U880" s="106"/>
      <c r="V880" s="107"/>
      <c r="W880" s="107"/>
      <c r="X880" s="118"/>
      <c r="Y880" s="119"/>
      <c r="Z880" s="113"/>
      <c r="AA880" s="113"/>
      <c r="AB880" s="119"/>
      <c r="AC880" s="118"/>
      <c r="AD880" s="119"/>
      <c r="AE880" s="107"/>
      <c r="AF880" s="107"/>
      <c r="AG880" s="107"/>
      <c r="AH880" s="107"/>
      <c r="AI880" s="107"/>
      <c r="AJ880" s="120"/>
      <c r="AK880" s="107"/>
      <c r="AL880" s="113"/>
      <c r="AM880" s="121"/>
      <c r="AN880" s="121"/>
    </row>
    <row r="881">
      <c r="A881" s="104"/>
      <c r="B881" s="105"/>
      <c r="C881" s="105"/>
      <c r="D881" s="106"/>
      <c r="E881" s="107"/>
      <c r="F881" s="108"/>
      <c r="G881" s="109"/>
      <c r="H881" s="110"/>
      <c r="I881" s="111"/>
      <c r="J881" s="112"/>
      <c r="K881" s="112"/>
      <c r="L881" s="112"/>
      <c r="M881" s="113"/>
      <c r="N881" s="114"/>
      <c r="O881" s="113"/>
      <c r="P881" s="107"/>
      <c r="Q881" s="115"/>
      <c r="R881" s="116"/>
      <c r="S881" s="117"/>
      <c r="T881" s="116"/>
      <c r="U881" s="106"/>
      <c r="V881" s="107"/>
      <c r="W881" s="107"/>
      <c r="X881" s="118"/>
      <c r="Y881" s="119"/>
      <c r="Z881" s="113"/>
      <c r="AA881" s="113"/>
      <c r="AB881" s="119"/>
      <c r="AC881" s="118"/>
      <c r="AD881" s="119"/>
      <c r="AE881" s="107"/>
      <c r="AF881" s="107"/>
      <c r="AG881" s="107"/>
      <c r="AH881" s="107"/>
      <c r="AI881" s="107"/>
      <c r="AJ881" s="120"/>
      <c r="AK881" s="107"/>
      <c r="AL881" s="113"/>
      <c r="AM881" s="121"/>
      <c r="AN881" s="121"/>
    </row>
    <row r="882">
      <c r="A882" s="104"/>
      <c r="B882" s="105"/>
      <c r="C882" s="105"/>
      <c r="D882" s="106"/>
      <c r="E882" s="107"/>
      <c r="F882" s="108"/>
      <c r="G882" s="109"/>
      <c r="H882" s="110"/>
      <c r="I882" s="111"/>
      <c r="J882" s="112"/>
      <c r="K882" s="112"/>
      <c r="L882" s="112"/>
      <c r="M882" s="113"/>
      <c r="N882" s="114"/>
      <c r="O882" s="113"/>
      <c r="P882" s="107"/>
      <c r="Q882" s="115"/>
      <c r="R882" s="116"/>
      <c r="S882" s="117"/>
      <c r="T882" s="116"/>
      <c r="U882" s="106"/>
      <c r="V882" s="107"/>
      <c r="W882" s="107"/>
      <c r="X882" s="118"/>
      <c r="Y882" s="119"/>
      <c r="Z882" s="113"/>
      <c r="AA882" s="113"/>
      <c r="AB882" s="119"/>
      <c r="AC882" s="118"/>
      <c r="AD882" s="119"/>
      <c r="AE882" s="107"/>
      <c r="AF882" s="107"/>
      <c r="AG882" s="107"/>
      <c r="AH882" s="107"/>
      <c r="AI882" s="107"/>
      <c r="AJ882" s="120"/>
      <c r="AK882" s="107"/>
      <c r="AL882" s="113"/>
      <c r="AM882" s="121"/>
      <c r="AN882" s="121"/>
    </row>
    <row r="883">
      <c r="A883" s="104"/>
      <c r="B883" s="105"/>
      <c r="C883" s="105"/>
      <c r="D883" s="106"/>
      <c r="E883" s="107"/>
      <c r="F883" s="108"/>
      <c r="G883" s="109"/>
      <c r="H883" s="110"/>
      <c r="I883" s="111"/>
      <c r="J883" s="112"/>
      <c r="K883" s="112"/>
      <c r="L883" s="112"/>
      <c r="M883" s="113"/>
      <c r="N883" s="114"/>
      <c r="O883" s="113"/>
      <c r="P883" s="107"/>
      <c r="Q883" s="115"/>
      <c r="R883" s="116"/>
      <c r="S883" s="117"/>
      <c r="T883" s="116"/>
      <c r="U883" s="106"/>
      <c r="V883" s="107"/>
      <c r="W883" s="107"/>
      <c r="X883" s="118"/>
      <c r="Y883" s="119"/>
      <c r="Z883" s="113"/>
      <c r="AA883" s="113"/>
      <c r="AB883" s="119"/>
      <c r="AC883" s="118"/>
      <c r="AD883" s="119"/>
      <c r="AE883" s="107"/>
      <c r="AF883" s="107"/>
      <c r="AG883" s="107"/>
      <c r="AH883" s="107"/>
      <c r="AI883" s="107"/>
      <c r="AJ883" s="120"/>
      <c r="AK883" s="107"/>
      <c r="AL883" s="113"/>
      <c r="AM883" s="121"/>
      <c r="AN883" s="121"/>
    </row>
    <row r="884">
      <c r="A884" s="104"/>
      <c r="B884" s="105"/>
      <c r="C884" s="105"/>
      <c r="D884" s="106"/>
      <c r="E884" s="107"/>
      <c r="F884" s="108"/>
      <c r="G884" s="109"/>
      <c r="H884" s="110"/>
      <c r="I884" s="111"/>
      <c r="J884" s="112"/>
      <c r="K884" s="112"/>
      <c r="L884" s="112"/>
      <c r="M884" s="113"/>
      <c r="N884" s="114"/>
      <c r="O884" s="113"/>
      <c r="P884" s="107"/>
      <c r="Q884" s="115"/>
      <c r="R884" s="116"/>
      <c r="S884" s="117"/>
      <c r="T884" s="116"/>
      <c r="U884" s="106"/>
      <c r="V884" s="107"/>
      <c r="W884" s="107"/>
      <c r="X884" s="118"/>
      <c r="Y884" s="119"/>
      <c r="Z884" s="113"/>
      <c r="AA884" s="113"/>
      <c r="AB884" s="119"/>
      <c r="AC884" s="118"/>
      <c r="AD884" s="119"/>
      <c r="AE884" s="107"/>
      <c r="AF884" s="107"/>
      <c r="AG884" s="107"/>
      <c r="AH884" s="107"/>
      <c r="AI884" s="107"/>
      <c r="AJ884" s="120"/>
      <c r="AK884" s="107"/>
      <c r="AL884" s="113"/>
      <c r="AM884" s="121"/>
      <c r="AN884" s="121"/>
    </row>
    <row r="885">
      <c r="A885" s="104"/>
      <c r="B885" s="105"/>
      <c r="C885" s="105"/>
      <c r="D885" s="106"/>
      <c r="E885" s="107"/>
      <c r="F885" s="108"/>
      <c r="G885" s="109"/>
      <c r="H885" s="110"/>
      <c r="I885" s="111"/>
      <c r="J885" s="112"/>
      <c r="K885" s="112"/>
      <c r="L885" s="112"/>
      <c r="M885" s="113"/>
      <c r="N885" s="114"/>
      <c r="O885" s="113"/>
      <c r="P885" s="107"/>
      <c r="Q885" s="115"/>
      <c r="R885" s="116"/>
      <c r="S885" s="117"/>
      <c r="T885" s="116"/>
      <c r="U885" s="106"/>
      <c r="V885" s="107"/>
      <c r="W885" s="107"/>
      <c r="X885" s="118"/>
      <c r="Y885" s="119"/>
      <c r="Z885" s="113"/>
      <c r="AA885" s="113"/>
      <c r="AB885" s="119"/>
      <c r="AC885" s="118"/>
      <c r="AD885" s="119"/>
      <c r="AE885" s="107"/>
      <c r="AF885" s="107"/>
      <c r="AG885" s="107"/>
      <c r="AH885" s="107"/>
      <c r="AI885" s="107"/>
      <c r="AJ885" s="120"/>
      <c r="AK885" s="107"/>
      <c r="AL885" s="113"/>
      <c r="AM885" s="121"/>
      <c r="AN885" s="121"/>
    </row>
    <row r="886">
      <c r="A886" s="104"/>
      <c r="B886" s="105"/>
      <c r="C886" s="105"/>
      <c r="D886" s="106"/>
      <c r="E886" s="107"/>
      <c r="F886" s="108"/>
      <c r="G886" s="109"/>
      <c r="H886" s="110"/>
      <c r="I886" s="111"/>
      <c r="J886" s="112"/>
      <c r="K886" s="112"/>
      <c r="L886" s="112"/>
      <c r="M886" s="113"/>
      <c r="N886" s="114"/>
      <c r="O886" s="113"/>
      <c r="P886" s="107"/>
      <c r="Q886" s="115"/>
      <c r="R886" s="116"/>
      <c r="S886" s="117"/>
      <c r="T886" s="116"/>
      <c r="U886" s="106"/>
      <c r="V886" s="107"/>
      <c r="W886" s="107"/>
      <c r="X886" s="118"/>
      <c r="Y886" s="119"/>
      <c r="Z886" s="113"/>
      <c r="AA886" s="113"/>
      <c r="AB886" s="119"/>
      <c r="AC886" s="118"/>
      <c r="AD886" s="119"/>
      <c r="AE886" s="107"/>
      <c r="AF886" s="107"/>
      <c r="AG886" s="107"/>
      <c r="AH886" s="107"/>
      <c r="AI886" s="107"/>
      <c r="AJ886" s="120"/>
      <c r="AK886" s="107"/>
      <c r="AL886" s="113"/>
      <c r="AM886" s="121"/>
      <c r="AN886" s="121"/>
    </row>
  </sheetData>
  <autoFilter ref="$A$2:$AN$798">
    <sortState ref="A2:AN798">
      <sortCondition descending="1" ref="A2:A798"/>
      <sortCondition ref="E2:E798"/>
    </sortState>
  </autoFilter>
  <conditionalFormatting sqref="M1:M886">
    <cfRule type="cellIs" dxfId="0" priority="1" operator="equal">
      <formula>"Programada"</formula>
    </cfRule>
  </conditionalFormatting>
  <conditionalFormatting sqref="M1:M886">
    <cfRule type="cellIs" dxfId="1" priority="2" operator="equal">
      <formula>"Adiada"</formula>
    </cfRule>
  </conditionalFormatting>
  <conditionalFormatting sqref="M1:M886">
    <cfRule type="cellIs" dxfId="2" priority="3" operator="equal">
      <formula>"Andamento"</formula>
    </cfRule>
  </conditionalFormatting>
  <conditionalFormatting sqref="M1:M886">
    <cfRule type="cellIs" dxfId="3" priority="4" operator="equal">
      <formula>"Cancelada"</formula>
    </cfRule>
  </conditionalFormatting>
  <conditionalFormatting sqref="M1:M886">
    <cfRule type="cellIs" dxfId="4" priority="5" operator="equal">
      <formula>"Concluída"</formula>
    </cfRule>
  </conditionalFormatting>
  <conditionalFormatting sqref="A2:A886">
    <cfRule type="timePeriod" dxfId="5" priority="6" timePeriod="today"/>
  </conditionalFormatting>
  <dataValidations>
    <dataValidation type="list" allowBlank="1" showErrorMessage="1" sqref="AF3:AF886">
      <formula1>intercorrencias</formula1>
    </dataValidation>
    <dataValidation type="list" allowBlank="1" sqref="AA3:AA886">
      <formula1>grupos_produtos</formula1>
    </dataValidation>
    <dataValidation type="list" allowBlank="1" sqref="AL3:AL886">
      <formula1>causadores</formula1>
    </dataValidation>
    <dataValidation type="list" allowBlank="1" sqref="W3:W886">
      <formula1>ajudantes</formula1>
    </dataValidation>
    <dataValidation type="list" allowBlank="1" sqref="V3:V886">
      <formula1>montadores</formula1>
    </dataValidation>
    <dataValidation type="list" allowBlank="1" sqref="O3:O886">
      <formula1>tipos_montagens</formula1>
    </dataValidation>
    <dataValidation type="list" allowBlank="1" sqref="AI3:AI886">
      <formula1>"Sim,Não"</formula1>
    </dataValidation>
    <dataValidation type="list" allowBlank="1" sqref="M3:M886">
      <formula1>status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55.38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4.75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5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>
        <v>721.0</v>
      </c>
      <c r="B3" s="60" t="str">
        <f>IFERROR(VLOOKUP($A3,contratos,2,FALSE),"")</f>
        <v>IRMÃOS MATTAR CIA LTDA</v>
      </c>
      <c r="C3" s="61">
        <f t="shared" ref="C3:C886" si="1">IF(A3&lt;&gt;"", COUNTIF(A:A,A3),"")</f>
        <v>3</v>
      </c>
      <c r="D3" s="62"/>
      <c r="E3" s="62"/>
      <c r="F3" s="63"/>
      <c r="G3" s="62"/>
      <c r="H3" s="64"/>
      <c r="I3" s="65"/>
      <c r="J3" s="66" t="str">
        <f>IF(I3&lt;&gt;"",(I3-H3)-almoco,"")</f>
        <v/>
      </c>
      <c r="K3" s="67"/>
      <c r="L3" s="59" t="s">
        <v>147</v>
      </c>
      <c r="M3" s="59" t="s">
        <v>189</v>
      </c>
      <c r="N3" s="68"/>
      <c r="O3" s="69"/>
      <c r="P3" s="69"/>
      <c r="Q3" s="59">
        <v>1.0</v>
      </c>
      <c r="R3" s="69"/>
      <c r="S3" s="59" t="s">
        <v>149</v>
      </c>
      <c r="T3" s="59"/>
      <c r="U3" s="62">
        <v>44985.0</v>
      </c>
      <c r="V3" s="65">
        <v>0.2916666666666667</v>
      </c>
      <c r="W3" s="65">
        <v>0.4173611111111111</v>
      </c>
      <c r="X3" s="66">
        <f>IF(W3&lt;&gt;"",IF((W3-V3)-almoco&gt;=corte_almoco,(W3-V3)-almoco,(W3-V3)),"")</f>
        <v>0.1256944444</v>
      </c>
      <c r="Y3" s="66">
        <v>-0.0826388888888889</v>
      </c>
      <c r="Z3" s="59" t="s">
        <v>142</v>
      </c>
      <c r="AA3" s="59" t="s">
        <v>217</v>
      </c>
      <c r="AB3" s="59"/>
      <c r="AC3" s="70"/>
      <c r="AD3" s="70">
        <v>5540.08</v>
      </c>
      <c r="AE3" s="71">
        <v>1231.128888888889</v>
      </c>
      <c r="AF3" s="71">
        <f>IF(X3&lt;&gt;"",(HOUR(X3)+MINUTE(X3)/60)*custohh,"")</f>
        <v>226.25</v>
      </c>
      <c r="AG3" s="70"/>
      <c r="AH3" s="71">
        <f t="shared" ref="AH3:AH886" si="2">IF(AF3&lt;&gt;"",AG3+AF3,"")</f>
        <v>226.25</v>
      </c>
      <c r="AI3" s="59" t="s">
        <v>378</v>
      </c>
      <c r="AJ3" s="59" t="s">
        <v>188</v>
      </c>
      <c r="AK3" s="59"/>
      <c r="AL3" s="72" t="s">
        <v>455</v>
      </c>
      <c r="AM3" s="59" t="s">
        <v>456</v>
      </c>
      <c r="AN3" s="73"/>
      <c r="AO3" s="59"/>
      <c r="AP3" s="59"/>
      <c r="AQ3" s="74"/>
      <c r="AR3" s="74"/>
      <c r="AS3" s="62"/>
      <c r="AT3" s="62"/>
      <c r="AU3" s="59"/>
    </row>
    <row r="4">
      <c r="A4" s="59">
        <v>921.0</v>
      </c>
      <c r="B4" s="60" t="str">
        <f>IFERROR(VLOOKUP($A4,contratos,2,FALSE),"")</f>
        <v>FABIO NOGUEIRA GONÇALVES</v>
      </c>
      <c r="C4" s="61">
        <f t="shared" si="1"/>
        <v>2</v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 t="s">
        <v>147</v>
      </c>
      <c r="M4" s="59" t="s">
        <v>189</v>
      </c>
      <c r="N4" s="68"/>
      <c r="O4" s="69"/>
      <c r="P4" s="69"/>
      <c r="Q4" s="59">
        <v>1.0</v>
      </c>
      <c r="R4" s="69"/>
      <c r="S4" s="59" t="s">
        <v>149</v>
      </c>
      <c r="T4" s="59"/>
      <c r="U4" s="62">
        <v>44985.0</v>
      </c>
      <c r="V4" s="65">
        <v>0.41805555555555557</v>
      </c>
      <c r="W4" s="65">
        <v>0.6166666666666667</v>
      </c>
      <c r="X4" s="66">
        <f>IF(W4&lt;&gt;"",IF((W4-V4)-almoco&gt;=corte_almoco,(W4-V4)-almoco,(W4-V4)),"")</f>
        <v>0.1986111111</v>
      </c>
      <c r="Y4" s="66">
        <v>-0.009722222222222215</v>
      </c>
      <c r="Z4" s="59" t="s">
        <v>142</v>
      </c>
      <c r="AA4" s="59" t="s">
        <v>217</v>
      </c>
      <c r="AB4" s="59"/>
      <c r="AC4" s="70"/>
      <c r="AD4" s="70">
        <v>2493.58</v>
      </c>
      <c r="AE4" s="71">
        <v>1246.79</v>
      </c>
      <c r="AF4" s="71">
        <f>IF(X4&lt;&gt;"",(HOUR(X4)+MINUTE(X4)/60)*custohh,"")</f>
        <v>357.5</v>
      </c>
      <c r="AG4" s="70"/>
      <c r="AH4" s="71">
        <f t="shared" si="2"/>
        <v>357.5</v>
      </c>
      <c r="AI4" s="59" t="s">
        <v>456</v>
      </c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>
        <v>721.0</v>
      </c>
      <c r="B5" s="60" t="str">
        <f>IFERROR(VLOOKUP($A5,contratos,2,FALSE),"")</f>
        <v>IRMÃOS MATTAR CIA LTDA</v>
      </c>
      <c r="C5" s="61">
        <f t="shared" si="1"/>
        <v>3</v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 t="s">
        <v>147</v>
      </c>
      <c r="M5" s="59" t="s">
        <v>189</v>
      </c>
      <c r="N5" s="68"/>
      <c r="O5" s="69"/>
      <c r="P5" s="69"/>
      <c r="Q5" s="59">
        <v>1.0</v>
      </c>
      <c r="R5" s="69"/>
      <c r="S5" s="59" t="s">
        <v>149</v>
      </c>
      <c r="T5" s="59"/>
      <c r="U5" s="62">
        <v>44985.0</v>
      </c>
      <c r="V5" s="65">
        <v>0.6173611111111111</v>
      </c>
      <c r="W5" s="65">
        <v>0.6805555555555556</v>
      </c>
      <c r="X5" s="66">
        <f>IF(W5&lt;&gt;"",IF((W5-V5)-almoco&gt;=corte_almoco,(W5-V5)-almoco,(W5-V5)),"")</f>
        <v>0.06319444444</v>
      </c>
      <c r="Y5" s="66">
        <v>-0.020138888888888887</v>
      </c>
      <c r="Z5" s="59" t="s">
        <v>142</v>
      </c>
      <c r="AA5" s="59" t="s">
        <v>217</v>
      </c>
      <c r="AB5" s="59"/>
      <c r="AC5" s="70"/>
      <c r="AD5" s="70">
        <v>5540.08</v>
      </c>
      <c r="AE5" s="71">
        <v>1231.128888888889</v>
      </c>
      <c r="AF5" s="71">
        <f>IF(X5&lt;&gt;"",(HOUR(X5)+MINUTE(X5)/60)*custohh,"")</f>
        <v>113.75</v>
      </c>
      <c r="AG5" s="70"/>
      <c r="AH5" s="71">
        <f t="shared" si="2"/>
        <v>113.75</v>
      </c>
      <c r="AI5" s="59" t="s">
        <v>456</v>
      </c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>
        <v>450.0</v>
      </c>
      <c r="B6" s="60" t="str">
        <f>IFERROR(VLOOKUP($A6,contratos,2,FALSE),"")</f>
        <v>RICARDO AUGUSTO SALLUM</v>
      </c>
      <c r="C6" s="61">
        <f t="shared" si="1"/>
        <v>2</v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 t="s">
        <v>147</v>
      </c>
      <c r="M6" s="59" t="s">
        <v>189</v>
      </c>
      <c r="N6" s="68"/>
      <c r="O6" s="69"/>
      <c r="P6" s="69"/>
      <c r="Q6" s="59">
        <v>1.0</v>
      </c>
      <c r="R6" s="69"/>
      <c r="S6" s="59" t="s">
        <v>149</v>
      </c>
      <c r="T6" s="59"/>
      <c r="U6" s="62">
        <v>44985.0</v>
      </c>
      <c r="V6" s="65">
        <v>0.2916666666666667</v>
      </c>
      <c r="W6" s="65">
        <v>0.5</v>
      </c>
      <c r="X6" s="66">
        <f>IF(W6&lt;&gt;"",IF((W6-V6)-almoco&gt;=corte_almoco,(W6-V6)-almoco,(W6-V6)),"")</f>
        <v>0.2083333333</v>
      </c>
      <c r="Y6" s="66">
        <v>0.0</v>
      </c>
      <c r="Z6" s="59" t="s">
        <v>167</v>
      </c>
      <c r="AA6" s="59" t="s">
        <v>134</v>
      </c>
      <c r="AB6" s="59"/>
      <c r="AC6" s="70"/>
      <c r="AD6" s="70">
        <v>0.0</v>
      </c>
      <c r="AE6" s="71">
        <v>0.0</v>
      </c>
      <c r="AF6" s="71">
        <f>IF(X6&lt;&gt;"",(HOUR(X6)+MINUTE(X6)/60)*custohh,"")</f>
        <v>375</v>
      </c>
      <c r="AG6" s="70"/>
      <c r="AH6" s="71">
        <f t="shared" si="2"/>
        <v>375</v>
      </c>
      <c r="AI6" s="59" t="s">
        <v>378</v>
      </c>
      <c r="AJ6" s="59" t="s">
        <v>188</v>
      </c>
      <c r="AK6" s="59">
        <v>0.0</v>
      </c>
      <c r="AL6" s="72" t="s">
        <v>458</v>
      </c>
      <c r="AM6" s="59" t="s">
        <v>378</v>
      </c>
      <c r="AN6" s="73" t="s">
        <v>459</v>
      </c>
      <c r="AO6" s="59">
        <v>0.0</v>
      </c>
      <c r="AP6" s="59"/>
      <c r="AQ6" s="74"/>
      <c r="AR6" s="74"/>
      <c r="AS6" s="62"/>
      <c r="AT6" s="62"/>
      <c r="AU6" s="59"/>
    </row>
    <row r="7">
      <c r="A7" s="59" t="s">
        <v>344</v>
      </c>
      <c r="B7" s="60" t="str">
        <f>IFERROR(VLOOKUP($A7,contratos,2,FALSE),"")</f>
        <v>Marcos Nadler Gribel - Bruno Gribel</v>
      </c>
      <c r="C7" s="61">
        <f t="shared" si="1"/>
        <v>1</v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 t="s">
        <v>147</v>
      </c>
      <c r="M7" s="59" t="s">
        <v>189</v>
      </c>
      <c r="N7" s="68"/>
      <c r="O7" s="69"/>
      <c r="P7" s="69"/>
      <c r="Q7" s="59">
        <v>1.0</v>
      </c>
      <c r="R7" s="69"/>
      <c r="S7" s="59" t="s">
        <v>149</v>
      </c>
      <c r="T7" s="59"/>
      <c r="U7" s="62">
        <v>44985.0</v>
      </c>
      <c r="V7" s="65">
        <v>0.5416666666666666</v>
      </c>
      <c r="W7" s="65">
        <v>0.6215277777777778</v>
      </c>
      <c r="X7" s="66">
        <f>IF(W7&lt;&gt;"",IF((W7-V7)-almoco&gt;=corte_almoco,(W7-V7)-almoco,(W7-V7)),"")</f>
        <v>0.07986111111</v>
      </c>
      <c r="Y7" s="66">
        <v>-0.0034722222222222238</v>
      </c>
      <c r="Z7" s="59" t="s">
        <v>167</v>
      </c>
      <c r="AA7" s="59" t="s">
        <v>134</v>
      </c>
      <c r="AB7" s="59"/>
      <c r="AC7" s="70"/>
      <c r="AD7" s="70">
        <v>140.0</v>
      </c>
      <c r="AE7" s="71">
        <v>140.0</v>
      </c>
      <c r="AF7" s="71">
        <f>IF(X7&lt;&gt;"",(HOUR(X7)+MINUTE(X7)/60)*custohh,"")</f>
        <v>143.75</v>
      </c>
      <c r="AG7" s="70"/>
      <c r="AH7" s="71">
        <f t="shared" si="2"/>
        <v>143.75</v>
      </c>
      <c r="AI7" s="59" t="s">
        <v>456</v>
      </c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>
        <v>676.0</v>
      </c>
      <c r="B8" s="60" t="str">
        <f>IFERROR(VLOOKUP($A8,contratos,2,FALSE),"")</f>
        <v> EXTRATIVA MINERAL S/A</v>
      </c>
      <c r="C8" s="61">
        <f t="shared" si="1"/>
        <v>1</v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 t="s">
        <v>147</v>
      </c>
      <c r="M8" s="59" t="s">
        <v>189</v>
      </c>
      <c r="N8" s="68"/>
      <c r="O8" s="69"/>
      <c r="P8" s="69"/>
      <c r="Q8" s="59">
        <v>1.0</v>
      </c>
      <c r="R8" s="69"/>
      <c r="S8" s="59" t="s">
        <v>149</v>
      </c>
      <c r="T8" s="59"/>
      <c r="U8" s="62">
        <v>44985.0</v>
      </c>
      <c r="V8" s="65">
        <v>0.6222222222222222</v>
      </c>
      <c r="W8" s="65">
        <v>0.7041666666666667</v>
      </c>
      <c r="X8" s="66">
        <f>IF(W8&lt;&gt;"",IF((W8-V8)-almoco&gt;=corte_almoco,(W8-V8)-almoco,(W8-V8)),"")</f>
        <v>0.08194444444</v>
      </c>
      <c r="Y8" s="66">
        <v>-0.001388888888888884</v>
      </c>
      <c r="Z8" s="59" t="s">
        <v>167</v>
      </c>
      <c r="AA8" s="59" t="s">
        <v>134</v>
      </c>
      <c r="AB8" s="59"/>
      <c r="AC8" s="70"/>
      <c r="AD8" s="70">
        <v>0.0</v>
      </c>
      <c r="AE8" s="71">
        <v>0.0</v>
      </c>
      <c r="AF8" s="71">
        <f>IF(X8&lt;&gt;"",(HOUR(X8)+MINUTE(X8)/60)*custohh,"")</f>
        <v>147.5</v>
      </c>
      <c r="AG8" s="70"/>
      <c r="AH8" s="71">
        <f t="shared" si="2"/>
        <v>147.5</v>
      </c>
      <c r="AI8" s="59" t="s">
        <v>456</v>
      </c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>
        <v>791.0</v>
      </c>
      <c r="B9" s="60" t="str">
        <f>IFERROR(VLOOKUP($A9,contratos,2,FALSE),"")</f>
        <v>BLACKBOX DESIGN E COMUNICACAO LTDA</v>
      </c>
      <c r="C9" s="61">
        <f t="shared" si="1"/>
        <v>1</v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 t="s">
        <v>147</v>
      </c>
      <c r="M9" s="59" t="s">
        <v>171</v>
      </c>
      <c r="N9" s="68"/>
      <c r="O9" s="69"/>
      <c r="P9" s="69"/>
      <c r="Q9" s="59">
        <v>2.0</v>
      </c>
      <c r="R9" s="69"/>
      <c r="S9" s="59" t="s">
        <v>149</v>
      </c>
      <c r="T9" s="59"/>
      <c r="U9" s="62">
        <v>44985.0</v>
      </c>
      <c r="V9" s="65">
        <v>0.30486111111111114</v>
      </c>
      <c r="W9" s="65">
        <v>0.5993055555555555</v>
      </c>
      <c r="X9" s="66">
        <f>IF(W9&lt;&gt;"",IF((W9-V9)-almoco&gt;=corte_almoco,(W9-V9)-almoco,(W9-V9)),"")</f>
        <v>0.2527777778</v>
      </c>
      <c r="Y9" s="66">
        <v>0.044444444444444425</v>
      </c>
      <c r="Z9" s="59" t="s">
        <v>180</v>
      </c>
      <c r="AA9" s="59" t="s">
        <v>124</v>
      </c>
      <c r="AB9" s="59"/>
      <c r="AC9" s="70"/>
      <c r="AD9" s="70">
        <v>2696.0</v>
      </c>
      <c r="AE9" s="71">
        <v>2696.0</v>
      </c>
      <c r="AF9" s="71">
        <f>IF(X9&lt;&gt;"",(HOUR(X9)+MINUTE(X9)/60)*custohh,"")</f>
        <v>455</v>
      </c>
      <c r="AG9" s="70"/>
      <c r="AH9" s="71">
        <f t="shared" si="2"/>
        <v>455</v>
      </c>
      <c r="AI9" s="59" t="s">
        <v>456</v>
      </c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>
        <v>7.0</v>
      </c>
      <c r="B10" s="60" t="str">
        <f>IFERROR(VLOOKUP($A10,contratos,2,FALSE),"")</f>
        <v>REUNIÕES, TREINAMENTOS E PASSAGEM DE PROJETOS</v>
      </c>
      <c r="C10" s="61">
        <f t="shared" si="1"/>
        <v>11</v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 t="s">
        <v>11</v>
      </c>
      <c r="M10" s="59" t="s">
        <v>11</v>
      </c>
      <c r="N10" s="68"/>
      <c r="O10" s="69"/>
      <c r="P10" s="69"/>
      <c r="Q10" s="59">
        <v>0.0</v>
      </c>
      <c r="R10" s="69"/>
      <c r="S10" s="59" t="s">
        <v>149</v>
      </c>
      <c r="T10" s="59"/>
      <c r="U10" s="62">
        <v>44984.0</v>
      </c>
      <c r="V10" s="65">
        <v>0.30069444444444443</v>
      </c>
      <c r="W10" s="65">
        <v>0.4305555555555556</v>
      </c>
      <c r="X10" s="66">
        <f>IF(W10&lt;&gt;"",IF((W10-V10)-almoco&gt;=corte_almoco,(W10-V10)-almoco,(W10-V10)),"")</f>
        <v>0.1298611111</v>
      </c>
      <c r="Y10" s="66">
        <v>0.04652777777777779</v>
      </c>
      <c r="Z10" s="59" t="s">
        <v>142</v>
      </c>
      <c r="AA10" s="59" t="s">
        <v>134</v>
      </c>
      <c r="AB10" s="59"/>
      <c r="AC10" s="70"/>
      <c r="AD10" s="70">
        <v>0.0</v>
      </c>
      <c r="AE10" s="71">
        <v>0.0</v>
      </c>
      <c r="AF10" s="71">
        <f>IF(X10&lt;&gt;"",(HOUR(X10)+MINUTE(X10)/60)*custohh,"")</f>
        <v>233.75</v>
      </c>
      <c r="AG10" s="70"/>
      <c r="AH10" s="71">
        <f t="shared" si="2"/>
        <v>233.75</v>
      </c>
      <c r="AI10" s="59" t="s">
        <v>456</v>
      </c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>
        <v>721.0</v>
      </c>
      <c r="B11" s="60" t="str">
        <f>IFERROR(VLOOKUP($A11,contratos,2,FALSE),"")</f>
        <v>IRMÃOS MATTAR CIA LTDA</v>
      </c>
      <c r="C11" s="61">
        <f t="shared" si="1"/>
        <v>3</v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 t="s">
        <v>11</v>
      </c>
      <c r="M11" s="59" t="s">
        <v>11</v>
      </c>
      <c r="N11" s="68"/>
      <c r="O11" s="69"/>
      <c r="P11" s="69"/>
      <c r="Q11" s="59">
        <v>0.0</v>
      </c>
      <c r="R11" s="69"/>
      <c r="S11" s="59" t="s">
        <v>122</v>
      </c>
      <c r="T11" s="59"/>
      <c r="U11" s="62">
        <v>44984.0</v>
      </c>
      <c r="V11" s="65">
        <v>0.43125</v>
      </c>
      <c r="W11" s="65">
        <v>0.55</v>
      </c>
      <c r="X11" s="66">
        <f>IF(W11&lt;&gt;"",IF((W11-V11)-almoco&gt;=corte_almoco,(W11-V11)-almoco,(W11-V11)),"")</f>
        <v>0.11875</v>
      </c>
      <c r="Y11" s="66">
        <v>-0.17291666666666666</v>
      </c>
      <c r="Z11" s="59" t="s">
        <v>142</v>
      </c>
      <c r="AA11" s="59" t="s">
        <v>134</v>
      </c>
      <c r="AB11" s="59"/>
      <c r="AC11" s="70"/>
      <c r="AD11" s="70">
        <v>0.0</v>
      </c>
      <c r="AE11" s="71">
        <v>1231.128888888889</v>
      </c>
      <c r="AF11" s="71">
        <f>IF(X11&lt;&gt;"",(HOUR(X11)+MINUTE(X11)/60)*custohh,"")</f>
        <v>213.75</v>
      </c>
      <c r="AG11" s="70"/>
      <c r="AH11" s="71">
        <f t="shared" si="2"/>
        <v>213.75</v>
      </c>
      <c r="AI11" s="59" t="s">
        <v>456</v>
      </c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>
        <v>921.0</v>
      </c>
      <c r="B12" s="60" t="str">
        <f>IFERROR(VLOOKUP($A12,contratos,2,FALSE),"")</f>
        <v>FABIO NOGUEIRA GONÇALVES</v>
      </c>
      <c r="C12" s="61">
        <f t="shared" si="1"/>
        <v>2</v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 t="s">
        <v>147</v>
      </c>
      <c r="M12" s="59" t="s">
        <v>201</v>
      </c>
      <c r="N12" s="68"/>
      <c r="O12" s="69"/>
      <c r="P12" s="69"/>
      <c r="Q12" s="59">
        <v>1.0</v>
      </c>
      <c r="R12" s="69"/>
      <c r="S12" s="59" t="s">
        <v>149</v>
      </c>
      <c r="T12" s="59"/>
      <c r="U12" s="62">
        <v>44984.0</v>
      </c>
      <c r="V12" s="65">
        <v>0.5506944444444445</v>
      </c>
      <c r="W12" s="65">
        <v>0.7076388888888889</v>
      </c>
      <c r="X12" s="66">
        <f>IF(W12&lt;&gt;"",IF((W12-V12)-almoco&gt;=corte_almoco,(W12-V12)-almoco,(W12-V12)),"")</f>
        <v>0.1569444444</v>
      </c>
      <c r="Y12" s="66">
        <v>-0.009722222222222215</v>
      </c>
      <c r="Z12" s="59" t="s">
        <v>142</v>
      </c>
      <c r="AA12" s="59" t="s">
        <v>217</v>
      </c>
      <c r="AB12" s="59"/>
      <c r="AC12" s="70"/>
      <c r="AD12" s="70">
        <v>2493.58</v>
      </c>
      <c r="AE12" s="71">
        <v>1246.79</v>
      </c>
      <c r="AF12" s="71">
        <f>IF(X12&lt;&gt;"",(HOUR(X12)+MINUTE(X12)/60)*custohh,"")</f>
        <v>282.5</v>
      </c>
      <c r="AG12" s="70"/>
      <c r="AH12" s="71">
        <f t="shared" si="2"/>
        <v>282.5</v>
      </c>
      <c r="AI12" s="59" t="s">
        <v>456</v>
      </c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>
        <v>7.0</v>
      </c>
      <c r="B13" s="60" t="str">
        <f>IFERROR(VLOOKUP($A13,contratos,2,FALSE),"")</f>
        <v>REUNIÕES, TREINAMENTOS E PASSAGEM DE PROJETOS</v>
      </c>
      <c r="C13" s="61">
        <f t="shared" si="1"/>
        <v>11</v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 t="s">
        <v>11</v>
      </c>
      <c r="M13" s="59" t="s">
        <v>11</v>
      </c>
      <c r="N13" s="68"/>
      <c r="O13" s="69"/>
      <c r="P13" s="69"/>
      <c r="Q13" s="59">
        <v>0.0</v>
      </c>
      <c r="R13" s="69"/>
      <c r="S13" s="59" t="s">
        <v>149</v>
      </c>
      <c r="T13" s="59"/>
      <c r="U13" s="62">
        <v>44984.0</v>
      </c>
      <c r="V13" s="65">
        <v>0.2965277777777778</v>
      </c>
      <c r="W13" s="65">
        <v>0.35555555555555557</v>
      </c>
      <c r="X13" s="66">
        <f>IF(W13&lt;&gt;"",IF((W13-V13)-almoco&gt;=corte_almoco,(W13-V13)-almoco,(W13-V13)),"")</f>
        <v>0.05902777778</v>
      </c>
      <c r="Y13" s="66">
        <v>-0.024305555555555552</v>
      </c>
      <c r="Z13" s="59" t="s">
        <v>151</v>
      </c>
      <c r="AA13" s="59" t="s">
        <v>152</v>
      </c>
      <c r="AB13" s="59"/>
      <c r="AC13" s="70"/>
      <c r="AD13" s="70">
        <v>0.0</v>
      </c>
      <c r="AE13" s="71">
        <v>0.0</v>
      </c>
      <c r="AF13" s="71">
        <f>IF(X13&lt;&gt;"",(HOUR(X13)+MINUTE(X13)/60)*custohh,"")</f>
        <v>106.25</v>
      </c>
      <c r="AG13" s="70"/>
      <c r="AH13" s="71">
        <f t="shared" si="2"/>
        <v>106.25</v>
      </c>
      <c r="AI13" s="59" t="s">
        <v>456</v>
      </c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>
        <v>573.0</v>
      </c>
      <c r="B14" s="60" t="str">
        <f>IFERROR(VLOOKUP($A14,contratos,2,FALSE),"")</f>
        <v> BARBARA PORTO GONÇALVES FICHEL</v>
      </c>
      <c r="C14" s="61">
        <f t="shared" si="1"/>
        <v>2</v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 t="s">
        <v>156</v>
      </c>
      <c r="M14" s="59" t="s">
        <v>155</v>
      </c>
      <c r="N14" s="68"/>
      <c r="O14" s="69"/>
      <c r="P14" s="69"/>
      <c r="Q14" s="59">
        <v>0.0</v>
      </c>
      <c r="R14" s="69"/>
      <c r="S14" s="59" t="s">
        <v>149</v>
      </c>
      <c r="T14" s="59"/>
      <c r="U14" s="62">
        <v>44984.0</v>
      </c>
      <c r="V14" s="65">
        <v>0.35555555555555557</v>
      </c>
      <c r="W14" s="65">
        <v>0.5673611111111111</v>
      </c>
      <c r="X14" s="66">
        <f>IF(W14&lt;&gt;"",IF((W14-V14)-almoco&gt;=corte_almoco,(W14-V14)-almoco,(W14-V14)),"")</f>
        <v>0.2118055556</v>
      </c>
      <c r="Y14" s="66">
        <v>0.08680555555555557</v>
      </c>
      <c r="Z14" s="59" t="s">
        <v>151</v>
      </c>
      <c r="AA14" s="59" t="s">
        <v>152</v>
      </c>
      <c r="AB14" s="59"/>
      <c r="AC14" s="70"/>
      <c r="AD14" s="70">
        <v>0.0</v>
      </c>
      <c r="AE14" s="71">
        <v>0.0</v>
      </c>
      <c r="AF14" s="71">
        <f>IF(X14&lt;&gt;"",(HOUR(X14)+MINUTE(X14)/60)*custohh,"")</f>
        <v>381.25</v>
      </c>
      <c r="AG14" s="70"/>
      <c r="AH14" s="71">
        <f t="shared" si="2"/>
        <v>381.25</v>
      </c>
      <c r="AI14" s="59" t="s">
        <v>456</v>
      </c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>
        <v>487.0</v>
      </c>
      <c r="B15" s="60" t="str">
        <f>IFERROR(VLOOKUP($A15,contratos,2,FALSE),"")</f>
        <v>ANDERSON FERREIRA LACERDA</v>
      </c>
      <c r="C15" s="61">
        <f t="shared" si="1"/>
        <v>1</v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 t="s">
        <v>147</v>
      </c>
      <c r="M15" s="59" t="s">
        <v>189</v>
      </c>
      <c r="N15" s="68"/>
      <c r="O15" s="69"/>
      <c r="P15" s="69"/>
      <c r="Q15" s="59">
        <v>1.0</v>
      </c>
      <c r="R15" s="69"/>
      <c r="S15" s="59" t="s">
        <v>149</v>
      </c>
      <c r="T15" s="59"/>
      <c r="U15" s="62">
        <v>44984.0</v>
      </c>
      <c r="V15" s="65">
        <v>0.5673611111111111</v>
      </c>
      <c r="W15" s="65">
        <v>0.6722222222222223</v>
      </c>
      <c r="X15" s="66">
        <f>IF(W15&lt;&gt;"",IF((W15-V15)-almoco&gt;=corte_almoco,(W15-V15)-almoco,(W15-V15)),"")</f>
        <v>0.1048611111</v>
      </c>
      <c r="Y15" s="66">
        <v>0.021527777777777785</v>
      </c>
      <c r="Z15" s="59" t="s">
        <v>151</v>
      </c>
      <c r="AA15" s="59" t="s">
        <v>152</v>
      </c>
      <c r="AB15" s="59"/>
      <c r="AC15" s="70"/>
      <c r="AD15" s="70">
        <v>0.0</v>
      </c>
      <c r="AE15" s="71">
        <v>0.0</v>
      </c>
      <c r="AF15" s="71">
        <f>IF(X15&lt;&gt;"",(HOUR(X15)+MINUTE(X15)/60)*custohh,"")</f>
        <v>188.75</v>
      </c>
      <c r="AG15" s="70"/>
      <c r="AH15" s="71">
        <f t="shared" si="2"/>
        <v>188.75</v>
      </c>
      <c r="AI15" s="59" t="s">
        <v>456</v>
      </c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>
        <v>7.0</v>
      </c>
      <c r="B16" s="60" t="str">
        <f>IFERROR(VLOOKUP($A16,contratos,2,FALSE),"")</f>
        <v>REUNIÕES, TREINAMENTOS E PASSAGEM DE PROJETOS</v>
      </c>
      <c r="C16" s="61">
        <f t="shared" si="1"/>
        <v>11</v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 t="s">
        <v>11</v>
      </c>
      <c r="M16" s="59" t="s">
        <v>11</v>
      </c>
      <c r="N16" s="68"/>
      <c r="O16" s="69"/>
      <c r="P16" s="69"/>
      <c r="Q16" s="59">
        <v>0.0</v>
      </c>
      <c r="R16" s="69"/>
      <c r="S16" s="59" t="s">
        <v>149</v>
      </c>
      <c r="T16" s="59"/>
      <c r="U16" s="62">
        <v>44984.0</v>
      </c>
      <c r="V16" s="65">
        <v>0.2923611111111111</v>
      </c>
      <c r="W16" s="65">
        <v>0.4166666666666667</v>
      </c>
      <c r="X16" s="66">
        <f>IF(W16&lt;&gt;"",IF((W16-V16)-almoco&gt;=corte_almoco,(W16-V16)-almoco,(W16-V16)),"")</f>
        <v>0.1243055556</v>
      </c>
      <c r="Y16" s="66">
        <v>0.04097222222222223</v>
      </c>
      <c r="Z16" s="59" t="s">
        <v>167</v>
      </c>
      <c r="AA16" s="59" t="s">
        <v>134</v>
      </c>
      <c r="AB16" s="59"/>
      <c r="AC16" s="70"/>
      <c r="AD16" s="70">
        <v>0.0</v>
      </c>
      <c r="AE16" s="71">
        <v>0.0</v>
      </c>
      <c r="AF16" s="71">
        <f>IF(X16&lt;&gt;"",(HOUR(X16)+MINUTE(X16)/60)*custohh,"")</f>
        <v>223.75</v>
      </c>
      <c r="AG16" s="70"/>
      <c r="AH16" s="71">
        <f t="shared" si="2"/>
        <v>223.75</v>
      </c>
      <c r="AI16" s="59" t="s">
        <v>456</v>
      </c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 t="s">
        <v>338</v>
      </c>
      <c r="B17" s="60" t="str">
        <f>IFERROR(VLOOKUP($A17,contratos,2,FALSE),"")</f>
        <v>Marcos Nadler Gribel</v>
      </c>
      <c r="C17" s="61">
        <f t="shared" si="1"/>
        <v>1</v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 t="s">
        <v>147</v>
      </c>
      <c r="M17" s="59" t="s">
        <v>189</v>
      </c>
      <c r="N17" s="68"/>
      <c r="O17" s="69"/>
      <c r="P17" s="69"/>
      <c r="Q17" s="59">
        <v>1.0</v>
      </c>
      <c r="R17" s="69"/>
      <c r="S17" s="59" t="s">
        <v>149</v>
      </c>
      <c r="T17" s="59"/>
      <c r="U17" s="62">
        <v>44984.0</v>
      </c>
      <c r="V17" s="65">
        <v>0.4173611111111111</v>
      </c>
      <c r="W17" s="65">
        <v>0.4791666666666667</v>
      </c>
      <c r="X17" s="66">
        <f>IF(W17&lt;&gt;"",IF((W17-V17)-almoco&gt;=corte_almoco,(W17-V17)-almoco,(W17-V17)),"")</f>
        <v>0.06180555556</v>
      </c>
      <c r="Y17" s="66">
        <v>0.020138888888888894</v>
      </c>
      <c r="Z17" s="59" t="s">
        <v>167</v>
      </c>
      <c r="AA17" s="59" t="s">
        <v>134</v>
      </c>
      <c r="AB17" s="59"/>
      <c r="AC17" s="70"/>
      <c r="AD17" s="70">
        <v>140.0</v>
      </c>
      <c r="AE17" s="71">
        <v>140.0</v>
      </c>
      <c r="AF17" s="71">
        <f>IF(X17&lt;&gt;"",(HOUR(X17)+MINUTE(X17)/60)*custohh,"")</f>
        <v>111.25</v>
      </c>
      <c r="AG17" s="70"/>
      <c r="AH17" s="71">
        <f t="shared" si="2"/>
        <v>111.25</v>
      </c>
      <c r="AI17" s="59" t="s">
        <v>456</v>
      </c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 t="s">
        <v>340</v>
      </c>
      <c r="B18" s="60" t="str">
        <f>IFERROR(VLOOKUP($A18,contratos,2,FALSE),"")</f>
        <v>Carina Soares de Paiva Leite</v>
      </c>
      <c r="C18" s="61">
        <f t="shared" si="1"/>
        <v>1</v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 t="s">
        <v>11</v>
      </c>
      <c r="M18" s="59" t="s">
        <v>11</v>
      </c>
      <c r="N18" s="68"/>
      <c r="O18" s="69"/>
      <c r="P18" s="69"/>
      <c r="Q18" s="59">
        <v>0.0</v>
      </c>
      <c r="R18" s="69"/>
      <c r="S18" s="59" t="s">
        <v>149</v>
      </c>
      <c r="T18" s="59"/>
      <c r="U18" s="62">
        <v>44984.0</v>
      </c>
      <c r="V18" s="65">
        <v>0.4791666666666667</v>
      </c>
      <c r="W18" s="65">
        <v>0.6131944444444445</v>
      </c>
      <c r="X18" s="66">
        <f>IF(W18&lt;&gt;"",IF((W18-V18)-almoco&gt;=corte_almoco,(W18-V18)-almoco,(W18-V18)),"")</f>
        <v>0.1340277778</v>
      </c>
      <c r="Y18" s="66">
        <v>0.009027777777777787</v>
      </c>
      <c r="Z18" s="59" t="s">
        <v>167</v>
      </c>
      <c r="AA18" s="59" t="s">
        <v>124</v>
      </c>
      <c r="AB18" s="59"/>
      <c r="AC18" s="70"/>
      <c r="AD18" s="70">
        <v>0.0</v>
      </c>
      <c r="AE18" s="71">
        <v>0.0</v>
      </c>
      <c r="AF18" s="71">
        <f>IF(X18&lt;&gt;"",(HOUR(X18)+MINUTE(X18)/60)*custohh,"")</f>
        <v>241.25</v>
      </c>
      <c r="AG18" s="70"/>
      <c r="AH18" s="71">
        <f t="shared" si="2"/>
        <v>241.25</v>
      </c>
      <c r="AI18" s="59" t="s">
        <v>456</v>
      </c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 t="s">
        <v>342</v>
      </c>
      <c r="B19" s="60" t="str">
        <f>IFERROR(VLOOKUP($A19,contratos,2,FALSE),"")</f>
        <v>Natalia bueno vorcaro zettel</v>
      </c>
      <c r="C19" s="61">
        <f t="shared" si="1"/>
        <v>1</v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 t="s">
        <v>147</v>
      </c>
      <c r="M19" s="59" t="s">
        <v>189</v>
      </c>
      <c r="N19" s="68"/>
      <c r="O19" s="69"/>
      <c r="P19" s="69"/>
      <c r="Q19" s="59">
        <v>1.0</v>
      </c>
      <c r="R19" s="69"/>
      <c r="S19" s="59" t="s">
        <v>149</v>
      </c>
      <c r="T19" s="59"/>
      <c r="U19" s="62">
        <v>44984.0</v>
      </c>
      <c r="V19" s="65">
        <v>0.6138888888888889</v>
      </c>
      <c r="W19" s="65">
        <v>0.6527777777777778</v>
      </c>
      <c r="X19" s="66">
        <f>IF(W19&lt;&gt;"",IF((W19-V19)-almoco&gt;=corte_almoco,(W19-V19)-almoco,(W19-V19)),"")</f>
        <v>0.03888888889</v>
      </c>
      <c r="Y19" s="66">
        <v>-0.04444444444444444</v>
      </c>
      <c r="Z19" s="59" t="s">
        <v>167</v>
      </c>
      <c r="AA19" s="59" t="s">
        <v>124</v>
      </c>
      <c r="AB19" s="59"/>
      <c r="AC19" s="70"/>
      <c r="AD19" s="70">
        <v>0.0</v>
      </c>
      <c r="AE19" s="71">
        <v>0.0</v>
      </c>
      <c r="AF19" s="71">
        <f>IF(X19&lt;&gt;"",(HOUR(X19)+MINUTE(X19)/60)*custohh,"")</f>
        <v>70</v>
      </c>
      <c r="AG19" s="70"/>
      <c r="AH19" s="71">
        <f t="shared" si="2"/>
        <v>70</v>
      </c>
      <c r="AI19" s="59" t="s">
        <v>456</v>
      </c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>
        <v>7.0</v>
      </c>
      <c r="B20" s="60" t="str">
        <f>IFERROR(VLOOKUP($A20,contratos,2,FALSE),"")</f>
        <v>REUNIÕES, TREINAMENTOS E PASSAGEM DE PROJETOS</v>
      </c>
      <c r="C20" s="61">
        <f t="shared" si="1"/>
        <v>11</v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 t="s">
        <v>11</v>
      </c>
      <c r="M20" s="59" t="s">
        <v>11</v>
      </c>
      <c r="N20" s="68"/>
      <c r="O20" s="69"/>
      <c r="P20" s="69"/>
      <c r="Q20" s="59">
        <v>0.0</v>
      </c>
      <c r="R20" s="69"/>
      <c r="S20" s="59" t="s">
        <v>149</v>
      </c>
      <c r="T20" s="59"/>
      <c r="U20" s="62">
        <v>44984.0</v>
      </c>
      <c r="V20" s="65">
        <v>0.2923611111111111</v>
      </c>
      <c r="W20" s="65">
        <v>0.41805555555555557</v>
      </c>
      <c r="X20" s="66">
        <f>IF(W20&lt;&gt;"",IF((W20-V20)-almoco&gt;=corte_almoco,(W20-V20)-almoco,(W20-V20)),"")</f>
        <v>0.1256944444</v>
      </c>
      <c r="Y20" s="66">
        <v>0.04236111111111111</v>
      </c>
      <c r="Z20" s="59" t="s">
        <v>203</v>
      </c>
      <c r="AA20" s="59" t="s">
        <v>125</v>
      </c>
      <c r="AB20" s="59"/>
      <c r="AC20" s="70"/>
      <c r="AD20" s="70">
        <v>0.0</v>
      </c>
      <c r="AE20" s="71">
        <v>0.0</v>
      </c>
      <c r="AF20" s="71">
        <f>IF(X20&lt;&gt;"",(HOUR(X20)+MINUTE(X20)/60)*custohh,"")</f>
        <v>226.25</v>
      </c>
      <c r="AG20" s="70"/>
      <c r="AH20" s="71">
        <f t="shared" si="2"/>
        <v>226.25</v>
      </c>
      <c r="AI20" s="59" t="s">
        <v>456</v>
      </c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>
        <v>6.0</v>
      </c>
      <c r="B21" s="60" t="str">
        <f>IFERROR(VLOOKUP($A21,contratos,2,FALSE),"")</f>
        <v>CASA PP</v>
      </c>
      <c r="C21" s="61">
        <f t="shared" si="1"/>
        <v>2</v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 t="s">
        <v>11</v>
      </c>
      <c r="M21" s="59" t="s">
        <v>11</v>
      </c>
      <c r="N21" s="68"/>
      <c r="O21" s="69"/>
      <c r="P21" s="69"/>
      <c r="Q21" s="59">
        <v>1.0</v>
      </c>
      <c r="R21" s="69"/>
      <c r="S21" s="59" t="s">
        <v>149</v>
      </c>
      <c r="T21" s="59"/>
      <c r="U21" s="62">
        <v>44984.0</v>
      </c>
      <c r="V21" s="65">
        <v>0.41875</v>
      </c>
      <c r="W21" s="65">
        <v>0.4722222222222222</v>
      </c>
      <c r="X21" s="66">
        <f>IF(W21&lt;&gt;"",IF((W21-V21)-almoco&gt;=corte_almoco,(W21-V21)-almoco,(W21-V21)),"")</f>
        <v>0.05347222222</v>
      </c>
      <c r="Y21" s="66">
        <v>-0.07152777777777777</v>
      </c>
      <c r="Z21" s="59" t="s">
        <v>203</v>
      </c>
      <c r="AA21" s="59" t="s">
        <v>125</v>
      </c>
      <c r="AB21" s="59"/>
      <c r="AC21" s="70"/>
      <c r="AD21" s="70">
        <v>0.0</v>
      </c>
      <c r="AE21" s="71">
        <v>719.49</v>
      </c>
      <c r="AF21" s="71">
        <f>IF(X21&lt;&gt;"",(HOUR(X21)+MINUTE(X21)/60)*custohh,"")</f>
        <v>96.25</v>
      </c>
      <c r="AG21" s="70"/>
      <c r="AH21" s="71">
        <f t="shared" si="2"/>
        <v>96.25</v>
      </c>
      <c r="AI21" s="59" t="s">
        <v>456</v>
      </c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>
        <v>560.0</v>
      </c>
      <c r="B22" s="60" t="str">
        <f>IFERROR(VLOOKUP($A22,contratos,2,FALSE),"")</f>
        <v>RODRIGO BRAGA PENTAGNA GUIMARÃES</v>
      </c>
      <c r="C22" s="61">
        <f t="shared" si="1"/>
        <v>8</v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 t="s">
        <v>11</v>
      </c>
      <c r="M22" s="59" t="s">
        <v>11</v>
      </c>
      <c r="N22" s="68"/>
      <c r="O22" s="69"/>
      <c r="P22" s="69"/>
      <c r="Q22" s="59">
        <v>1.0</v>
      </c>
      <c r="R22" s="69"/>
      <c r="S22" s="59" t="s">
        <v>149</v>
      </c>
      <c r="T22" s="59"/>
      <c r="U22" s="62">
        <v>44984.0</v>
      </c>
      <c r="V22" s="65">
        <v>0.4722222222222222</v>
      </c>
      <c r="W22" s="65">
        <v>0.7</v>
      </c>
      <c r="X22" s="66">
        <f>IF(W22&lt;&gt;"",IF((W22-V22)-almoco&gt;=corte_almoco,(W22-V22)-almoco,(W22-V22)),"")</f>
        <v>0.2277777778</v>
      </c>
      <c r="Y22" s="66">
        <v>0.01944444444444446</v>
      </c>
      <c r="Z22" s="59" t="s">
        <v>203</v>
      </c>
      <c r="AA22" s="59" t="s">
        <v>125</v>
      </c>
      <c r="AB22" s="59"/>
      <c r="AC22" s="70"/>
      <c r="AD22" s="70">
        <v>0.0</v>
      </c>
      <c r="AE22" s="71">
        <v>226.8175</v>
      </c>
      <c r="AF22" s="71">
        <f>IF(X22&lt;&gt;"",(HOUR(X22)+MINUTE(X22)/60)*custohh,"")</f>
        <v>410</v>
      </c>
      <c r="AG22" s="70"/>
      <c r="AH22" s="71">
        <f t="shared" si="2"/>
        <v>410</v>
      </c>
      <c r="AI22" s="59" t="s">
        <v>378</v>
      </c>
      <c r="AJ22" s="59" t="s">
        <v>161</v>
      </c>
      <c r="AK22" s="59">
        <v>52.0</v>
      </c>
      <c r="AL22" s="72" t="s">
        <v>464</v>
      </c>
      <c r="AM22" s="59" t="s">
        <v>456</v>
      </c>
      <c r="AN22" s="73"/>
      <c r="AO22" s="59"/>
      <c r="AP22" s="59"/>
      <c r="AQ22" s="74"/>
      <c r="AR22" s="74"/>
      <c r="AS22" s="62"/>
      <c r="AT22" s="62"/>
      <c r="AU22" s="59"/>
    </row>
    <row r="23">
      <c r="A23" s="59">
        <v>7.0</v>
      </c>
      <c r="B23" s="60" t="str">
        <f>IFERROR(VLOOKUP($A23,contratos,2,FALSE),"")</f>
        <v>REUNIÕES, TREINAMENTOS E PASSAGEM DE PROJETOS</v>
      </c>
      <c r="C23" s="61">
        <f t="shared" si="1"/>
        <v>11</v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 t="s">
        <v>11</v>
      </c>
      <c r="M23" s="59" t="s">
        <v>11</v>
      </c>
      <c r="N23" s="68"/>
      <c r="O23" s="69"/>
      <c r="P23" s="69"/>
      <c r="Q23" s="59">
        <v>1.0</v>
      </c>
      <c r="R23" s="69"/>
      <c r="S23" s="59" t="s">
        <v>149</v>
      </c>
      <c r="T23" s="59"/>
      <c r="U23" s="62">
        <v>44984.0</v>
      </c>
      <c r="V23" s="65">
        <v>0.3125</v>
      </c>
      <c r="W23" s="65">
        <v>0.3645833333333333</v>
      </c>
      <c r="X23" s="66">
        <f>IF(W23&lt;&gt;"",IF((W23-V23)-almoco&gt;=corte_almoco,(W23-V23)-almoco,(W23-V23)),"")</f>
        <v>0.05208333333</v>
      </c>
      <c r="Y23" s="66">
        <v>0.010416666666666671</v>
      </c>
      <c r="Z23" s="59" t="s">
        <v>180</v>
      </c>
      <c r="AA23" s="59" t="s">
        <v>124</v>
      </c>
      <c r="AB23" s="59"/>
      <c r="AC23" s="70"/>
      <c r="AD23" s="70">
        <v>0.0</v>
      </c>
      <c r="AE23" s="71">
        <v>0.0</v>
      </c>
      <c r="AF23" s="71">
        <f>IF(X23&lt;&gt;"",(HOUR(X23)+MINUTE(X23)/60)*custohh,"")</f>
        <v>93.75</v>
      </c>
      <c r="AG23" s="70"/>
      <c r="AH23" s="71">
        <f t="shared" si="2"/>
        <v>93.75</v>
      </c>
      <c r="AI23" s="59" t="s">
        <v>456</v>
      </c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>
        <v>511.0</v>
      </c>
      <c r="B24" s="60" t="str">
        <f>IFERROR(VLOOKUP($A24,contratos,2,FALSE),"")</f>
        <v>JNA PARTICIPACOES EMPREENDIMENTOS E AGROPECUARIA LTDA</v>
      </c>
      <c r="C24" s="61">
        <f t="shared" si="1"/>
        <v>1</v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 t="s">
        <v>147</v>
      </c>
      <c r="M24" s="59" t="s">
        <v>189</v>
      </c>
      <c r="N24" s="68"/>
      <c r="O24" s="69"/>
      <c r="P24" s="69"/>
      <c r="Q24" s="59">
        <v>1.0</v>
      </c>
      <c r="R24" s="69"/>
      <c r="S24" s="59" t="s">
        <v>149</v>
      </c>
      <c r="T24" s="59"/>
      <c r="U24" s="62">
        <v>44984.0</v>
      </c>
      <c r="V24" s="65">
        <v>0.36527777777777776</v>
      </c>
      <c r="W24" s="65">
        <v>0.45694444444444443</v>
      </c>
      <c r="X24" s="66">
        <f>IF(W24&lt;&gt;"",IF((W24-V24)-almoco&gt;=corte_almoco,(W24-V24)-almoco,(W24-V24)),"")</f>
        <v>0.09166666667</v>
      </c>
      <c r="Y24" s="66">
        <v>0.0</v>
      </c>
      <c r="Z24" s="59" t="s">
        <v>180</v>
      </c>
      <c r="AA24" s="59" t="s">
        <v>124</v>
      </c>
      <c r="AB24" s="59"/>
      <c r="AC24" s="70"/>
      <c r="AD24" s="70">
        <v>0.0</v>
      </c>
      <c r="AE24" s="71">
        <v>0.0</v>
      </c>
      <c r="AF24" s="71">
        <f>IF(X24&lt;&gt;"",(HOUR(X24)+MINUTE(X24)/60)*custohh,"")</f>
        <v>165</v>
      </c>
      <c r="AG24" s="70"/>
      <c r="AH24" s="71">
        <f t="shared" si="2"/>
        <v>165</v>
      </c>
      <c r="AI24" s="59" t="s">
        <v>456</v>
      </c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>
        <v>2144121.0</v>
      </c>
      <c r="B25" s="60" t="str">
        <f>IFERROR(VLOOKUP($A25,contratos,2,FALSE),"")</f>
        <v>JAB EMPREENDIMENTOS IMOBILIARIOS LTDA</v>
      </c>
      <c r="C25" s="61">
        <f t="shared" si="1"/>
        <v>1</v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 t="s">
        <v>147</v>
      </c>
      <c r="M25" s="59" t="s">
        <v>163</v>
      </c>
      <c r="N25" s="68"/>
      <c r="O25" s="69"/>
      <c r="P25" s="69"/>
      <c r="Q25" s="59">
        <v>1.0</v>
      </c>
      <c r="R25" s="69"/>
      <c r="S25" s="59" t="s">
        <v>149</v>
      </c>
      <c r="T25" s="59"/>
      <c r="U25" s="62">
        <v>44984.0</v>
      </c>
      <c r="V25" s="65">
        <v>0.4576388888888889</v>
      </c>
      <c r="W25" s="65">
        <v>0.6243055555555556</v>
      </c>
      <c r="X25" s="66">
        <f>IF(W25&lt;&gt;"",IF((W25-V25)-almoco&gt;=corte_almoco,(W25-V25)-almoco,(W25-V25)),"")</f>
        <v>0.1666666667</v>
      </c>
      <c r="Y25" s="66">
        <v>0.04166666666666667</v>
      </c>
      <c r="Z25" s="59" t="s">
        <v>180</v>
      </c>
      <c r="AA25" s="59" t="s">
        <v>124</v>
      </c>
      <c r="AB25" s="59"/>
      <c r="AC25" s="70"/>
      <c r="AD25" s="70">
        <v>0.0</v>
      </c>
      <c r="AE25" s="71">
        <v>0.0</v>
      </c>
      <c r="AF25" s="71">
        <f>IF(X25&lt;&gt;"",(HOUR(X25)+MINUTE(X25)/60)*custohh,"")</f>
        <v>300</v>
      </c>
      <c r="AG25" s="70"/>
      <c r="AH25" s="71">
        <f t="shared" si="2"/>
        <v>300</v>
      </c>
      <c r="AI25" s="59" t="s">
        <v>456</v>
      </c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>
        <v>3.0</v>
      </c>
      <c r="B26" s="60" t="str">
        <f>IFERROR(VLOOKUP($A26,contratos,2,FALSE),"")</f>
        <v>SHOWROOM ARCHBH</v>
      </c>
      <c r="C26" s="61">
        <f t="shared" si="1"/>
        <v>11</v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 t="s">
        <v>147</v>
      </c>
      <c r="M26" s="59" t="s">
        <v>183</v>
      </c>
      <c r="N26" s="68"/>
      <c r="O26" s="69"/>
      <c r="P26" s="69"/>
      <c r="Q26" s="59">
        <v>1.0</v>
      </c>
      <c r="R26" s="69"/>
      <c r="S26" s="59" t="s">
        <v>149</v>
      </c>
      <c r="T26" s="59"/>
      <c r="U26" s="62">
        <v>44982.0</v>
      </c>
      <c r="V26" s="65">
        <v>0.26666666666666666</v>
      </c>
      <c r="W26" s="65">
        <v>0.5395833333333333</v>
      </c>
      <c r="X26" s="66">
        <f>IF(W26&lt;&gt;"",IF((W26-V26)-almoco&gt;=corte_almoco,(W26-V26)-almoco,(W26-V26)),"")</f>
        <v>0.2729166667</v>
      </c>
      <c r="Y26" s="66">
        <v>0.0645833333333333</v>
      </c>
      <c r="Z26" s="59" t="s">
        <v>151</v>
      </c>
      <c r="AA26" s="59" t="s">
        <v>134</v>
      </c>
      <c r="AB26" s="59"/>
      <c r="AC26" s="70"/>
      <c r="AD26" s="70">
        <v>0.0</v>
      </c>
      <c r="AE26" s="71">
        <v>0.0</v>
      </c>
      <c r="AF26" s="71">
        <f>IF(X26&lt;&gt;"",(HOUR(X26)+MINUTE(X26)/60)*custohh,"")</f>
        <v>491.25</v>
      </c>
      <c r="AG26" s="70"/>
      <c r="AH26" s="71">
        <f t="shared" si="2"/>
        <v>491.25</v>
      </c>
      <c r="AI26" s="59" t="s">
        <v>456</v>
      </c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 t="s">
        <v>307</v>
      </c>
      <c r="B27" s="60" t="str">
        <f>IFERROR(VLOOKUP($A27,contratos,2,FALSE),"")</f>
        <v>LUCIANA DO ESPÍRITO SANTO SARAIVA DINIZ</v>
      </c>
      <c r="C27" s="61">
        <f t="shared" si="1"/>
        <v>3</v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 t="s">
        <v>147</v>
      </c>
      <c r="M27" s="59" t="s">
        <v>189</v>
      </c>
      <c r="N27" s="68"/>
      <c r="O27" s="69"/>
      <c r="P27" s="69"/>
      <c r="Q27" s="59">
        <v>2.0</v>
      </c>
      <c r="R27" s="69"/>
      <c r="S27" s="59" t="s">
        <v>149</v>
      </c>
      <c r="T27" s="59"/>
      <c r="U27" s="62">
        <v>44981.0</v>
      </c>
      <c r="V27" s="65">
        <v>0.5861111111111111</v>
      </c>
      <c r="W27" s="65">
        <v>0.6541666666666667</v>
      </c>
      <c r="X27" s="66">
        <f>IF(W27&lt;&gt;"",IF((W27-V27)-almoco&gt;=corte_almoco,(W27-V27)-almoco,(W27-V27)),"")</f>
        <v>0.06805555556</v>
      </c>
      <c r="Y27" s="66">
        <v>-0.30694444444444446</v>
      </c>
      <c r="Z27" s="59" t="s">
        <v>151</v>
      </c>
      <c r="AA27" s="59" t="s">
        <v>152</v>
      </c>
      <c r="AB27" s="59"/>
      <c r="AC27" s="70"/>
      <c r="AD27" s="70">
        <v>1500.0</v>
      </c>
      <c r="AE27" s="71">
        <v>500.0</v>
      </c>
      <c r="AF27" s="71">
        <f>IF(X27&lt;&gt;"",(HOUR(X27)+MINUTE(X27)/60)*custohh,"")</f>
        <v>122.5</v>
      </c>
      <c r="AG27" s="70"/>
      <c r="AH27" s="71">
        <f t="shared" si="2"/>
        <v>122.5</v>
      </c>
      <c r="AI27" s="59" t="s">
        <v>456</v>
      </c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>
        <v>3.0</v>
      </c>
      <c r="B28" s="60" t="str">
        <f>IFERROR(VLOOKUP($A28,contratos,2,FALSE),"")</f>
        <v>SHOWROOM ARCHBH</v>
      </c>
      <c r="C28" s="61">
        <f t="shared" si="1"/>
        <v>11</v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 t="s">
        <v>147</v>
      </c>
      <c r="M28" s="59" t="s">
        <v>189</v>
      </c>
      <c r="N28" s="68"/>
      <c r="O28" s="69"/>
      <c r="P28" s="69"/>
      <c r="Q28" s="59">
        <v>1.0</v>
      </c>
      <c r="R28" s="69"/>
      <c r="S28" s="59" t="s">
        <v>149</v>
      </c>
      <c r="T28" s="59"/>
      <c r="U28" s="62">
        <v>44981.0</v>
      </c>
      <c r="V28" s="65">
        <v>0.6548611111111111</v>
      </c>
      <c r="W28" s="65">
        <v>0.8111111111111111</v>
      </c>
      <c r="X28" s="66">
        <f>IF(W28&lt;&gt;"",IF((W28-V28)-almoco&gt;=corte_almoco,(W28-V28)-almoco,(W28-V28)),"")</f>
        <v>0.15625</v>
      </c>
      <c r="Y28" s="66">
        <v>0.07291666666666667</v>
      </c>
      <c r="Z28" s="59" t="s">
        <v>151</v>
      </c>
      <c r="AA28" s="59" t="s">
        <v>152</v>
      </c>
      <c r="AB28" s="59"/>
      <c r="AC28" s="70"/>
      <c r="AD28" s="70">
        <v>0.0</v>
      </c>
      <c r="AE28" s="71">
        <v>0.0</v>
      </c>
      <c r="AF28" s="71">
        <f>IF(X28&lt;&gt;"",(HOUR(X28)+MINUTE(X28)/60)*custohh,"")</f>
        <v>281.25</v>
      </c>
      <c r="AG28" s="70"/>
      <c r="AH28" s="71">
        <f t="shared" si="2"/>
        <v>281.25</v>
      </c>
      <c r="AI28" s="59" t="s">
        <v>456</v>
      </c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>
        <v>946.0</v>
      </c>
      <c r="B29" s="60" t="str">
        <f>IFERROR(VLOOKUP($A29,contratos,2,FALSE),"")</f>
        <v>CLINICA DOUTOR PAULO HENRIQUE RODRIGUES LTDA</v>
      </c>
      <c r="C29" s="61">
        <f t="shared" si="1"/>
        <v>4</v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 t="s">
        <v>147</v>
      </c>
      <c r="M29" s="59" t="s">
        <v>189</v>
      </c>
      <c r="N29" s="68"/>
      <c r="O29" s="69"/>
      <c r="P29" s="69"/>
      <c r="Q29" s="59">
        <v>2.0</v>
      </c>
      <c r="R29" s="69"/>
      <c r="S29" s="59" t="s">
        <v>149</v>
      </c>
      <c r="T29" s="59"/>
      <c r="U29" s="62">
        <v>44981.0</v>
      </c>
      <c r="V29" s="65">
        <v>0.29305555555555557</v>
      </c>
      <c r="W29" s="65">
        <v>0.4222222222222222</v>
      </c>
      <c r="X29" s="66">
        <f>IF(W29&lt;&gt;"",IF((W29-V29)-almoco&gt;=corte_almoco,(W29-V29)-almoco,(W29-V29)),"")</f>
        <v>0.1291666667</v>
      </c>
      <c r="Y29" s="66">
        <v>0.04583333333333335</v>
      </c>
      <c r="Z29" s="59" t="s">
        <v>167</v>
      </c>
      <c r="AA29" s="59" t="s">
        <v>134</v>
      </c>
      <c r="AB29" s="59"/>
      <c r="AC29" s="70"/>
      <c r="AD29" s="70">
        <v>9478.61</v>
      </c>
      <c r="AE29" s="71">
        <v>2369.6525</v>
      </c>
      <c r="AF29" s="71">
        <f>IF(X29&lt;&gt;"",(HOUR(X29)+MINUTE(X29)/60)*custohh,"")</f>
        <v>232.5</v>
      </c>
      <c r="AG29" s="70"/>
      <c r="AH29" s="71">
        <f t="shared" si="2"/>
        <v>232.5</v>
      </c>
      <c r="AI29" s="59" t="s">
        <v>456</v>
      </c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>
        <v>761.0</v>
      </c>
      <c r="B30" s="60" t="str">
        <f>IFERROR(VLOOKUP($A30,contratos,2,FALSE),"")</f>
        <v> BERNARDO IMPELLIZIERI SÁ MATTOS</v>
      </c>
      <c r="C30" s="61">
        <f t="shared" si="1"/>
        <v>1</v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 t="s">
        <v>147</v>
      </c>
      <c r="M30" s="59" t="s">
        <v>189</v>
      </c>
      <c r="N30" s="68"/>
      <c r="O30" s="69"/>
      <c r="P30" s="69"/>
      <c r="Q30" s="59">
        <v>1.0</v>
      </c>
      <c r="R30" s="69"/>
      <c r="S30" s="59" t="s">
        <v>149</v>
      </c>
      <c r="T30" s="59"/>
      <c r="U30" s="62">
        <v>44981.0</v>
      </c>
      <c r="V30" s="65">
        <v>0.42291666666666666</v>
      </c>
      <c r="W30" s="65">
        <v>0.5590277777777778</v>
      </c>
      <c r="X30" s="66">
        <f>IF(W30&lt;&gt;"",IF((W30-V30)-almoco&gt;=corte_almoco,(W30-V30)-almoco,(W30-V30)),"")</f>
        <v>0.1361111111</v>
      </c>
      <c r="Y30" s="66">
        <v>0.05277777777777777</v>
      </c>
      <c r="Z30" s="59" t="s">
        <v>374</v>
      </c>
      <c r="AA30" s="59" t="s">
        <v>134</v>
      </c>
      <c r="AB30" s="59"/>
      <c r="AC30" s="70"/>
      <c r="AD30" s="70">
        <v>0.0</v>
      </c>
      <c r="AE30" s="71">
        <v>0.0</v>
      </c>
      <c r="AF30" s="71">
        <f>IF(X30&lt;&gt;"",(HOUR(X30)+MINUTE(X30)/60)*custohh,"")</f>
        <v>245</v>
      </c>
      <c r="AG30" s="70"/>
      <c r="AH30" s="71">
        <f t="shared" si="2"/>
        <v>245</v>
      </c>
      <c r="AI30" s="59" t="s">
        <v>456</v>
      </c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>
        <v>607.0</v>
      </c>
      <c r="B31" s="60" t="str">
        <f>IFERROR(VLOOKUP($A31,contratos,2,FALSE),"")</f>
        <v>PEDRO ANDRADE NOGUEIRA</v>
      </c>
      <c r="C31" s="61">
        <f t="shared" si="1"/>
        <v>2</v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 t="s">
        <v>147</v>
      </c>
      <c r="M31" s="59" t="s">
        <v>189</v>
      </c>
      <c r="N31" s="68"/>
      <c r="O31" s="69"/>
      <c r="P31" s="69"/>
      <c r="Q31" s="59">
        <v>1.0</v>
      </c>
      <c r="R31" s="69"/>
      <c r="S31" s="59" t="s">
        <v>149</v>
      </c>
      <c r="T31" s="59"/>
      <c r="U31" s="62">
        <v>44981.0</v>
      </c>
      <c r="V31" s="65">
        <v>0.6145833333333334</v>
      </c>
      <c r="W31" s="65">
        <v>0.6659722222222222</v>
      </c>
      <c r="X31" s="66">
        <f>IF(W31&lt;&gt;"",IF((W31-V31)-almoco&gt;=corte_almoco,(W31-V31)-almoco,(W31-V31)),"")</f>
        <v>0.05138888889</v>
      </c>
      <c r="Y31" s="66">
        <v>-0.03194444444444444</v>
      </c>
      <c r="Z31" s="59" t="s">
        <v>167</v>
      </c>
      <c r="AA31" s="59" t="s">
        <v>134</v>
      </c>
      <c r="AB31" s="59"/>
      <c r="AC31" s="70"/>
      <c r="AD31" s="70">
        <v>0.0</v>
      </c>
      <c r="AE31" s="71">
        <v>0.0</v>
      </c>
      <c r="AF31" s="71">
        <f>IF(X31&lt;&gt;"",(HOUR(X31)+MINUTE(X31)/60)*custohh,"")</f>
        <v>92.5</v>
      </c>
      <c r="AG31" s="70"/>
      <c r="AH31" s="71">
        <f t="shared" si="2"/>
        <v>92.5</v>
      </c>
      <c r="AI31" s="59" t="s">
        <v>456</v>
      </c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>
        <v>669.0</v>
      </c>
      <c r="B32" s="60" t="str">
        <f>IFERROR(VLOOKUP($A32,contratos,2,FALSE),"")</f>
        <v>CAROLINA ROBSON ALVES</v>
      </c>
      <c r="C32" s="61">
        <f t="shared" si="1"/>
        <v>2</v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 t="s">
        <v>147</v>
      </c>
      <c r="M32" s="59" t="s">
        <v>189</v>
      </c>
      <c r="N32" s="68"/>
      <c r="O32" s="69"/>
      <c r="P32" s="69"/>
      <c r="Q32" s="59">
        <v>3.0</v>
      </c>
      <c r="R32" s="69"/>
      <c r="S32" s="59" t="s">
        <v>149</v>
      </c>
      <c r="T32" s="59"/>
      <c r="U32" s="62">
        <v>44981.0</v>
      </c>
      <c r="V32" s="65">
        <v>0.37569444444444444</v>
      </c>
      <c r="W32" s="65">
        <v>0.6479166666666667</v>
      </c>
      <c r="X32" s="66">
        <f>IF(W32&lt;&gt;"",IF((W32-V32)-almoco&gt;=corte_almoco,(W32-V32)-almoco,(W32-V32)),"")</f>
        <v>0.2722222222</v>
      </c>
      <c r="Y32" s="66">
        <v>-0.14444444444444443</v>
      </c>
      <c r="Z32" s="59" t="s">
        <v>180</v>
      </c>
      <c r="AA32" s="59" t="s">
        <v>124</v>
      </c>
      <c r="AB32" s="59"/>
      <c r="AC32" s="70"/>
      <c r="AD32" s="70">
        <v>9879.52</v>
      </c>
      <c r="AE32" s="71">
        <v>4939.76</v>
      </c>
      <c r="AF32" s="71">
        <f>IF(X32&lt;&gt;"",(HOUR(X32)+MINUTE(X32)/60)*custohh,"")</f>
        <v>490</v>
      </c>
      <c r="AG32" s="70"/>
      <c r="AH32" s="71">
        <f t="shared" si="2"/>
        <v>490</v>
      </c>
      <c r="AI32" s="59" t="s">
        <v>456</v>
      </c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 t="s">
        <v>335</v>
      </c>
      <c r="B33" s="60" t="str">
        <f>IFERROR(VLOOKUP($A33,contratos,2,FALSE),"")</f>
        <v>Edson Fonseca e Silva</v>
      </c>
      <c r="C33" s="61">
        <f t="shared" si="1"/>
        <v>1</v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 t="s">
        <v>147</v>
      </c>
      <c r="M33" s="59" t="s">
        <v>189</v>
      </c>
      <c r="N33" s="68"/>
      <c r="O33" s="69"/>
      <c r="P33" s="69"/>
      <c r="Q33" s="59">
        <v>1.0</v>
      </c>
      <c r="R33" s="69"/>
      <c r="S33" s="59" t="s">
        <v>149</v>
      </c>
      <c r="T33" s="59"/>
      <c r="U33" s="62">
        <v>44981.0</v>
      </c>
      <c r="V33" s="65">
        <v>0.6479166666666667</v>
      </c>
      <c r="W33" s="65">
        <v>0.7291666666666666</v>
      </c>
      <c r="X33" s="66">
        <f>IF(W33&lt;&gt;"",IF((W33-V33)-almoco&gt;=corte_almoco,(W33-V33)-almoco,(W33-V33)),"")</f>
        <v>0.08125</v>
      </c>
      <c r="Y33" s="66">
        <v>-0.002083333333333326</v>
      </c>
      <c r="Z33" s="59" t="s">
        <v>180</v>
      </c>
      <c r="AA33" s="59" t="s">
        <v>124</v>
      </c>
      <c r="AB33" s="59"/>
      <c r="AC33" s="70"/>
      <c r="AD33" s="70">
        <v>0.0</v>
      </c>
      <c r="AE33" s="71">
        <v>0.0</v>
      </c>
      <c r="AF33" s="71">
        <f>IF(X33&lt;&gt;"",(HOUR(X33)+MINUTE(X33)/60)*custohh,"")</f>
        <v>146.25</v>
      </c>
      <c r="AG33" s="70"/>
      <c r="AH33" s="71">
        <f t="shared" si="2"/>
        <v>146.25</v>
      </c>
      <c r="AI33" s="59" t="s">
        <v>456</v>
      </c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>
        <v>560.0</v>
      </c>
      <c r="B34" s="60" t="str">
        <f>IFERROR(VLOOKUP($A34,contratos,2,FALSE),"")</f>
        <v>RODRIGO BRAGA PENTAGNA GUIMARÃES</v>
      </c>
      <c r="C34" s="61">
        <f t="shared" si="1"/>
        <v>8</v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 t="s">
        <v>147</v>
      </c>
      <c r="M34" s="59" t="s">
        <v>189</v>
      </c>
      <c r="N34" s="68"/>
      <c r="O34" s="69"/>
      <c r="P34" s="69"/>
      <c r="Q34" s="59">
        <v>1.0</v>
      </c>
      <c r="R34" s="69"/>
      <c r="S34" s="59" t="s">
        <v>149</v>
      </c>
      <c r="T34" s="59"/>
      <c r="U34" s="62">
        <v>44981.0</v>
      </c>
      <c r="V34" s="65">
        <v>0.27847222222222223</v>
      </c>
      <c r="W34" s="65">
        <v>0.4131944444444444</v>
      </c>
      <c r="X34" s="66">
        <f>IF(W34&lt;&gt;"",IF((W34-V34)-almoco&gt;=corte_almoco,(W34-V34)-almoco,(W34-V34)),"")</f>
        <v>0.1347222222</v>
      </c>
      <c r="Y34" s="66">
        <v>-0.07361111111111113</v>
      </c>
      <c r="Z34" s="59" t="s">
        <v>203</v>
      </c>
      <c r="AA34" s="59" t="s">
        <v>125</v>
      </c>
      <c r="AB34" s="59"/>
      <c r="AC34" s="70"/>
      <c r="AD34" s="70">
        <v>0.0</v>
      </c>
      <c r="AE34" s="71">
        <v>226.8175</v>
      </c>
      <c r="AF34" s="71">
        <f>IF(X34&lt;&gt;"",(HOUR(X34)+MINUTE(X34)/60)*custohh,"")</f>
        <v>242.5</v>
      </c>
      <c r="AG34" s="70"/>
      <c r="AH34" s="71">
        <f t="shared" si="2"/>
        <v>242.5</v>
      </c>
      <c r="AI34" s="59" t="s">
        <v>456</v>
      </c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>
        <v>10.0</v>
      </c>
      <c r="B35" s="60" t="str">
        <f>IFERROR(VLOOKUP($A35,contratos,2,FALSE),"")</f>
        <v>BUSCAR COMPRAS / MATERIAIS / SUPORTE LOGISTICO</v>
      </c>
      <c r="C35" s="61">
        <f t="shared" si="1"/>
        <v>1</v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 t="s">
        <v>147</v>
      </c>
      <c r="M35" s="59" t="s">
        <v>189</v>
      </c>
      <c r="N35" s="68"/>
      <c r="O35" s="69"/>
      <c r="P35" s="69"/>
      <c r="Q35" s="59">
        <v>1.0</v>
      </c>
      <c r="R35" s="69"/>
      <c r="S35" s="59" t="s">
        <v>149</v>
      </c>
      <c r="T35" s="59"/>
      <c r="U35" s="62">
        <v>44981.0</v>
      </c>
      <c r="V35" s="65">
        <v>0.41388888888888886</v>
      </c>
      <c r="W35" s="65">
        <v>0.5770833333333333</v>
      </c>
      <c r="X35" s="66">
        <f>IF(W35&lt;&gt;"",IF((W35-V35)-almoco&gt;=corte_almoco,(W35-V35)-almoco,(W35-V35)),"")</f>
        <v>0.1631944444</v>
      </c>
      <c r="Y35" s="66">
        <v>0.03819444444444445</v>
      </c>
      <c r="Z35" s="59" t="s">
        <v>203</v>
      </c>
      <c r="AA35" s="59" t="s">
        <v>125</v>
      </c>
      <c r="AB35" s="59"/>
      <c r="AC35" s="70"/>
      <c r="AD35" s="70">
        <v>0.0</v>
      </c>
      <c r="AE35" s="71">
        <v>0.0</v>
      </c>
      <c r="AF35" s="71">
        <f>IF(X35&lt;&gt;"",(HOUR(X35)+MINUTE(X35)/60)*custohh,"")</f>
        <v>293.75</v>
      </c>
      <c r="AG35" s="70"/>
      <c r="AH35" s="71">
        <f t="shared" si="2"/>
        <v>293.75</v>
      </c>
      <c r="AI35" s="59" t="s">
        <v>456</v>
      </c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 t="s">
        <v>336</v>
      </c>
      <c r="B36" s="60" t="str">
        <f>IFERROR(VLOOKUP($A36,contratos,2,FALSE),"")</f>
        <v>Simone Gonçalves Tomé</v>
      </c>
      <c r="C36" s="61">
        <f t="shared" si="1"/>
        <v>1</v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 t="s">
        <v>147</v>
      </c>
      <c r="M36" s="59" t="s">
        <v>183</v>
      </c>
      <c r="N36" s="68"/>
      <c r="O36" s="69"/>
      <c r="P36" s="69"/>
      <c r="Q36" s="59">
        <v>1.0</v>
      </c>
      <c r="R36" s="69"/>
      <c r="S36" s="59" t="s">
        <v>149</v>
      </c>
      <c r="T36" s="59"/>
      <c r="U36" s="62">
        <v>44981.0</v>
      </c>
      <c r="V36" s="65">
        <v>0.5777777777777777</v>
      </c>
      <c r="W36" s="65">
        <v>0.7291666666666666</v>
      </c>
      <c r="X36" s="66">
        <f>IF(W36&lt;&gt;"",IF((W36-V36)-almoco&gt;=corte_almoco,(W36-V36)-almoco,(W36-V36)),"")</f>
        <v>0.1513888889</v>
      </c>
      <c r="Y36" s="66">
        <v>0.06805555555555555</v>
      </c>
      <c r="Z36" s="59" t="s">
        <v>203</v>
      </c>
      <c r="AA36" s="59" t="s">
        <v>125</v>
      </c>
      <c r="AB36" s="59"/>
      <c r="AC36" s="70"/>
      <c r="AD36" s="70">
        <v>280.0</v>
      </c>
      <c r="AE36" s="71">
        <v>280.0</v>
      </c>
      <c r="AF36" s="71">
        <f>IF(X36&lt;&gt;"",(HOUR(X36)+MINUTE(X36)/60)*custohh,"")</f>
        <v>272.5</v>
      </c>
      <c r="AG36" s="70"/>
      <c r="AH36" s="71">
        <f t="shared" si="2"/>
        <v>272.5</v>
      </c>
      <c r="AI36" s="59" t="s">
        <v>456</v>
      </c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 t="s">
        <v>307</v>
      </c>
      <c r="B37" s="60" t="str">
        <f>IFERROR(VLOOKUP($A37,contratos,2,FALSE),"")</f>
        <v>LUCIANA DO ESPÍRITO SANTO SARAIVA DINIZ</v>
      </c>
      <c r="C37" s="61">
        <f t="shared" si="1"/>
        <v>3</v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 t="s">
        <v>147</v>
      </c>
      <c r="M37" s="59" t="s">
        <v>189</v>
      </c>
      <c r="N37" s="68"/>
      <c r="O37" s="69"/>
      <c r="P37" s="69"/>
      <c r="Q37" s="59">
        <v>2.0</v>
      </c>
      <c r="R37" s="69"/>
      <c r="S37" s="59" t="s">
        <v>149</v>
      </c>
      <c r="T37" s="59"/>
      <c r="U37" s="62">
        <v>44980.0</v>
      </c>
      <c r="V37" s="65">
        <v>0.6326388888888889</v>
      </c>
      <c r="W37" s="65">
        <v>0.9701388888888889</v>
      </c>
      <c r="X37" s="66">
        <f>IF(W37&lt;&gt;"",IF((W37-V37)-almoco&gt;=corte_almoco,(W37-V37)-almoco,(W37-V37)),"")</f>
        <v>0.2958333333</v>
      </c>
      <c r="Y37" s="66">
        <v>-0.07916666666666666</v>
      </c>
      <c r="Z37" s="59" t="s">
        <v>151</v>
      </c>
      <c r="AA37" s="59" t="s">
        <v>152</v>
      </c>
      <c r="AB37" s="59"/>
      <c r="AC37" s="70"/>
      <c r="AD37" s="70">
        <v>1500.0</v>
      </c>
      <c r="AE37" s="71">
        <v>500.0</v>
      </c>
      <c r="AF37" s="71">
        <f>IF(X37&lt;&gt;"",(HOUR(X37)+MINUTE(X37)/60)*custohh,"")</f>
        <v>532.5</v>
      </c>
      <c r="AG37" s="70"/>
      <c r="AH37" s="71">
        <f t="shared" si="2"/>
        <v>532.5</v>
      </c>
      <c r="AI37" s="59" t="s">
        <v>456</v>
      </c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>
        <v>946.0</v>
      </c>
      <c r="B38" s="60" t="str">
        <f>IFERROR(VLOOKUP($A38,contratos,2,FALSE),"")</f>
        <v>CLINICA DOUTOR PAULO HENRIQUE RODRIGUES LTDA</v>
      </c>
      <c r="C38" s="61">
        <f t="shared" si="1"/>
        <v>4</v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 t="s">
        <v>147</v>
      </c>
      <c r="M38" s="59" t="s">
        <v>189</v>
      </c>
      <c r="N38" s="68"/>
      <c r="O38" s="69"/>
      <c r="P38" s="69"/>
      <c r="Q38" s="59">
        <v>2.0</v>
      </c>
      <c r="R38" s="69"/>
      <c r="S38" s="59" t="s">
        <v>149</v>
      </c>
      <c r="T38" s="59"/>
      <c r="U38" s="62">
        <v>44980.0</v>
      </c>
      <c r="V38" s="65">
        <v>0.30486111111111114</v>
      </c>
      <c r="W38" s="65">
        <v>0.8152777777777778</v>
      </c>
      <c r="X38" s="66">
        <f>IF(W38&lt;&gt;"",IF((W38-V38)-almoco&gt;=corte_almoco,(W38-V38)-almoco,(W38-V38)),"")</f>
        <v>0.46875</v>
      </c>
      <c r="Y38" s="66">
        <v>0.09375</v>
      </c>
      <c r="Z38" s="59" t="s">
        <v>167</v>
      </c>
      <c r="AA38" s="59" t="s">
        <v>134</v>
      </c>
      <c r="AB38" s="59"/>
      <c r="AC38" s="70"/>
      <c r="AD38" s="70">
        <v>9478.61</v>
      </c>
      <c r="AE38" s="71">
        <v>2369.6525</v>
      </c>
      <c r="AF38" s="71">
        <f>IF(X38&lt;&gt;"",(HOUR(X38)+MINUTE(X38)/60)*custohh,"")</f>
        <v>843.75</v>
      </c>
      <c r="AG38" s="70"/>
      <c r="AH38" s="71">
        <f t="shared" si="2"/>
        <v>843.75</v>
      </c>
      <c r="AI38" s="59" t="s">
        <v>456</v>
      </c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>
        <v>669.0</v>
      </c>
      <c r="B39" s="60" t="str">
        <f>IFERROR(VLOOKUP($A39,contratos,2,FALSE),"")</f>
        <v>CAROLINA ROBSON ALVES</v>
      </c>
      <c r="C39" s="61">
        <f t="shared" si="1"/>
        <v>2</v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 t="s">
        <v>147</v>
      </c>
      <c r="M39" s="59" t="s">
        <v>189</v>
      </c>
      <c r="N39" s="68"/>
      <c r="O39" s="69"/>
      <c r="P39" s="69"/>
      <c r="Q39" s="59">
        <v>3.0</v>
      </c>
      <c r="R39" s="69"/>
      <c r="S39" s="59" t="s">
        <v>149</v>
      </c>
      <c r="T39" s="59"/>
      <c r="U39" s="62">
        <v>44980.0</v>
      </c>
      <c r="V39" s="65">
        <v>0.31319444444444444</v>
      </c>
      <c r="W39" s="65">
        <v>0.7083333333333334</v>
      </c>
      <c r="X39" s="66">
        <f>IF(W39&lt;&gt;"",IF((W39-V39)-almoco&gt;=corte_almoco,(W39-V39)-almoco,(W39-V39)),"")</f>
        <v>0.3534722222</v>
      </c>
      <c r="Y39" s="66">
        <v>-0.021527777777777757</v>
      </c>
      <c r="Z39" s="59" t="s">
        <v>180</v>
      </c>
      <c r="AA39" s="59" t="s">
        <v>124</v>
      </c>
      <c r="AB39" s="59"/>
      <c r="AC39" s="70"/>
      <c r="AD39" s="70">
        <v>9879.52</v>
      </c>
      <c r="AE39" s="71">
        <v>4939.76</v>
      </c>
      <c r="AF39" s="71">
        <f>IF(X39&lt;&gt;"",(HOUR(X39)+MINUTE(X39)/60)*custohh,"")</f>
        <v>636.25</v>
      </c>
      <c r="AG39" s="70"/>
      <c r="AH39" s="71">
        <f t="shared" si="2"/>
        <v>636.25</v>
      </c>
      <c r="AI39" s="59" t="s">
        <v>456</v>
      </c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>
        <v>560.0</v>
      </c>
      <c r="B40" s="60" t="str">
        <f>IFERROR(VLOOKUP($A40,contratos,2,FALSE),"")</f>
        <v>RODRIGO BRAGA PENTAGNA GUIMARÃES</v>
      </c>
      <c r="C40" s="61">
        <f t="shared" si="1"/>
        <v>8</v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 t="s">
        <v>156</v>
      </c>
      <c r="M40" s="59" t="s">
        <v>155</v>
      </c>
      <c r="N40" s="68"/>
      <c r="O40" s="69"/>
      <c r="P40" s="69"/>
      <c r="Q40" s="59">
        <v>3.0</v>
      </c>
      <c r="R40" s="69"/>
      <c r="S40" s="59" t="s">
        <v>149</v>
      </c>
      <c r="T40" s="59"/>
      <c r="U40" s="62">
        <v>44980.0</v>
      </c>
      <c r="V40" s="65">
        <v>0.3861111111111111</v>
      </c>
      <c r="W40" s="65">
        <v>0.6479166666666667</v>
      </c>
      <c r="X40" s="66">
        <f>IF(W40&lt;&gt;"",IF((W40-V40)-almoco&gt;=corte_almoco,(W40-V40)-almoco,(W40-V40)),"")</f>
        <v>0.2618055556</v>
      </c>
      <c r="Y40" s="66">
        <v>-0.15486111111111112</v>
      </c>
      <c r="Z40" s="59" t="s">
        <v>203</v>
      </c>
      <c r="AA40" s="59" t="s">
        <v>125</v>
      </c>
      <c r="AB40" s="59"/>
      <c r="AC40" s="70"/>
      <c r="AD40" s="70">
        <v>126.52</v>
      </c>
      <c r="AE40" s="71">
        <v>226.8175</v>
      </c>
      <c r="AF40" s="71">
        <f>IF(X40&lt;&gt;"",(HOUR(X40)+MINUTE(X40)/60)*custohh,"")</f>
        <v>471.25</v>
      </c>
      <c r="AG40" s="70"/>
      <c r="AH40" s="71">
        <f t="shared" si="2"/>
        <v>471.25</v>
      </c>
      <c r="AI40" s="59" t="s">
        <v>456</v>
      </c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 t="s">
        <v>333</v>
      </c>
      <c r="B41" s="60" t="str">
        <f>IFERROR(VLOOKUP($A41,contratos,2,FALSE),"")</f>
        <v>Edina Lobão Veras</v>
      </c>
      <c r="C41" s="61">
        <f t="shared" si="1"/>
        <v>1</v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 t="s">
        <v>147</v>
      </c>
      <c r="M41" s="59" t="s">
        <v>189</v>
      </c>
      <c r="N41" s="68"/>
      <c r="O41" s="69"/>
      <c r="P41" s="69"/>
      <c r="Q41" s="59">
        <v>1.0</v>
      </c>
      <c r="R41" s="69"/>
      <c r="S41" s="59" t="s">
        <v>149</v>
      </c>
      <c r="T41" s="59"/>
      <c r="U41" s="62">
        <v>44980.0</v>
      </c>
      <c r="V41" s="65">
        <v>0.3159722222222222</v>
      </c>
      <c r="W41" s="65">
        <v>0.3861111111111111</v>
      </c>
      <c r="X41" s="66">
        <f>IF(W41&lt;&gt;"",IF((W41-V41)-almoco&gt;=corte_almoco,(W41-V41)-almoco,(W41-V41)),"")</f>
        <v>0.07013888889</v>
      </c>
      <c r="Y41" s="66">
        <v>-0.01319444444444444</v>
      </c>
      <c r="Z41" s="59" t="s">
        <v>203</v>
      </c>
      <c r="AA41" s="59" t="s">
        <v>125</v>
      </c>
      <c r="AB41" s="59"/>
      <c r="AC41" s="70"/>
      <c r="AD41" s="70">
        <v>140.0</v>
      </c>
      <c r="AE41" s="71">
        <v>140.0</v>
      </c>
      <c r="AF41" s="71">
        <f>IF(X41&lt;&gt;"",(HOUR(X41)+MINUTE(X41)/60)*custohh,"")</f>
        <v>126.25</v>
      </c>
      <c r="AG41" s="70"/>
      <c r="AH41" s="71">
        <f t="shared" si="2"/>
        <v>126.25</v>
      </c>
      <c r="AI41" s="59" t="s">
        <v>456</v>
      </c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>
        <v>575.0</v>
      </c>
      <c r="B42" s="60" t="str">
        <f>IFERROR(VLOOKUP($A42,contratos,2,FALSE),"")</f>
        <v>CÁSSIO DINIZ NOGUEIRA</v>
      </c>
      <c r="C42" s="61">
        <f t="shared" si="1"/>
        <v>13</v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 t="s">
        <v>147</v>
      </c>
      <c r="M42" s="59" t="s">
        <v>189</v>
      </c>
      <c r="N42" s="68"/>
      <c r="O42" s="69"/>
      <c r="P42" s="69"/>
      <c r="Q42" s="59">
        <v>1.0</v>
      </c>
      <c r="R42" s="69"/>
      <c r="S42" s="59" t="s">
        <v>149</v>
      </c>
      <c r="T42" s="59"/>
      <c r="U42" s="62">
        <v>44974.0</v>
      </c>
      <c r="V42" s="65">
        <v>0.2875</v>
      </c>
      <c r="W42" s="65">
        <v>0.7118055555555556</v>
      </c>
      <c r="X42" s="66">
        <f>IF(W42&lt;&gt;"",IF((W42-V42)-almoco&gt;=corte_almoco,(W42-V42)-almoco,(W42-V42)),"")</f>
        <v>0.3826388889</v>
      </c>
      <c r="Y42" s="66">
        <v>0.04930555555555555</v>
      </c>
      <c r="Z42" s="59" t="s">
        <v>203</v>
      </c>
      <c r="AA42" s="59" t="s">
        <v>125</v>
      </c>
      <c r="AB42" s="59"/>
      <c r="AC42" s="70"/>
      <c r="AD42" s="70">
        <v>41123.16</v>
      </c>
      <c r="AE42" s="71">
        <v>4099.390059171597</v>
      </c>
      <c r="AF42" s="71">
        <f>IF(X42&lt;&gt;"",(HOUR(X42)+MINUTE(X42)/60)*custohh,"")</f>
        <v>688.75</v>
      </c>
      <c r="AG42" s="70"/>
      <c r="AH42" s="71">
        <f t="shared" si="2"/>
        <v>688.75</v>
      </c>
      <c r="AI42" s="59" t="s">
        <v>456</v>
      </c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>
        <v>946.0</v>
      </c>
      <c r="B43" s="60" t="str">
        <f>IFERROR(VLOOKUP($A43,contratos,2,FALSE),"")</f>
        <v>CLINICA DOUTOR PAULO HENRIQUE RODRIGUES LTDA</v>
      </c>
      <c r="C43" s="61">
        <f t="shared" si="1"/>
        <v>4</v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 t="s">
        <v>147</v>
      </c>
      <c r="M43" s="59" t="s">
        <v>189</v>
      </c>
      <c r="N43" s="68"/>
      <c r="O43" s="69"/>
      <c r="P43" s="69"/>
      <c r="Q43" s="59">
        <v>1.0</v>
      </c>
      <c r="R43" s="69"/>
      <c r="S43" s="59" t="s">
        <v>149</v>
      </c>
      <c r="T43" s="59"/>
      <c r="U43" s="62">
        <v>44974.0</v>
      </c>
      <c r="V43" s="65">
        <v>0.3034722222222222</v>
      </c>
      <c r="W43" s="65">
        <v>0.6513888888888889</v>
      </c>
      <c r="X43" s="66">
        <f>IF(W43&lt;&gt;"",IF((W43-V43)-almoco&gt;=corte_almoco,(W43-V43)-almoco,(W43-V43)),"")</f>
        <v>0.30625</v>
      </c>
      <c r="Y43" s="66">
        <v>-0.027083333333333293</v>
      </c>
      <c r="Z43" s="59" t="s">
        <v>167</v>
      </c>
      <c r="AA43" s="59" t="s">
        <v>124</v>
      </c>
      <c r="AB43" s="59"/>
      <c r="AC43" s="70"/>
      <c r="AD43" s="70">
        <v>9478.61</v>
      </c>
      <c r="AE43" s="71">
        <v>2369.6525</v>
      </c>
      <c r="AF43" s="71">
        <f>IF(X43&lt;&gt;"",(HOUR(X43)+MINUTE(X43)/60)*custohh,"")</f>
        <v>551.25</v>
      </c>
      <c r="AG43" s="70"/>
      <c r="AH43" s="71">
        <f t="shared" si="2"/>
        <v>551.25</v>
      </c>
      <c r="AI43" s="59" t="s">
        <v>456</v>
      </c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>
        <v>575.0</v>
      </c>
      <c r="B44" s="60" t="str">
        <f>IFERROR(VLOOKUP($A44,contratos,2,FALSE),"")</f>
        <v>CÁSSIO DINIZ NOGUEIRA</v>
      </c>
      <c r="C44" s="61">
        <f t="shared" si="1"/>
        <v>13</v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 t="s">
        <v>147</v>
      </c>
      <c r="M44" s="59" t="s">
        <v>189</v>
      </c>
      <c r="N44" s="68"/>
      <c r="O44" s="69"/>
      <c r="P44" s="69"/>
      <c r="Q44" s="59">
        <v>1.0</v>
      </c>
      <c r="R44" s="69"/>
      <c r="S44" s="59" t="s">
        <v>149</v>
      </c>
      <c r="T44" s="59"/>
      <c r="U44" s="62">
        <v>44974.0</v>
      </c>
      <c r="V44" s="65">
        <v>0.29444444444444445</v>
      </c>
      <c r="W44" s="65">
        <v>0.6701388888888888</v>
      </c>
      <c r="X44" s="66">
        <f>IF(W44&lt;&gt;"",IF((W44-V44)-almoco&gt;=corte_almoco,(W44-V44)-almoco,(W44-V44)),"")</f>
        <v>0.3340277778</v>
      </c>
      <c r="Y44" s="66">
        <v>6.94444444444442E-4</v>
      </c>
      <c r="Z44" s="59" t="s">
        <v>142</v>
      </c>
      <c r="AA44" s="59" t="s">
        <v>217</v>
      </c>
      <c r="AB44" s="59"/>
      <c r="AC44" s="70"/>
      <c r="AD44" s="70">
        <v>41123.16</v>
      </c>
      <c r="AE44" s="71">
        <v>4099.390059171597</v>
      </c>
      <c r="AF44" s="71">
        <f>IF(X44&lt;&gt;"",(HOUR(X44)+MINUTE(X44)/60)*custohh,"")</f>
        <v>601.25</v>
      </c>
      <c r="AG44" s="70"/>
      <c r="AH44" s="71">
        <f t="shared" si="2"/>
        <v>601.25</v>
      </c>
      <c r="AI44" s="59" t="s">
        <v>456</v>
      </c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>
        <v>968.0</v>
      </c>
      <c r="B45" s="60" t="str">
        <f>IFERROR(VLOOKUP($A45,contratos,2,FALSE),"")</f>
        <v>TANIA MARA DINIZ NOGUEIRA</v>
      </c>
      <c r="C45" s="61">
        <f t="shared" si="1"/>
        <v>4</v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 t="s">
        <v>147</v>
      </c>
      <c r="M45" s="59" t="s">
        <v>189</v>
      </c>
      <c r="N45" s="68"/>
      <c r="O45" s="69"/>
      <c r="P45" s="69"/>
      <c r="Q45" s="59">
        <v>2.0</v>
      </c>
      <c r="R45" s="69"/>
      <c r="S45" s="59" t="s">
        <v>149</v>
      </c>
      <c r="T45" s="59"/>
      <c r="U45" s="62">
        <v>44974.0</v>
      </c>
      <c r="V45" s="65">
        <v>0.3402777777777778</v>
      </c>
      <c r="W45" s="65">
        <v>0.5513888888888889</v>
      </c>
      <c r="X45" s="66">
        <f>IF(W45&lt;&gt;"",IF((W45-V45)-almoco&gt;=corte_almoco,(W45-V45)-almoco,(W45-V45)),"")</f>
        <v>0.2111111111</v>
      </c>
      <c r="Y45" s="66">
        <v>-0.1222222222222222</v>
      </c>
      <c r="Z45" s="59" t="s">
        <v>180</v>
      </c>
      <c r="AA45" s="59" t="s">
        <v>124</v>
      </c>
      <c r="AB45" s="59"/>
      <c r="AC45" s="70"/>
      <c r="AD45" s="70">
        <v>20400.68</v>
      </c>
      <c r="AE45" s="71">
        <v>3825.1275</v>
      </c>
      <c r="AF45" s="71">
        <f>IF(X45&lt;&gt;"",(HOUR(X45)+MINUTE(X45)/60)*custohh,"")</f>
        <v>380</v>
      </c>
      <c r="AG45" s="70"/>
      <c r="AH45" s="71">
        <f t="shared" si="2"/>
        <v>380</v>
      </c>
      <c r="AI45" s="59" t="s">
        <v>456</v>
      </c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 t="s">
        <v>331</v>
      </c>
      <c r="B46" s="60" t="str">
        <f>IFERROR(VLOOKUP($A46,contratos,2,FALSE),"")</f>
        <v>Edson Fonseca e Silva</v>
      </c>
      <c r="C46" s="61">
        <f t="shared" si="1"/>
        <v>1</v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 t="s">
        <v>147</v>
      </c>
      <c r="M46" s="59" t="s">
        <v>189</v>
      </c>
      <c r="N46" s="68"/>
      <c r="O46" s="69"/>
      <c r="P46" s="69"/>
      <c r="Q46" s="59">
        <v>1.0</v>
      </c>
      <c r="R46" s="69"/>
      <c r="S46" s="59" t="s">
        <v>149</v>
      </c>
      <c r="T46" s="59"/>
      <c r="U46" s="62">
        <v>44974.0</v>
      </c>
      <c r="V46" s="65">
        <v>0.5520833333333334</v>
      </c>
      <c r="W46" s="65">
        <v>0.6479166666666667</v>
      </c>
      <c r="X46" s="66">
        <f>IF(W46&lt;&gt;"",IF((W46-V46)-almoco&gt;=corte_almoco,(W46-V46)-almoco,(W46-V46)),"")</f>
        <v>0.09583333333</v>
      </c>
      <c r="Y46" s="66">
        <v>-0.02916666666666666</v>
      </c>
      <c r="Z46" s="59" t="s">
        <v>180</v>
      </c>
      <c r="AA46" s="59" t="s">
        <v>124</v>
      </c>
      <c r="AB46" s="59"/>
      <c r="AC46" s="70"/>
      <c r="AD46" s="70">
        <v>0.0</v>
      </c>
      <c r="AE46" s="71">
        <v>0.0</v>
      </c>
      <c r="AF46" s="71">
        <f>IF(X46&lt;&gt;"",(HOUR(X46)+MINUTE(X46)/60)*custohh,"")</f>
        <v>172.5</v>
      </c>
      <c r="AG46" s="70"/>
      <c r="AH46" s="71">
        <f t="shared" si="2"/>
        <v>172.5</v>
      </c>
      <c r="AI46" s="59" t="s">
        <v>456</v>
      </c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>
        <v>575.0</v>
      </c>
      <c r="B47" s="60" t="str">
        <f>IFERROR(VLOOKUP($A47,contratos,2,FALSE),"")</f>
        <v>CÁSSIO DINIZ NOGUEIRA</v>
      </c>
      <c r="C47" s="61">
        <f t="shared" si="1"/>
        <v>13</v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 t="s">
        <v>147</v>
      </c>
      <c r="M47" s="59" t="s">
        <v>189</v>
      </c>
      <c r="N47" s="68"/>
      <c r="O47" s="69"/>
      <c r="P47" s="69"/>
      <c r="Q47" s="59">
        <v>1.0</v>
      </c>
      <c r="R47" s="69"/>
      <c r="S47" s="59" t="s">
        <v>149</v>
      </c>
      <c r="T47" s="59"/>
      <c r="U47" s="62">
        <v>44973.0</v>
      </c>
      <c r="V47" s="65">
        <v>0.2875</v>
      </c>
      <c r="W47" s="65">
        <v>0.7118055555555556</v>
      </c>
      <c r="X47" s="66">
        <f>IF(W47&lt;&gt;"",IF((W47-V47)-almoco&gt;=corte_almoco,(W47-V47)-almoco,(W47-V47)),"")</f>
        <v>0.3826388889</v>
      </c>
      <c r="Y47" s="66">
        <v>0.007638888888888862</v>
      </c>
      <c r="Z47" s="59" t="s">
        <v>203</v>
      </c>
      <c r="AA47" s="59" t="s">
        <v>125</v>
      </c>
      <c r="AB47" s="59"/>
      <c r="AC47" s="70"/>
      <c r="AD47" s="70">
        <v>41123.16</v>
      </c>
      <c r="AE47" s="71">
        <v>4099.390059171597</v>
      </c>
      <c r="AF47" s="71">
        <f>IF(X47&lt;&gt;"",(HOUR(X47)+MINUTE(X47)/60)*custohh,"")</f>
        <v>688.75</v>
      </c>
      <c r="AG47" s="70"/>
      <c r="AH47" s="71">
        <f t="shared" si="2"/>
        <v>688.75</v>
      </c>
      <c r="AI47" s="59" t="s">
        <v>456</v>
      </c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>
        <v>946.0</v>
      </c>
      <c r="B48" s="60" t="str">
        <f>IFERROR(VLOOKUP($A48,contratos,2,FALSE),"")</f>
        <v>CLINICA DOUTOR PAULO HENRIQUE RODRIGUES LTDA</v>
      </c>
      <c r="C48" s="61">
        <f t="shared" si="1"/>
        <v>4</v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 t="s">
        <v>147</v>
      </c>
      <c r="M48" s="59" t="s">
        <v>189</v>
      </c>
      <c r="N48" s="68"/>
      <c r="O48" s="69"/>
      <c r="P48" s="69"/>
      <c r="Q48" s="59">
        <v>1.0</v>
      </c>
      <c r="R48" s="69"/>
      <c r="S48" s="59" t="s">
        <v>149</v>
      </c>
      <c r="T48" s="59"/>
      <c r="U48" s="62">
        <v>44973.0</v>
      </c>
      <c r="V48" s="65">
        <v>0.3034722222222222</v>
      </c>
      <c r="W48" s="65">
        <v>0.6486111111111111</v>
      </c>
      <c r="X48" s="66">
        <f>IF(W48&lt;&gt;"",IF((W48-V48)-almoco&gt;=corte_almoco,(W48-V48)-almoco,(W48-V48)),"")</f>
        <v>0.3034722222</v>
      </c>
      <c r="Y48" s="66">
        <v>-0.0715277777777778</v>
      </c>
      <c r="Z48" s="59" t="s">
        <v>167</v>
      </c>
      <c r="AA48" s="59" t="s">
        <v>134</v>
      </c>
      <c r="AB48" s="59"/>
      <c r="AC48" s="70"/>
      <c r="AD48" s="70">
        <v>9478.61</v>
      </c>
      <c r="AE48" s="71">
        <v>2369.6525</v>
      </c>
      <c r="AF48" s="71">
        <f>IF(X48&lt;&gt;"",(HOUR(X48)+MINUTE(X48)/60)*custohh,"")</f>
        <v>546.25</v>
      </c>
      <c r="AG48" s="70"/>
      <c r="AH48" s="71">
        <f t="shared" si="2"/>
        <v>546.25</v>
      </c>
      <c r="AI48" s="59" t="s">
        <v>456</v>
      </c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>
        <v>575.0</v>
      </c>
      <c r="B49" s="60" t="str">
        <f>IFERROR(VLOOKUP($A49,contratos,2,FALSE),"")</f>
        <v>CÁSSIO DINIZ NOGUEIRA</v>
      </c>
      <c r="C49" s="61">
        <f t="shared" si="1"/>
        <v>13</v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 t="s">
        <v>147</v>
      </c>
      <c r="M49" s="59" t="s">
        <v>189</v>
      </c>
      <c r="N49" s="68"/>
      <c r="O49" s="69"/>
      <c r="P49" s="69"/>
      <c r="Q49" s="59">
        <v>1.0</v>
      </c>
      <c r="R49" s="69"/>
      <c r="S49" s="59" t="s">
        <v>149</v>
      </c>
      <c r="T49" s="59"/>
      <c r="U49" s="62">
        <v>44973.0</v>
      </c>
      <c r="V49" s="65">
        <v>0.2861111111111111</v>
      </c>
      <c r="W49" s="65">
        <v>0.7111111111111111</v>
      </c>
      <c r="X49" s="66">
        <f>IF(W49&lt;&gt;"",IF((W49-V49)-almoco&gt;=corte_almoco,(W49-V49)-almoco,(W49-V49)),"")</f>
        <v>0.3833333333</v>
      </c>
      <c r="Y49" s="66">
        <v>0.00833333333333336</v>
      </c>
      <c r="Z49" s="59" t="s">
        <v>142</v>
      </c>
      <c r="AA49" s="59" t="s">
        <v>217</v>
      </c>
      <c r="AB49" s="59"/>
      <c r="AC49" s="70"/>
      <c r="AD49" s="70">
        <v>41123.16</v>
      </c>
      <c r="AE49" s="71">
        <v>4099.390059171597</v>
      </c>
      <c r="AF49" s="71">
        <f>IF(X49&lt;&gt;"",(HOUR(X49)+MINUTE(X49)/60)*custohh,"")</f>
        <v>690</v>
      </c>
      <c r="AG49" s="70"/>
      <c r="AH49" s="71">
        <f t="shared" si="2"/>
        <v>690</v>
      </c>
      <c r="AI49" s="59" t="s">
        <v>456</v>
      </c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>
        <v>968.0</v>
      </c>
      <c r="B50" s="60" t="str">
        <f>IFERROR(VLOOKUP($A50,contratos,2,FALSE),"")</f>
        <v>TANIA MARA DINIZ NOGUEIRA</v>
      </c>
      <c r="C50" s="61">
        <f t="shared" si="1"/>
        <v>4</v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 t="s">
        <v>147</v>
      </c>
      <c r="M50" s="59" t="s">
        <v>189</v>
      </c>
      <c r="N50" s="68"/>
      <c r="O50" s="69"/>
      <c r="P50" s="69"/>
      <c r="Q50" s="59">
        <v>2.0</v>
      </c>
      <c r="R50" s="69"/>
      <c r="S50" s="59" t="s">
        <v>149</v>
      </c>
      <c r="T50" s="59"/>
      <c r="U50" s="62">
        <v>44973.0</v>
      </c>
      <c r="V50" s="65">
        <v>0.3020833333333333</v>
      </c>
      <c r="W50" s="65">
        <v>0.6916666666666667</v>
      </c>
      <c r="X50" s="66">
        <f>IF(W50&lt;&gt;"",IF((W50-V50)-almoco&gt;=corte_almoco,(W50-V50)-almoco,(W50-V50)),"")</f>
        <v>0.3479166667</v>
      </c>
      <c r="Y50" s="66">
        <v>-0.027083333333333348</v>
      </c>
      <c r="Z50" s="59" t="s">
        <v>180</v>
      </c>
      <c r="AA50" s="59" t="s">
        <v>124</v>
      </c>
      <c r="AB50" s="59"/>
      <c r="AC50" s="70"/>
      <c r="AD50" s="70">
        <v>20400.68</v>
      </c>
      <c r="AE50" s="71">
        <v>3825.1275</v>
      </c>
      <c r="AF50" s="71">
        <f>IF(X50&lt;&gt;"",(HOUR(X50)+MINUTE(X50)/60)*custohh,"")</f>
        <v>626.25</v>
      </c>
      <c r="AG50" s="70"/>
      <c r="AH50" s="71">
        <f t="shared" si="2"/>
        <v>626.25</v>
      </c>
      <c r="AI50" s="59" t="s">
        <v>456</v>
      </c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 t="s">
        <v>307</v>
      </c>
      <c r="B51" s="60" t="str">
        <f>IFERROR(VLOOKUP($A51,contratos,2,FALSE),"")</f>
        <v>LUCIANA DO ESPÍRITO SANTO SARAIVA DINIZ</v>
      </c>
      <c r="C51" s="61">
        <f t="shared" si="1"/>
        <v>3</v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 t="s">
        <v>147</v>
      </c>
      <c r="M51" s="59" t="s">
        <v>189</v>
      </c>
      <c r="N51" s="68"/>
      <c r="O51" s="69"/>
      <c r="P51" s="69"/>
      <c r="Q51" s="59">
        <v>2.0</v>
      </c>
      <c r="R51" s="69"/>
      <c r="S51" s="59" t="s">
        <v>149</v>
      </c>
      <c r="T51" s="59"/>
      <c r="U51" s="62">
        <v>44973.0</v>
      </c>
      <c r="V51" s="65">
        <v>0.6777777777777778</v>
      </c>
      <c r="W51" s="65">
        <v>0.9291666666666667</v>
      </c>
      <c r="X51" s="66">
        <f>IF(W51&lt;&gt;"",IF((W51-V51)-almoco&gt;=corte_almoco,(W51-V51)-almoco,(W51-V51)),"")</f>
        <v>0.2513888889</v>
      </c>
      <c r="Y51" s="66">
        <v>-0.16527777777777777</v>
      </c>
      <c r="Z51" s="59" t="s">
        <v>151</v>
      </c>
      <c r="AA51" s="59" t="s">
        <v>152</v>
      </c>
      <c r="AB51" s="59"/>
      <c r="AC51" s="70"/>
      <c r="AD51" s="70">
        <v>1500.0</v>
      </c>
      <c r="AE51" s="71">
        <v>500.0</v>
      </c>
      <c r="AF51" s="71">
        <f>IF(X51&lt;&gt;"",(HOUR(X51)+MINUTE(X51)/60)*custohh,"")</f>
        <v>452.5</v>
      </c>
      <c r="AG51" s="70"/>
      <c r="AH51" s="71">
        <f t="shared" si="2"/>
        <v>452.5</v>
      </c>
      <c r="AI51" s="59" t="s">
        <v>456</v>
      </c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>
        <v>575.0</v>
      </c>
      <c r="B52" s="60" t="str">
        <f>IFERROR(VLOOKUP($A52,contratos,2,FALSE),"")</f>
        <v>CÁSSIO DINIZ NOGUEIRA</v>
      </c>
      <c r="C52" s="61">
        <f t="shared" si="1"/>
        <v>13</v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 t="s">
        <v>147</v>
      </c>
      <c r="M52" s="59" t="s">
        <v>189</v>
      </c>
      <c r="N52" s="68"/>
      <c r="O52" s="69"/>
      <c r="P52" s="69"/>
      <c r="Q52" s="59">
        <v>1.0</v>
      </c>
      <c r="R52" s="69"/>
      <c r="S52" s="59" t="s">
        <v>149</v>
      </c>
      <c r="T52" s="59"/>
      <c r="U52" s="62">
        <v>44972.0</v>
      </c>
      <c r="V52" s="65">
        <v>0.28958333333333336</v>
      </c>
      <c r="W52" s="65">
        <v>0.7576388888888889</v>
      </c>
      <c r="X52" s="66">
        <f>IF(W52&lt;&gt;"",IF((W52-V52)-almoco&gt;=corte_almoco,(W52-V52)-almoco,(W52-V52)),"")</f>
        <v>0.4263888889</v>
      </c>
      <c r="Y52" s="66">
        <v>0.05138888888888887</v>
      </c>
      <c r="Z52" s="59" t="s">
        <v>203</v>
      </c>
      <c r="AA52" s="59" t="s">
        <v>125</v>
      </c>
      <c r="AB52" s="59"/>
      <c r="AC52" s="70"/>
      <c r="AD52" s="70">
        <v>41123.16</v>
      </c>
      <c r="AE52" s="71">
        <v>4099.390059171597</v>
      </c>
      <c r="AF52" s="71">
        <f>IF(X52&lt;&gt;"",(HOUR(X52)+MINUTE(X52)/60)*custohh,"")</f>
        <v>767.5</v>
      </c>
      <c r="AG52" s="70"/>
      <c r="AH52" s="71">
        <f t="shared" si="2"/>
        <v>767.5</v>
      </c>
      <c r="AI52" s="59" t="s">
        <v>456</v>
      </c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>
        <v>4.0</v>
      </c>
      <c r="B53" s="60" t="str">
        <f>IFERROR(VLOOKUP($A53,contratos,2,FALSE),"")</f>
        <v>SHOWROOM BONTEMPO</v>
      </c>
      <c r="C53" s="61">
        <f t="shared" si="1"/>
        <v>7</v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 t="s">
        <v>129</v>
      </c>
      <c r="M53" s="59" t="s">
        <v>129</v>
      </c>
      <c r="N53" s="68"/>
      <c r="O53" s="69"/>
      <c r="P53" s="69"/>
      <c r="Q53" s="59">
        <v>1.0</v>
      </c>
      <c r="R53" s="69"/>
      <c r="S53" s="59" t="s">
        <v>149</v>
      </c>
      <c r="T53" s="59"/>
      <c r="U53" s="62">
        <v>44972.0</v>
      </c>
      <c r="V53" s="65">
        <v>0.28958333333333336</v>
      </c>
      <c r="W53" s="65">
        <v>0.7652777777777777</v>
      </c>
      <c r="X53" s="66">
        <f>IF(W53&lt;&gt;"",IF((W53-V53)-almoco&gt;=corte_almoco,(W53-V53)-almoco,(W53-V53)),"")</f>
        <v>0.4340277778</v>
      </c>
      <c r="Y53" s="66">
        <v>0.05902777777777779</v>
      </c>
      <c r="Z53" s="59" t="s">
        <v>134</v>
      </c>
      <c r="AA53" s="59" t="s">
        <v>167</v>
      </c>
      <c r="AB53" s="59"/>
      <c r="AC53" s="70"/>
      <c r="AD53" s="70">
        <v>81358.1</v>
      </c>
      <c r="AE53" s="71">
        <v>1660.369387755102</v>
      </c>
      <c r="AF53" s="71">
        <f>IF(X53&lt;&gt;"",(HOUR(X53)+MINUTE(X53)/60)*custohh,"")</f>
        <v>781.25</v>
      </c>
      <c r="AG53" s="70"/>
      <c r="AH53" s="71">
        <f t="shared" si="2"/>
        <v>781.25</v>
      </c>
      <c r="AI53" s="59" t="s">
        <v>456</v>
      </c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>
        <v>575.0</v>
      </c>
      <c r="B54" s="60" t="str">
        <f>IFERROR(VLOOKUP($A54,contratos,2,FALSE),"")</f>
        <v>CÁSSIO DINIZ NOGUEIRA</v>
      </c>
      <c r="C54" s="61">
        <f t="shared" si="1"/>
        <v>13</v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 t="s">
        <v>147</v>
      </c>
      <c r="M54" s="59" t="s">
        <v>189</v>
      </c>
      <c r="N54" s="68"/>
      <c r="O54" s="69"/>
      <c r="P54" s="69"/>
      <c r="Q54" s="59">
        <v>1.0</v>
      </c>
      <c r="R54" s="69"/>
      <c r="S54" s="59" t="s">
        <v>149</v>
      </c>
      <c r="T54" s="59"/>
      <c r="U54" s="62">
        <v>44972.0</v>
      </c>
      <c r="V54" s="65">
        <v>0.2902777777777778</v>
      </c>
      <c r="W54" s="65">
        <v>0.7576388888888889</v>
      </c>
      <c r="X54" s="66">
        <f>IF(W54&lt;&gt;"",IF((W54-V54)-almoco&gt;=corte_almoco,(W54-V54)-almoco,(W54-V54)),"")</f>
        <v>0.4256944444</v>
      </c>
      <c r="Y54" s="66">
        <v>0.05069444444444443</v>
      </c>
      <c r="Z54" s="59" t="s">
        <v>142</v>
      </c>
      <c r="AA54" s="59" t="s">
        <v>217</v>
      </c>
      <c r="AB54" s="59"/>
      <c r="AC54" s="70"/>
      <c r="AD54" s="70">
        <v>41123.16</v>
      </c>
      <c r="AE54" s="71">
        <v>4099.390059171597</v>
      </c>
      <c r="AF54" s="71">
        <f>IF(X54&lt;&gt;"",(HOUR(X54)+MINUTE(X54)/60)*custohh,"")</f>
        <v>766.25</v>
      </c>
      <c r="AG54" s="70"/>
      <c r="AH54" s="71">
        <f t="shared" si="2"/>
        <v>766.25</v>
      </c>
      <c r="AI54" s="59" t="s">
        <v>456</v>
      </c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>
        <v>968.0</v>
      </c>
      <c r="B55" s="60" t="str">
        <f>IFERROR(VLOOKUP($A55,contratos,2,FALSE),"")</f>
        <v>TANIA MARA DINIZ NOGUEIRA</v>
      </c>
      <c r="C55" s="61">
        <f t="shared" si="1"/>
        <v>4</v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 t="s">
        <v>147</v>
      </c>
      <c r="M55" s="59" t="s">
        <v>189</v>
      </c>
      <c r="N55" s="68"/>
      <c r="O55" s="69"/>
      <c r="P55" s="69"/>
      <c r="Q55" s="59">
        <v>2.0</v>
      </c>
      <c r="R55" s="69"/>
      <c r="S55" s="59" t="s">
        <v>149</v>
      </c>
      <c r="T55" s="59"/>
      <c r="U55" s="62">
        <v>44972.0</v>
      </c>
      <c r="V55" s="65">
        <v>0.26319444444444445</v>
      </c>
      <c r="W55" s="65">
        <v>0.6875</v>
      </c>
      <c r="X55" s="66">
        <f>IF(W55&lt;&gt;"",IF((W55-V55)-almoco&gt;=corte_almoco,(W55-V55)-almoco,(W55-V55)),"")</f>
        <v>0.3826388889</v>
      </c>
      <c r="Y55" s="66">
        <v>0.007638888888888862</v>
      </c>
      <c r="Z55" s="59" t="s">
        <v>180</v>
      </c>
      <c r="AA55" s="59" t="s">
        <v>124</v>
      </c>
      <c r="AB55" s="59"/>
      <c r="AC55" s="70"/>
      <c r="AD55" s="70">
        <v>20400.68</v>
      </c>
      <c r="AE55" s="71">
        <v>3825.1275</v>
      </c>
      <c r="AF55" s="71">
        <f>IF(X55&lt;&gt;"",(HOUR(X55)+MINUTE(X55)/60)*custohh,"")</f>
        <v>688.75</v>
      </c>
      <c r="AG55" s="70"/>
      <c r="AH55" s="71">
        <f t="shared" si="2"/>
        <v>688.75</v>
      </c>
      <c r="AI55" s="59" t="s">
        <v>456</v>
      </c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>
        <v>560.0</v>
      </c>
      <c r="B56" s="60" t="str">
        <f>IFERROR(VLOOKUP($A56,contratos,2,FALSE),"")</f>
        <v>RODRIGO BRAGA PENTAGNA GUIMARÃES</v>
      </c>
      <c r="C56" s="61">
        <f t="shared" si="1"/>
        <v>8</v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 t="s">
        <v>156</v>
      </c>
      <c r="M56" s="59" t="s">
        <v>155</v>
      </c>
      <c r="N56" s="68"/>
      <c r="O56" s="69"/>
      <c r="P56" s="69"/>
      <c r="Q56" s="59">
        <v>6.0</v>
      </c>
      <c r="R56" s="69"/>
      <c r="S56" s="59" t="s">
        <v>149</v>
      </c>
      <c r="T56" s="59"/>
      <c r="U56" s="62">
        <v>44972.0</v>
      </c>
      <c r="V56" s="65">
        <v>0.28680555555555554</v>
      </c>
      <c r="W56" s="65">
        <v>0.6555555555555556</v>
      </c>
      <c r="X56" s="66">
        <f>IF(W56&lt;&gt;"",IF((W56-V56)-almoco&gt;=corte_almoco,(W56-V56)-almoco,(W56-V56)),"")</f>
        <v>0.3270833333</v>
      </c>
      <c r="Y56" s="66">
        <v>-0.04791666666666666</v>
      </c>
      <c r="Z56" s="59" t="s">
        <v>151</v>
      </c>
      <c r="AA56" s="59" t="s">
        <v>152</v>
      </c>
      <c r="AB56" s="59"/>
      <c r="AC56" s="70"/>
      <c r="AD56" s="70">
        <v>2877.96</v>
      </c>
      <c r="AE56" s="71">
        <v>226.8175</v>
      </c>
      <c r="AF56" s="71">
        <f>IF(X56&lt;&gt;"",(HOUR(X56)+MINUTE(X56)/60)*custohh,"")</f>
        <v>588.75</v>
      </c>
      <c r="AG56" s="70"/>
      <c r="AH56" s="71">
        <f t="shared" si="2"/>
        <v>588.75</v>
      </c>
      <c r="AI56" s="59" t="s">
        <v>456</v>
      </c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>
        <v>575.0</v>
      </c>
      <c r="B57" s="60" t="str">
        <f>IFERROR(VLOOKUP($A57,contratos,2,FALSE),"")</f>
        <v>CÁSSIO DINIZ NOGUEIRA</v>
      </c>
      <c r="C57" s="61">
        <f t="shared" si="1"/>
        <v>13</v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 t="s">
        <v>147</v>
      </c>
      <c r="M57" s="59" t="s">
        <v>11</v>
      </c>
      <c r="N57" s="68"/>
      <c r="O57" s="69"/>
      <c r="P57" s="69"/>
      <c r="Q57" s="59">
        <v>0.0</v>
      </c>
      <c r="R57" s="69"/>
      <c r="S57" s="59" t="s">
        <v>149</v>
      </c>
      <c r="T57" s="59"/>
      <c r="U57" s="62">
        <v>44971.0</v>
      </c>
      <c r="V57" s="65">
        <v>0.2826388888888889</v>
      </c>
      <c r="W57" s="65">
        <v>0.7291666666666666</v>
      </c>
      <c r="X57" s="66">
        <f>IF(W57&lt;&gt;"",IF((W57-V57)-almoco&gt;=corte_almoco,(W57-V57)-almoco,(W57-V57)),"")</f>
        <v>0.4048611111</v>
      </c>
      <c r="Y57" s="66">
        <v>0.029861111111111116</v>
      </c>
      <c r="Z57" s="59" t="s">
        <v>203</v>
      </c>
      <c r="AA57" s="59" t="s">
        <v>125</v>
      </c>
      <c r="AB57" s="59"/>
      <c r="AC57" s="70"/>
      <c r="AD57" s="70">
        <v>41123.16</v>
      </c>
      <c r="AE57" s="71">
        <v>4099.390059171597</v>
      </c>
      <c r="AF57" s="71">
        <f>IF(X57&lt;&gt;"",(HOUR(X57)+MINUTE(X57)/60)*custohh,"")</f>
        <v>728.75</v>
      </c>
      <c r="AG57" s="70"/>
      <c r="AH57" s="71">
        <f t="shared" si="2"/>
        <v>728.75</v>
      </c>
      <c r="AI57" s="59" t="s">
        <v>456</v>
      </c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>
        <v>4.0</v>
      </c>
      <c r="B58" s="60" t="str">
        <f>IFERROR(VLOOKUP($A58,contratos,2,FALSE),"")</f>
        <v>SHOWROOM BONTEMPO</v>
      </c>
      <c r="C58" s="61">
        <f t="shared" si="1"/>
        <v>7</v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 t="s">
        <v>11</v>
      </c>
      <c r="M58" s="59" t="s">
        <v>11</v>
      </c>
      <c r="N58" s="68"/>
      <c r="O58" s="69"/>
      <c r="P58" s="69"/>
      <c r="Q58" s="59">
        <v>1.0</v>
      </c>
      <c r="R58" s="69"/>
      <c r="S58" s="59" t="s">
        <v>149</v>
      </c>
      <c r="T58" s="59"/>
      <c r="U58" s="62">
        <v>44971.0</v>
      </c>
      <c r="V58" s="65">
        <v>0.2916666666666667</v>
      </c>
      <c r="W58" s="65">
        <v>0.8069444444444445</v>
      </c>
      <c r="X58" s="66">
        <f>IF(W58&lt;&gt;"",IF((W58-V58)-almoco&gt;=corte_almoco,(W58-V58)-almoco,(W58-V58)),"")</f>
        <v>0.4736111111</v>
      </c>
      <c r="Y58" s="66">
        <v>0.0986111111111111</v>
      </c>
      <c r="Z58" s="59" t="s">
        <v>134</v>
      </c>
      <c r="AA58" s="59" t="s">
        <v>167</v>
      </c>
      <c r="AB58" s="59"/>
      <c r="AC58" s="70"/>
      <c r="AD58" s="70">
        <v>0.0</v>
      </c>
      <c r="AE58" s="71">
        <v>1660.369387755102</v>
      </c>
      <c r="AF58" s="71">
        <f>IF(X58&lt;&gt;"",(HOUR(X58)+MINUTE(X58)/60)*custohh,"")</f>
        <v>852.5</v>
      </c>
      <c r="AG58" s="70"/>
      <c r="AH58" s="71">
        <f t="shared" si="2"/>
        <v>852.5</v>
      </c>
      <c r="AI58" s="59" t="s">
        <v>456</v>
      </c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>
        <v>575.0</v>
      </c>
      <c r="B59" s="60" t="str">
        <f>IFERROR(VLOOKUP($A59,contratos,2,FALSE),"")</f>
        <v>CÁSSIO DINIZ NOGUEIRA</v>
      </c>
      <c r="C59" s="61">
        <f t="shared" si="1"/>
        <v>13</v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 t="s">
        <v>147</v>
      </c>
      <c r="M59" s="59" t="s">
        <v>189</v>
      </c>
      <c r="N59" s="68"/>
      <c r="O59" s="69"/>
      <c r="P59" s="69"/>
      <c r="Q59" s="59">
        <v>1.0</v>
      </c>
      <c r="R59" s="69"/>
      <c r="S59" s="59" t="s">
        <v>149</v>
      </c>
      <c r="T59" s="59"/>
      <c r="U59" s="62">
        <v>44971.0</v>
      </c>
      <c r="V59" s="65">
        <v>0.25069444444444444</v>
      </c>
      <c r="W59" s="65">
        <v>0.7284722222222222</v>
      </c>
      <c r="X59" s="66">
        <f>IF(W59&lt;&gt;"",IF((W59-V59)-almoco&gt;=corte_almoco,(W59-V59)-almoco,(W59-V59)),"")</f>
        <v>0.4361111111</v>
      </c>
      <c r="Y59" s="66">
        <v>0.061111111111111116</v>
      </c>
      <c r="Z59" s="59" t="s">
        <v>142</v>
      </c>
      <c r="AA59" s="59" t="s">
        <v>217</v>
      </c>
      <c r="AB59" s="59"/>
      <c r="AC59" s="70"/>
      <c r="AD59" s="70">
        <v>41123.16</v>
      </c>
      <c r="AE59" s="71">
        <v>4099.390059171597</v>
      </c>
      <c r="AF59" s="71">
        <f>IF(X59&lt;&gt;"",(HOUR(X59)+MINUTE(X59)/60)*custohh,"")</f>
        <v>785</v>
      </c>
      <c r="AG59" s="70"/>
      <c r="AH59" s="71">
        <f t="shared" si="2"/>
        <v>785</v>
      </c>
      <c r="AI59" s="59" t="s">
        <v>456</v>
      </c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>
        <v>844.0</v>
      </c>
      <c r="B60" s="60" t="str">
        <f>IFERROR(VLOOKUP($A60,contratos,2,FALSE),"")</f>
        <v>BERNARDO IMPELLIZIERI SÁ MATTOS</v>
      </c>
      <c r="C60" s="61">
        <f t="shared" si="1"/>
        <v>1</v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 t="s">
        <v>147</v>
      </c>
      <c r="M60" s="59" t="s">
        <v>189</v>
      </c>
      <c r="N60" s="68"/>
      <c r="O60" s="69"/>
      <c r="P60" s="69"/>
      <c r="Q60" s="59">
        <v>1.0</v>
      </c>
      <c r="R60" s="69"/>
      <c r="S60" s="59" t="s">
        <v>149</v>
      </c>
      <c r="T60" s="59"/>
      <c r="U60" s="62">
        <v>44971.0</v>
      </c>
      <c r="V60" s="65">
        <v>0.2916666666666667</v>
      </c>
      <c r="W60" s="65">
        <v>0.43680555555555556</v>
      </c>
      <c r="X60" s="66">
        <f>IF(W60&lt;&gt;"",IF((W60-V60)-almoco&gt;=corte_almoco,(W60-V60)-almoco,(W60-V60)),"")</f>
        <v>0.1451388889</v>
      </c>
      <c r="Y60" s="66">
        <v>0.0201388888888889</v>
      </c>
      <c r="Z60" s="59" t="s">
        <v>151</v>
      </c>
      <c r="AA60" s="59" t="s">
        <v>152</v>
      </c>
      <c r="AB60" s="59"/>
      <c r="AC60" s="70"/>
      <c r="AD60" s="70">
        <v>0.0</v>
      </c>
      <c r="AE60" s="71">
        <v>0.0</v>
      </c>
      <c r="AF60" s="71">
        <f>IF(X60&lt;&gt;"",(HOUR(X60)+MINUTE(X60)/60)*custohh,"")</f>
        <v>261.25</v>
      </c>
      <c r="AG60" s="70"/>
      <c r="AH60" s="71">
        <f t="shared" si="2"/>
        <v>261.25</v>
      </c>
      <c r="AI60" s="59" t="s">
        <v>456</v>
      </c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>
        <v>796.0</v>
      </c>
      <c r="B61" s="60" t="str">
        <f>IFERROR(VLOOKUP($A61,contratos,2,FALSE),"")</f>
        <v>BÁRBARA DE QUEIROZ STARLING</v>
      </c>
      <c r="C61" s="61">
        <f t="shared" si="1"/>
        <v>2</v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 t="s">
        <v>147</v>
      </c>
      <c r="M61" s="59" t="s">
        <v>189</v>
      </c>
      <c r="N61" s="68"/>
      <c r="O61" s="69"/>
      <c r="P61" s="69"/>
      <c r="Q61" s="59">
        <v>1.0</v>
      </c>
      <c r="R61" s="69"/>
      <c r="S61" s="59" t="s">
        <v>149</v>
      </c>
      <c r="T61" s="59"/>
      <c r="U61" s="62">
        <v>44971.0</v>
      </c>
      <c r="V61" s="65">
        <v>0.4375</v>
      </c>
      <c r="W61" s="65">
        <v>0.5395833333333333</v>
      </c>
      <c r="X61" s="66">
        <f>IF(W61&lt;&gt;"",IF((W61-V61)-almoco&gt;=corte_almoco,(W61-V61)-almoco,(W61-V61)),"")</f>
        <v>0.1020833333</v>
      </c>
      <c r="Y61" s="66">
        <v>0.018750000000000003</v>
      </c>
      <c r="Z61" s="59" t="s">
        <v>151</v>
      </c>
      <c r="AA61" s="59" t="s">
        <v>152</v>
      </c>
      <c r="AB61" s="59"/>
      <c r="AC61" s="70"/>
      <c r="AD61" s="70">
        <v>0.0</v>
      </c>
      <c r="AE61" s="71">
        <v>0.0</v>
      </c>
      <c r="AF61" s="71">
        <f>IF(X61&lt;&gt;"",(HOUR(X61)+MINUTE(X61)/60)*custohh,"")</f>
        <v>183.75</v>
      </c>
      <c r="AG61" s="70"/>
      <c r="AH61" s="71">
        <f t="shared" si="2"/>
        <v>183.75</v>
      </c>
      <c r="AI61" s="59" t="s">
        <v>456</v>
      </c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>
        <v>768.0</v>
      </c>
      <c r="B62" s="60" t="str">
        <f>IFERROR(VLOOKUP($A62,contratos,2,FALSE),"")</f>
        <v>RAMON LUIS DA SILVA SOARES</v>
      </c>
      <c r="C62" s="61">
        <f t="shared" si="1"/>
        <v>1</v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 t="s">
        <v>147</v>
      </c>
      <c r="M62" s="59" t="s">
        <v>189</v>
      </c>
      <c r="N62" s="68"/>
      <c r="O62" s="69"/>
      <c r="P62" s="69"/>
      <c r="Q62" s="59">
        <v>1.0</v>
      </c>
      <c r="R62" s="69"/>
      <c r="S62" s="59" t="s">
        <v>149</v>
      </c>
      <c r="T62" s="59"/>
      <c r="U62" s="62">
        <v>44971.0</v>
      </c>
      <c r="V62" s="65">
        <v>0.5402777777777777</v>
      </c>
      <c r="W62" s="65">
        <v>0.5895833333333333</v>
      </c>
      <c r="X62" s="66">
        <f>IF(W62&lt;&gt;"",IF((W62-V62)-almoco&gt;=corte_almoco,(W62-V62)-almoco,(W62-V62)),"")</f>
        <v>0.04930555556</v>
      </c>
      <c r="Y62" s="66">
        <v>0.0076388888888888895</v>
      </c>
      <c r="Z62" s="59" t="s">
        <v>151</v>
      </c>
      <c r="AA62" s="59" t="s">
        <v>152</v>
      </c>
      <c r="AB62" s="59"/>
      <c r="AC62" s="70"/>
      <c r="AD62" s="70">
        <v>0.0</v>
      </c>
      <c r="AE62" s="71">
        <v>0.0</v>
      </c>
      <c r="AF62" s="71">
        <f>IF(X62&lt;&gt;"",(HOUR(X62)+MINUTE(X62)/60)*custohh,"")</f>
        <v>88.75</v>
      </c>
      <c r="AG62" s="70"/>
      <c r="AH62" s="71">
        <f t="shared" si="2"/>
        <v>88.75</v>
      </c>
      <c r="AI62" s="59" t="s">
        <v>456</v>
      </c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>
        <v>8.0</v>
      </c>
      <c r="B63" s="60" t="str">
        <f>IFERROR(VLOOKUP($A63,contratos,2,FALSE),"")</f>
        <v>MANUTENÇÃO DA FROTA</v>
      </c>
      <c r="C63" s="61">
        <f t="shared" si="1"/>
        <v>1</v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 t="s">
        <v>11</v>
      </c>
      <c r="M63" s="59" t="s">
        <v>11</v>
      </c>
      <c r="N63" s="68"/>
      <c r="O63" s="69"/>
      <c r="P63" s="69"/>
      <c r="Q63" s="59">
        <v>0.0</v>
      </c>
      <c r="R63" s="69"/>
      <c r="S63" s="59" t="s">
        <v>149</v>
      </c>
      <c r="T63" s="59"/>
      <c r="U63" s="62">
        <v>44971.0</v>
      </c>
      <c r="V63" s="65">
        <v>0.5902777777777778</v>
      </c>
      <c r="W63" s="65">
        <v>0.6701388888888888</v>
      </c>
      <c r="X63" s="66">
        <f>IF(W63&lt;&gt;"",IF((W63-V63)-almoco&gt;=corte_almoco,(W63-V63)-almoco,(W63-V63)),"")</f>
        <v>0.07986111111</v>
      </c>
      <c r="Y63" s="66">
        <v>-0.0034722222222222238</v>
      </c>
      <c r="Z63" s="59" t="s">
        <v>151</v>
      </c>
      <c r="AA63" s="59" t="s">
        <v>152</v>
      </c>
      <c r="AB63" s="59"/>
      <c r="AC63" s="70"/>
      <c r="AD63" s="70">
        <v>0.0</v>
      </c>
      <c r="AE63" s="71">
        <v>0.0</v>
      </c>
      <c r="AF63" s="71">
        <f>IF(X63&lt;&gt;"",(HOUR(X63)+MINUTE(X63)/60)*custohh,"")</f>
        <v>143.75</v>
      </c>
      <c r="AG63" s="70"/>
      <c r="AH63" s="71">
        <f t="shared" si="2"/>
        <v>143.75</v>
      </c>
      <c r="AI63" s="59" t="s">
        <v>456</v>
      </c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>
        <v>694.0</v>
      </c>
      <c r="B64" s="60" t="str">
        <f>IFERROR(VLOOKUP($A64,contratos,2,FALSE),"")</f>
        <v>VANESSA TAVARES ESTEVES</v>
      </c>
      <c r="C64" s="61">
        <f t="shared" si="1"/>
        <v>1</v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 t="s">
        <v>147</v>
      </c>
      <c r="M64" s="59" t="s">
        <v>189</v>
      </c>
      <c r="N64" s="68"/>
      <c r="O64" s="69"/>
      <c r="P64" s="69"/>
      <c r="Q64" s="59">
        <v>4.0</v>
      </c>
      <c r="R64" s="69"/>
      <c r="S64" s="59" t="s">
        <v>149</v>
      </c>
      <c r="T64" s="59"/>
      <c r="U64" s="62">
        <v>44971.0</v>
      </c>
      <c r="V64" s="65">
        <v>0.6708333333333333</v>
      </c>
      <c r="W64" s="65">
        <v>0.9090277777777778</v>
      </c>
      <c r="X64" s="66">
        <f>IF(W64&lt;&gt;"",IF((W64-V64)-almoco&gt;=corte_almoco,(W64-V64)-almoco,(W64-V64)),"")</f>
        <v>0.2381944444</v>
      </c>
      <c r="Y64" s="66">
        <v>0.15486111111111112</v>
      </c>
      <c r="Z64" s="59" t="s">
        <v>151</v>
      </c>
      <c r="AA64" s="59" t="s">
        <v>152</v>
      </c>
      <c r="AB64" s="59"/>
      <c r="AC64" s="70"/>
      <c r="AD64" s="70">
        <v>0.0</v>
      </c>
      <c r="AE64" s="71">
        <v>0.0</v>
      </c>
      <c r="AF64" s="71">
        <f>IF(X64&lt;&gt;"",(HOUR(X64)+MINUTE(X64)/60)*custohh,"")</f>
        <v>428.75</v>
      </c>
      <c r="AG64" s="70"/>
      <c r="AH64" s="71">
        <f t="shared" si="2"/>
        <v>428.75</v>
      </c>
      <c r="AI64" s="59" t="s">
        <v>456</v>
      </c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>
        <v>314.0</v>
      </c>
      <c r="B65" s="60" t="str">
        <f>IFERROR(VLOOKUP($A65,contratos,2,FALSE),"")</f>
        <v>SILVIA CARVALHO NASCIMENTO</v>
      </c>
      <c r="C65" s="61">
        <f t="shared" si="1"/>
        <v>1</v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 t="s">
        <v>147</v>
      </c>
      <c r="M65" s="59" t="s">
        <v>163</v>
      </c>
      <c r="N65" s="68"/>
      <c r="O65" s="69"/>
      <c r="P65" s="69"/>
      <c r="Q65" s="59">
        <v>1.0</v>
      </c>
      <c r="R65" s="69"/>
      <c r="S65" s="59" t="s">
        <v>149</v>
      </c>
      <c r="T65" s="59"/>
      <c r="U65" s="62">
        <v>44971.0</v>
      </c>
      <c r="V65" s="65">
        <v>0.4305555555555556</v>
      </c>
      <c r="W65" s="65">
        <v>0.4708333333333333</v>
      </c>
      <c r="X65" s="66">
        <f>IF(W65&lt;&gt;"",IF((W65-V65)-almoco&gt;=corte_almoco,(W65-V65)-almoco,(W65-V65)),"")</f>
        <v>0.04027777778</v>
      </c>
      <c r="Y65" s="66">
        <v>-0.04305555555555555</v>
      </c>
      <c r="Z65" s="59" t="s">
        <v>186</v>
      </c>
      <c r="AA65" s="59" t="s">
        <v>213</v>
      </c>
      <c r="AB65" s="59"/>
      <c r="AC65" s="70"/>
      <c r="AD65" s="70">
        <v>0.0</v>
      </c>
      <c r="AE65" s="71">
        <v>0.0</v>
      </c>
      <c r="AF65" s="71">
        <f>IF(X65&lt;&gt;"",(HOUR(X65)+MINUTE(X65)/60)*custohh,"")</f>
        <v>72.5</v>
      </c>
      <c r="AG65" s="70"/>
      <c r="AH65" s="71">
        <f t="shared" si="2"/>
        <v>72.5</v>
      </c>
      <c r="AI65" s="59" t="s">
        <v>456</v>
      </c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 t="s">
        <v>329</v>
      </c>
      <c r="B66" s="60" t="str">
        <f>IFERROR(VLOOKUP($A66,contratos,2,FALSE),"")</f>
        <v>Renato Furtado de Lima Lea</v>
      </c>
      <c r="C66" s="61">
        <f t="shared" si="1"/>
        <v>1</v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 t="s">
        <v>147</v>
      </c>
      <c r="M66" s="59" t="s">
        <v>183</v>
      </c>
      <c r="N66" s="68"/>
      <c r="O66" s="69"/>
      <c r="P66" s="69"/>
      <c r="Q66" s="59">
        <v>1.0</v>
      </c>
      <c r="R66" s="69"/>
      <c r="S66" s="59" t="s">
        <v>149</v>
      </c>
      <c r="T66" s="59"/>
      <c r="U66" s="62">
        <v>44971.0</v>
      </c>
      <c r="V66" s="65">
        <v>0.3645833333333333</v>
      </c>
      <c r="W66" s="65">
        <v>0.4236111111111111</v>
      </c>
      <c r="X66" s="66">
        <f>IF(W66&lt;&gt;"",IF((W66-V66)-almoco&gt;=corte_almoco,(W66-V66)-almoco,(W66-V66)),"")</f>
        <v>0.05902777778</v>
      </c>
      <c r="Y66" s="66">
        <v>-0.024305555555555552</v>
      </c>
      <c r="Z66" s="59" t="s">
        <v>186</v>
      </c>
      <c r="AA66" s="59" t="s">
        <v>213</v>
      </c>
      <c r="AB66" s="59"/>
      <c r="AC66" s="70"/>
      <c r="AD66" s="70">
        <v>140.0</v>
      </c>
      <c r="AE66" s="71">
        <v>140.0</v>
      </c>
      <c r="AF66" s="71">
        <f>IF(X66&lt;&gt;"",(HOUR(X66)+MINUTE(X66)/60)*custohh,"")</f>
        <v>106.25</v>
      </c>
      <c r="AG66" s="70"/>
      <c r="AH66" s="71">
        <f t="shared" si="2"/>
        <v>106.25</v>
      </c>
      <c r="AI66" s="59" t="s">
        <v>456</v>
      </c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 t="s">
        <v>317</v>
      </c>
      <c r="B67" s="60" t="str">
        <f>IFERROR(VLOOKUP($A67,contratos,2,FALSE),"")</f>
        <v>DTI SISTEMAS</v>
      </c>
      <c r="C67" s="61">
        <f t="shared" si="1"/>
        <v>2</v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 t="s">
        <v>147</v>
      </c>
      <c r="M67" s="59" t="s">
        <v>183</v>
      </c>
      <c r="N67" s="68"/>
      <c r="O67" s="69"/>
      <c r="P67" s="69"/>
      <c r="Q67" s="59">
        <v>1.0</v>
      </c>
      <c r="R67" s="69"/>
      <c r="S67" s="59" t="s">
        <v>140</v>
      </c>
      <c r="T67" s="59"/>
      <c r="U67" s="62">
        <v>44971.0</v>
      </c>
      <c r="V67" s="65">
        <v>0.3638888888888889</v>
      </c>
      <c r="W67" s="65">
        <v>0.4083333333333333</v>
      </c>
      <c r="X67" s="66">
        <f>IF(W67&lt;&gt;"",IF((W67-V67)-almoco&gt;=corte_almoco,(W67-V67)-almoco,(W67-V67)),"")</f>
        <v>0.04444444444</v>
      </c>
      <c r="Y67" s="66">
        <v>-0.08055555555555555</v>
      </c>
      <c r="Z67" s="59" t="s">
        <v>180</v>
      </c>
      <c r="AA67" s="59" t="s">
        <v>124</v>
      </c>
      <c r="AB67" s="59"/>
      <c r="AC67" s="70"/>
      <c r="AD67" s="70">
        <v>0.0</v>
      </c>
      <c r="AE67" s="71">
        <v>0.0</v>
      </c>
      <c r="AF67" s="71">
        <f>IF(X67&lt;&gt;"",(HOUR(X67)+MINUTE(X67)/60)*custohh,"")</f>
        <v>80</v>
      </c>
      <c r="AG67" s="70"/>
      <c r="AH67" s="71">
        <f t="shared" si="2"/>
        <v>80</v>
      </c>
      <c r="AI67" s="59" t="s">
        <v>456</v>
      </c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>
        <v>908.0</v>
      </c>
      <c r="B68" s="60" t="str">
        <f>IFERROR(VLOOKUP($A68,contratos,2,FALSE),"")</f>
        <v>TILZA TAVARES</v>
      </c>
      <c r="C68" s="61">
        <f t="shared" si="1"/>
        <v>6</v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 t="s">
        <v>147</v>
      </c>
      <c r="M68" s="59" t="s">
        <v>195</v>
      </c>
      <c r="N68" s="68"/>
      <c r="O68" s="69"/>
      <c r="P68" s="69"/>
      <c r="Q68" s="59">
        <v>2.0</v>
      </c>
      <c r="R68" s="69"/>
      <c r="S68" s="59" t="s">
        <v>149</v>
      </c>
      <c r="T68" s="59"/>
      <c r="U68" s="62">
        <v>44971.0</v>
      </c>
      <c r="V68" s="65">
        <v>0.40902777777777777</v>
      </c>
      <c r="W68" s="65">
        <v>0.48055555555555557</v>
      </c>
      <c r="X68" s="66">
        <f>IF(W68&lt;&gt;"",IF((W68-V68)-almoco&gt;=corte_almoco,(W68-V68)-almoco,(W68-V68)),"")</f>
        <v>0.07152777778</v>
      </c>
      <c r="Y68" s="66">
        <v>-0.05347222222222223</v>
      </c>
      <c r="Z68" s="59" t="s">
        <v>180</v>
      </c>
      <c r="AA68" s="59" t="s">
        <v>124</v>
      </c>
      <c r="AB68" s="59"/>
      <c r="AC68" s="70"/>
      <c r="AD68" s="70">
        <v>22539.55</v>
      </c>
      <c r="AE68" s="71">
        <v>3756.5916666666667</v>
      </c>
      <c r="AF68" s="71">
        <f>IF(X68&lt;&gt;"",(HOUR(X68)+MINUTE(X68)/60)*custohh,"")</f>
        <v>128.75</v>
      </c>
      <c r="AG68" s="70"/>
      <c r="AH68" s="71">
        <f t="shared" si="2"/>
        <v>128.75</v>
      </c>
      <c r="AI68" s="59" t="s">
        <v>456</v>
      </c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>
        <v>450.0</v>
      </c>
      <c r="B69" s="60" t="str">
        <f>IFERROR(VLOOKUP($A69,contratos,2,FALSE),"")</f>
        <v>RICARDO AUGUSTO SALLUM</v>
      </c>
      <c r="C69" s="61">
        <f t="shared" si="1"/>
        <v>2</v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 t="s">
        <v>147</v>
      </c>
      <c r="M69" s="59" t="s">
        <v>189</v>
      </c>
      <c r="N69" s="68"/>
      <c r="O69" s="69"/>
      <c r="P69" s="69"/>
      <c r="Q69" s="59">
        <v>1.0</v>
      </c>
      <c r="R69" s="69"/>
      <c r="S69" s="59" t="s">
        <v>149</v>
      </c>
      <c r="T69" s="59"/>
      <c r="U69" s="62">
        <v>44971.0</v>
      </c>
      <c r="V69" s="65">
        <v>0.48125</v>
      </c>
      <c r="W69" s="65">
        <v>0.5673611111111111</v>
      </c>
      <c r="X69" s="66">
        <f>IF(W69&lt;&gt;"",IF((W69-V69)-almoco&gt;=corte_almoco,(W69-V69)-almoco,(W69-V69)),"")</f>
        <v>0.08611111111</v>
      </c>
      <c r="Y69" s="66">
        <v>0.044444444444444446</v>
      </c>
      <c r="Z69" s="59" t="s">
        <v>180</v>
      </c>
      <c r="AA69" s="59" t="s">
        <v>124</v>
      </c>
      <c r="AB69" s="59"/>
      <c r="AC69" s="70"/>
      <c r="AD69" s="70">
        <v>0.0</v>
      </c>
      <c r="AE69" s="71">
        <v>0.0</v>
      </c>
      <c r="AF69" s="71">
        <f>IF(X69&lt;&gt;"",(HOUR(X69)+MINUTE(X69)/60)*custohh,"")</f>
        <v>155</v>
      </c>
      <c r="AG69" s="70"/>
      <c r="AH69" s="71">
        <f t="shared" si="2"/>
        <v>155</v>
      </c>
      <c r="AI69" s="59" t="s">
        <v>456</v>
      </c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>
        <v>372.0</v>
      </c>
      <c r="B70" s="60" t="str">
        <f>IFERROR(VLOOKUP($A70,contratos,2,FALSE),"")</f>
        <v>LMM PARTICIPAÇÕES LTDA</v>
      </c>
      <c r="C70" s="61">
        <f t="shared" si="1"/>
        <v>1</v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 t="s">
        <v>147</v>
      </c>
      <c r="M70" s="59" t="s">
        <v>189</v>
      </c>
      <c r="N70" s="68"/>
      <c r="O70" s="69"/>
      <c r="P70" s="69"/>
      <c r="Q70" s="59">
        <v>1.0</v>
      </c>
      <c r="R70" s="69"/>
      <c r="S70" s="59" t="s">
        <v>149</v>
      </c>
      <c r="T70" s="59"/>
      <c r="U70" s="62">
        <v>44971.0</v>
      </c>
      <c r="V70" s="65">
        <v>0.5673611111111111</v>
      </c>
      <c r="W70" s="65">
        <v>0.6826388888888889</v>
      </c>
      <c r="X70" s="66">
        <f>IF(W70&lt;&gt;"",IF((W70-V70)-almoco&gt;=corte_almoco,(W70-V70)-almoco,(W70-V70)),"")</f>
        <v>0.1152777778</v>
      </c>
      <c r="Y70" s="66">
        <v>0.031944444444444456</v>
      </c>
      <c r="Z70" s="59" t="s">
        <v>180</v>
      </c>
      <c r="AA70" s="59" t="s">
        <v>124</v>
      </c>
      <c r="AB70" s="59"/>
      <c r="AC70" s="70"/>
      <c r="AD70" s="70">
        <v>0.0</v>
      </c>
      <c r="AE70" s="71">
        <v>0.0</v>
      </c>
      <c r="AF70" s="71">
        <f>IF(X70&lt;&gt;"",(HOUR(X70)+MINUTE(X70)/60)*custohh,"")</f>
        <v>207.5</v>
      </c>
      <c r="AG70" s="70"/>
      <c r="AH70" s="71">
        <f t="shared" si="2"/>
        <v>207.5</v>
      </c>
      <c r="AI70" s="59" t="s">
        <v>456</v>
      </c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>
        <v>937.0</v>
      </c>
      <c r="B71" s="60" t="str">
        <f>IFERROR(VLOOKUP($A71,contratos,2,FALSE),"")</f>
        <v>ROSA MARIA CHAVES</v>
      </c>
      <c r="C71" s="61">
        <f t="shared" si="1"/>
        <v>1</v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 t="s">
        <v>147</v>
      </c>
      <c r="M71" s="59" t="s">
        <v>171</v>
      </c>
      <c r="N71" s="68"/>
      <c r="O71" s="69"/>
      <c r="P71" s="69"/>
      <c r="Q71" s="59">
        <v>1.0</v>
      </c>
      <c r="R71" s="69"/>
      <c r="S71" s="59" t="s">
        <v>149</v>
      </c>
      <c r="T71" s="59"/>
      <c r="U71" s="62">
        <v>44971.0</v>
      </c>
      <c r="V71" s="65">
        <v>0.6833333333333333</v>
      </c>
      <c r="W71" s="65">
        <v>0.7604166666666666</v>
      </c>
      <c r="X71" s="66">
        <f>IF(W71&lt;&gt;"",IF((W71-V71)-almoco&gt;=corte_almoco,(W71-V71)-almoco,(W71-V71)),"")</f>
        <v>0.07708333333</v>
      </c>
      <c r="Y71" s="66">
        <v>-0.006249999999999992</v>
      </c>
      <c r="Z71" s="59" t="s">
        <v>180</v>
      </c>
      <c r="AA71" s="59" t="s">
        <v>124</v>
      </c>
      <c r="AB71" s="59"/>
      <c r="AC71" s="70"/>
      <c r="AD71" s="70">
        <v>143.56</v>
      </c>
      <c r="AE71" s="71">
        <v>143.56</v>
      </c>
      <c r="AF71" s="71">
        <f>IF(X71&lt;&gt;"",(HOUR(X71)+MINUTE(X71)/60)*custohh,"")</f>
        <v>138.75</v>
      </c>
      <c r="AG71" s="70"/>
      <c r="AH71" s="71">
        <f t="shared" si="2"/>
        <v>138.75</v>
      </c>
      <c r="AI71" s="59" t="s">
        <v>456</v>
      </c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>
        <v>575.0</v>
      </c>
      <c r="B72" s="60" t="str">
        <f>IFERROR(VLOOKUP($A72,contratos,2,FALSE),"")</f>
        <v>CÁSSIO DINIZ NOGUEIRA</v>
      </c>
      <c r="C72" s="61">
        <f t="shared" si="1"/>
        <v>13</v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 t="s">
        <v>147</v>
      </c>
      <c r="M72" s="59" t="s">
        <v>189</v>
      </c>
      <c r="N72" s="68"/>
      <c r="O72" s="69"/>
      <c r="P72" s="69"/>
      <c r="Q72" s="59">
        <v>1.0</v>
      </c>
      <c r="R72" s="69"/>
      <c r="S72" s="59" t="s">
        <v>149</v>
      </c>
      <c r="T72" s="59"/>
      <c r="U72" s="62">
        <v>44970.0</v>
      </c>
      <c r="V72" s="65">
        <v>0.33541666666666664</v>
      </c>
      <c r="W72" s="65">
        <v>0.7416666666666667</v>
      </c>
      <c r="X72" s="66">
        <f>IF(W72&lt;&gt;"",IF((W72-V72)-almoco&gt;=corte_almoco,(W72-V72)-almoco,(W72-V72)),"")</f>
        <v>0.3645833333</v>
      </c>
      <c r="Y72" s="66">
        <v>0.07291666666666663</v>
      </c>
      <c r="Z72" s="59" t="s">
        <v>203</v>
      </c>
      <c r="AA72" s="59" t="s">
        <v>125</v>
      </c>
      <c r="AB72" s="59"/>
      <c r="AC72" s="70"/>
      <c r="AD72" s="70">
        <v>41123.16</v>
      </c>
      <c r="AE72" s="71">
        <v>4099.390059171597</v>
      </c>
      <c r="AF72" s="71">
        <f>IF(X72&lt;&gt;"",(HOUR(X72)+MINUTE(X72)/60)*custohh,"")</f>
        <v>656.25</v>
      </c>
      <c r="AG72" s="70"/>
      <c r="AH72" s="71">
        <f t="shared" si="2"/>
        <v>656.25</v>
      </c>
      <c r="AI72" s="59" t="s">
        <v>456</v>
      </c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>
        <v>7.0</v>
      </c>
      <c r="B73" s="60" t="str">
        <f>IFERROR(VLOOKUP($A73,contratos,2,FALSE),"")</f>
        <v>REUNIÕES, TREINAMENTOS E PASSAGEM DE PROJETOS</v>
      </c>
      <c r="C73" s="61">
        <f t="shared" si="1"/>
        <v>11</v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 t="s">
        <v>11</v>
      </c>
      <c r="M73" s="59" t="s">
        <v>11</v>
      </c>
      <c r="N73" s="68"/>
      <c r="O73" s="69"/>
      <c r="P73" s="69"/>
      <c r="Q73" s="59">
        <v>0.0</v>
      </c>
      <c r="R73" s="69"/>
      <c r="S73" s="59" t="s">
        <v>149</v>
      </c>
      <c r="T73" s="59"/>
      <c r="U73" s="62">
        <v>44970.0</v>
      </c>
      <c r="V73" s="65">
        <v>0.2972222222222222</v>
      </c>
      <c r="W73" s="65">
        <v>0.33541666666666664</v>
      </c>
      <c r="X73" s="66">
        <f>IF(W73&lt;&gt;"",IF((W73-V73)-almoco&gt;=corte_almoco,(W73-V73)-almoco,(W73-V73)),"")</f>
        <v>0.03819444444</v>
      </c>
      <c r="Y73" s="66">
        <v>-0.04513888888888888</v>
      </c>
      <c r="Z73" s="59" t="s">
        <v>203</v>
      </c>
      <c r="AA73" s="59" t="s">
        <v>125</v>
      </c>
      <c r="AB73" s="59"/>
      <c r="AC73" s="70"/>
      <c r="AD73" s="70">
        <v>0.0</v>
      </c>
      <c r="AE73" s="71">
        <v>0.0</v>
      </c>
      <c r="AF73" s="71">
        <f>IF(X73&lt;&gt;"",(HOUR(X73)+MINUTE(X73)/60)*custohh,"")</f>
        <v>68.75</v>
      </c>
      <c r="AG73" s="70"/>
      <c r="AH73" s="71">
        <f t="shared" si="2"/>
        <v>68.75</v>
      </c>
      <c r="AI73" s="59" t="s">
        <v>456</v>
      </c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>
        <v>7.0</v>
      </c>
      <c r="B74" s="60" t="str">
        <f>IFERROR(VLOOKUP($A74,contratos,2,FALSE),"")</f>
        <v>REUNIÕES, TREINAMENTOS E PASSAGEM DE PROJETOS</v>
      </c>
      <c r="C74" s="61">
        <f t="shared" si="1"/>
        <v>11</v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 t="s">
        <v>11</v>
      </c>
      <c r="M74" s="59" t="s">
        <v>11</v>
      </c>
      <c r="N74" s="68"/>
      <c r="O74" s="69"/>
      <c r="P74" s="69"/>
      <c r="Q74" s="59">
        <v>0.0</v>
      </c>
      <c r="R74" s="69"/>
      <c r="S74" s="59" t="s">
        <v>149</v>
      </c>
      <c r="T74" s="59"/>
      <c r="U74" s="62">
        <v>44970.0</v>
      </c>
      <c r="V74" s="65">
        <v>0.29097222222222224</v>
      </c>
      <c r="W74" s="65">
        <v>0.32569444444444445</v>
      </c>
      <c r="X74" s="66">
        <f>IF(W74&lt;&gt;"",IF((W74-V74)-almoco&gt;=corte_almoco,(W74-V74)-almoco,(W74-V74)),"")</f>
        <v>0.03472222222</v>
      </c>
      <c r="Y74" s="66">
        <v>-0.048611111111111105</v>
      </c>
      <c r="Z74" s="59" t="s">
        <v>134</v>
      </c>
      <c r="AA74" s="59" t="s">
        <v>167</v>
      </c>
      <c r="AB74" s="59"/>
      <c r="AC74" s="70"/>
      <c r="AD74" s="70">
        <v>0.0</v>
      </c>
      <c r="AE74" s="71">
        <v>0.0</v>
      </c>
      <c r="AF74" s="71">
        <f>IF(X74&lt;&gt;"",(HOUR(X74)+MINUTE(X74)/60)*custohh,"")</f>
        <v>62.5</v>
      </c>
      <c r="AG74" s="70"/>
      <c r="AH74" s="71">
        <f t="shared" si="2"/>
        <v>62.5</v>
      </c>
      <c r="AI74" s="59" t="s">
        <v>456</v>
      </c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>
        <v>4.0</v>
      </c>
      <c r="B75" s="60" t="str">
        <f>IFERROR(VLOOKUP($A75,contratos,2,FALSE),"")</f>
        <v>SHOWROOM BONTEMPO</v>
      </c>
      <c r="C75" s="61">
        <f t="shared" si="1"/>
        <v>7</v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 t="s">
        <v>129</v>
      </c>
      <c r="M75" s="59" t="s">
        <v>129</v>
      </c>
      <c r="N75" s="68"/>
      <c r="O75" s="69"/>
      <c r="P75" s="69"/>
      <c r="Q75" s="59">
        <v>1.0</v>
      </c>
      <c r="R75" s="69"/>
      <c r="S75" s="59" t="s">
        <v>149</v>
      </c>
      <c r="T75" s="59"/>
      <c r="U75" s="62">
        <v>44970.0</v>
      </c>
      <c r="V75" s="65">
        <v>0.3263888888888889</v>
      </c>
      <c r="W75" s="65">
        <v>0.8180555555555555</v>
      </c>
      <c r="X75" s="66">
        <f>IF(W75&lt;&gt;"",IF((W75-V75)-almoco&gt;=corte_almoco,(W75-V75)-almoco,(W75-V75)),"")</f>
        <v>0.45</v>
      </c>
      <c r="Y75" s="66">
        <v>0.15833333333333333</v>
      </c>
      <c r="Z75" s="59" t="s">
        <v>134</v>
      </c>
      <c r="AA75" s="59" t="s">
        <v>167</v>
      </c>
      <c r="AB75" s="59"/>
      <c r="AC75" s="70"/>
      <c r="AD75" s="70">
        <v>0.0</v>
      </c>
      <c r="AE75" s="71">
        <v>1660.369387755102</v>
      </c>
      <c r="AF75" s="71">
        <f>IF(X75&lt;&gt;"",(HOUR(X75)+MINUTE(X75)/60)*custohh,"")</f>
        <v>810</v>
      </c>
      <c r="AG75" s="70"/>
      <c r="AH75" s="71">
        <f t="shared" si="2"/>
        <v>810</v>
      </c>
      <c r="AI75" s="59" t="s">
        <v>456</v>
      </c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>
        <v>7.0</v>
      </c>
      <c r="B76" s="60" t="str">
        <f>IFERROR(VLOOKUP($A76,contratos,2,FALSE),"")</f>
        <v>REUNIÕES, TREINAMENTOS E PASSAGEM DE PROJETOS</v>
      </c>
      <c r="C76" s="61">
        <f t="shared" si="1"/>
        <v>11</v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 t="s">
        <v>11</v>
      </c>
      <c r="M76" s="59" t="s">
        <v>11</v>
      </c>
      <c r="N76" s="68"/>
      <c r="O76" s="69"/>
      <c r="P76" s="69"/>
      <c r="Q76" s="59">
        <v>0.0</v>
      </c>
      <c r="R76" s="69"/>
      <c r="S76" s="59" t="s">
        <v>149</v>
      </c>
      <c r="T76" s="59"/>
      <c r="U76" s="62">
        <v>44970.0</v>
      </c>
      <c r="V76" s="65">
        <v>0.29791666666666666</v>
      </c>
      <c r="W76" s="65">
        <v>0.34444444444444444</v>
      </c>
      <c r="X76" s="66">
        <f>IF(W76&lt;&gt;"",IF((W76-V76)-almoco&gt;=corte_almoco,(W76-V76)-almoco,(W76-V76)),"")</f>
        <v>0.04652777778</v>
      </c>
      <c r="Y76" s="66">
        <v>-0.03680555555555555</v>
      </c>
      <c r="Z76" s="59" t="s">
        <v>142</v>
      </c>
      <c r="AA76" s="59" t="s">
        <v>217</v>
      </c>
      <c r="AB76" s="59"/>
      <c r="AC76" s="70"/>
      <c r="AD76" s="70">
        <v>0.0</v>
      </c>
      <c r="AE76" s="71">
        <v>0.0</v>
      </c>
      <c r="AF76" s="71">
        <f>IF(X76&lt;&gt;"",(HOUR(X76)+MINUTE(X76)/60)*custohh,"")</f>
        <v>83.75</v>
      </c>
      <c r="AG76" s="70"/>
      <c r="AH76" s="71">
        <f t="shared" si="2"/>
        <v>83.75</v>
      </c>
      <c r="AI76" s="59" t="s">
        <v>456</v>
      </c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>
        <v>3.0</v>
      </c>
      <c r="B77" s="60" t="str">
        <f>IFERROR(VLOOKUP($A77,contratos,2,FALSE),"")</f>
        <v>SHOWROOM ARCHBH</v>
      </c>
      <c r="C77" s="61">
        <f t="shared" si="1"/>
        <v>11</v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 t="s">
        <v>147</v>
      </c>
      <c r="M77" s="59" t="s">
        <v>189</v>
      </c>
      <c r="N77" s="68"/>
      <c r="O77" s="69"/>
      <c r="P77" s="69"/>
      <c r="Q77" s="59">
        <v>1.0</v>
      </c>
      <c r="R77" s="69"/>
      <c r="S77" s="59" t="s">
        <v>149</v>
      </c>
      <c r="T77" s="59"/>
      <c r="U77" s="62">
        <v>44970.0</v>
      </c>
      <c r="V77" s="65">
        <v>0.3451388888888889</v>
      </c>
      <c r="W77" s="65">
        <v>0.5819444444444445</v>
      </c>
      <c r="X77" s="66">
        <f>IF(W77&lt;&gt;"",IF((W77-V77)-almoco&gt;=corte_almoco,(W77-V77)-almoco,(W77-V77)),"")</f>
        <v>0.2368055556</v>
      </c>
      <c r="Y77" s="66">
        <v>-0.013194444444444453</v>
      </c>
      <c r="Z77" s="59" t="s">
        <v>142</v>
      </c>
      <c r="AA77" s="59" t="s">
        <v>217</v>
      </c>
      <c r="AB77" s="59"/>
      <c r="AC77" s="70"/>
      <c r="AD77" s="70">
        <v>0.0</v>
      </c>
      <c r="AE77" s="71">
        <v>0.0</v>
      </c>
      <c r="AF77" s="71">
        <f>IF(X77&lt;&gt;"",(HOUR(X77)+MINUTE(X77)/60)*custohh,"")</f>
        <v>426.25</v>
      </c>
      <c r="AG77" s="70"/>
      <c r="AH77" s="71">
        <f t="shared" si="2"/>
        <v>426.25</v>
      </c>
      <c r="AI77" s="59" t="s">
        <v>456</v>
      </c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>
        <v>756.0</v>
      </c>
      <c r="B78" s="60" t="str">
        <f>IFERROR(VLOOKUP($A78,contratos,2,FALSE),"")</f>
        <v>TIAGO LOPES SIQUEIRA</v>
      </c>
      <c r="C78" s="61">
        <f t="shared" si="1"/>
        <v>1</v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 t="s">
        <v>147</v>
      </c>
      <c r="M78" s="59" t="s">
        <v>189</v>
      </c>
      <c r="N78" s="68"/>
      <c r="O78" s="69"/>
      <c r="P78" s="69"/>
      <c r="Q78" s="59">
        <v>1.0</v>
      </c>
      <c r="R78" s="69"/>
      <c r="S78" s="59" t="s">
        <v>149</v>
      </c>
      <c r="T78" s="59"/>
      <c r="U78" s="62">
        <v>44970.0</v>
      </c>
      <c r="V78" s="65">
        <v>0.5819444444444445</v>
      </c>
      <c r="W78" s="65">
        <v>0.6979166666666666</v>
      </c>
      <c r="X78" s="66">
        <f>IF(W78&lt;&gt;"",IF((W78-V78)-almoco&gt;=corte_almoco,(W78-V78)-almoco,(W78-V78)),"")</f>
        <v>0.1159722222</v>
      </c>
      <c r="Y78" s="66">
        <v>0.0326388888888889</v>
      </c>
      <c r="Z78" s="59" t="s">
        <v>142</v>
      </c>
      <c r="AA78" s="59" t="s">
        <v>217</v>
      </c>
      <c r="AB78" s="59"/>
      <c r="AC78" s="70"/>
      <c r="AD78" s="70">
        <v>1729.89</v>
      </c>
      <c r="AE78" s="71">
        <v>1729.89</v>
      </c>
      <c r="AF78" s="71">
        <f>IF(X78&lt;&gt;"",(HOUR(X78)+MINUTE(X78)/60)*custohh,"")</f>
        <v>208.75</v>
      </c>
      <c r="AG78" s="70"/>
      <c r="AH78" s="71">
        <f t="shared" si="2"/>
        <v>208.75</v>
      </c>
      <c r="AI78" s="59" t="s">
        <v>456</v>
      </c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>
        <v>7.0</v>
      </c>
      <c r="B79" s="60" t="str">
        <f>IFERROR(VLOOKUP($A79,contratos,2,FALSE),"")</f>
        <v>REUNIÕES, TREINAMENTOS E PASSAGEM DE PROJETOS</v>
      </c>
      <c r="C79" s="61">
        <f t="shared" si="1"/>
        <v>11</v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 t="s">
        <v>11</v>
      </c>
      <c r="M79" s="59" t="s">
        <v>11</v>
      </c>
      <c r="N79" s="68"/>
      <c r="O79" s="69"/>
      <c r="P79" s="69"/>
      <c r="Q79" s="59">
        <v>1.0</v>
      </c>
      <c r="R79" s="69"/>
      <c r="S79" s="59" t="s">
        <v>149</v>
      </c>
      <c r="T79" s="59"/>
      <c r="U79" s="62">
        <v>44970.0</v>
      </c>
      <c r="V79" s="65">
        <v>0.3</v>
      </c>
      <c r="W79" s="65">
        <v>0.3375</v>
      </c>
      <c r="X79" s="66">
        <f>IF(W79&lt;&gt;"",IF((W79-V79)-almoco&gt;=corte_almoco,(W79-V79)-almoco,(W79-V79)),"")</f>
        <v>0.0375</v>
      </c>
      <c r="Y79" s="66">
        <v>-0.04583333333333333</v>
      </c>
      <c r="Z79" s="59" t="s">
        <v>151</v>
      </c>
      <c r="AA79" s="59" t="s">
        <v>152</v>
      </c>
      <c r="AB79" s="59"/>
      <c r="AC79" s="70"/>
      <c r="AD79" s="70">
        <v>0.0</v>
      </c>
      <c r="AE79" s="71">
        <v>0.0</v>
      </c>
      <c r="AF79" s="71">
        <f>IF(X79&lt;&gt;"",(HOUR(X79)+MINUTE(X79)/60)*custohh,"")</f>
        <v>67.5</v>
      </c>
      <c r="AG79" s="70"/>
      <c r="AH79" s="71">
        <f t="shared" si="2"/>
        <v>67.5</v>
      </c>
      <c r="AI79" s="59" t="s">
        <v>456</v>
      </c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>
        <v>693.0</v>
      </c>
      <c r="B80" s="60" t="str">
        <f>IFERROR(VLOOKUP($A80,contratos,2,FALSE),"")</f>
        <v>ANA CAROLINA MATOS DOLABELA</v>
      </c>
      <c r="C80" s="61">
        <f t="shared" si="1"/>
        <v>2</v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 t="s">
        <v>147</v>
      </c>
      <c r="M80" s="59" t="s">
        <v>189</v>
      </c>
      <c r="N80" s="68"/>
      <c r="O80" s="69"/>
      <c r="P80" s="69"/>
      <c r="Q80" s="59">
        <v>1.0</v>
      </c>
      <c r="R80" s="69"/>
      <c r="S80" s="59" t="s">
        <v>122</v>
      </c>
      <c r="T80" s="59"/>
      <c r="U80" s="62">
        <v>44970.0</v>
      </c>
      <c r="V80" s="65">
        <v>0.33819444444444446</v>
      </c>
      <c r="W80" s="65">
        <v>0.41805555555555557</v>
      </c>
      <c r="X80" s="66">
        <f>IF(W80&lt;&gt;"",IF((W80-V80)-almoco&gt;=corte_almoco,(W80-V80)-almoco,(W80-V80)),"")</f>
        <v>0.07986111111</v>
      </c>
      <c r="Y80" s="66">
        <v>-0.0034722222222222238</v>
      </c>
      <c r="Z80" s="59" t="s">
        <v>151</v>
      </c>
      <c r="AA80" s="59" t="s">
        <v>152</v>
      </c>
      <c r="AB80" s="59"/>
      <c r="AC80" s="70"/>
      <c r="AD80" s="70">
        <v>0.0</v>
      </c>
      <c r="AE80" s="71">
        <v>0.0</v>
      </c>
      <c r="AF80" s="71">
        <f>IF(X80&lt;&gt;"",(HOUR(X80)+MINUTE(X80)/60)*custohh,"")</f>
        <v>143.75</v>
      </c>
      <c r="AG80" s="70"/>
      <c r="AH80" s="71">
        <f t="shared" si="2"/>
        <v>143.75</v>
      </c>
      <c r="AI80" s="59" t="s">
        <v>456</v>
      </c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>
        <v>796.0</v>
      </c>
      <c r="B81" s="60" t="str">
        <f>IFERROR(VLOOKUP($A81,contratos,2,FALSE),"")</f>
        <v>BÁRBARA DE QUEIROZ STARLING</v>
      </c>
      <c r="C81" s="61">
        <f t="shared" si="1"/>
        <v>2</v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 t="s">
        <v>147</v>
      </c>
      <c r="M81" s="59" t="s">
        <v>189</v>
      </c>
      <c r="N81" s="68"/>
      <c r="O81" s="69"/>
      <c r="P81" s="69"/>
      <c r="Q81" s="59">
        <v>1.0</v>
      </c>
      <c r="R81" s="69"/>
      <c r="S81" s="59" t="s">
        <v>149</v>
      </c>
      <c r="T81" s="59"/>
      <c r="U81" s="62">
        <v>44970.0</v>
      </c>
      <c r="V81" s="65">
        <v>0.41875</v>
      </c>
      <c r="W81" s="65">
        <v>0.5458333333333333</v>
      </c>
      <c r="X81" s="66">
        <f>IF(W81&lt;&gt;"",IF((W81-V81)-almoco&gt;=corte_almoco,(W81-V81)-almoco,(W81-V81)),"")</f>
        <v>0.1270833333</v>
      </c>
      <c r="Y81" s="66">
        <v>0.04375</v>
      </c>
      <c r="Z81" s="59" t="s">
        <v>151</v>
      </c>
      <c r="AA81" s="59" t="s">
        <v>152</v>
      </c>
      <c r="AB81" s="59"/>
      <c r="AC81" s="70"/>
      <c r="AD81" s="70">
        <v>0.0</v>
      </c>
      <c r="AE81" s="71">
        <v>0.0</v>
      </c>
      <c r="AF81" s="71">
        <f>IF(X81&lt;&gt;"",(HOUR(X81)+MINUTE(X81)/60)*custohh,"")</f>
        <v>228.75</v>
      </c>
      <c r="AG81" s="70"/>
      <c r="AH81" s="71">
        <f t="shared" si="2"/>
        <v>228.75</v>
      </c>
      <c r="AI81" s="59" t="s">
        <v>456</v>
      </c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>
        <v>7.0</v>
      </c>
      <c r="B82" s="60" t="str">
        <f>IFERROR(VLOOKUP($A82,contratos,2,FALSE),"")</f>
        <v>REUNIÕES, TREINAMENTOS E PASSAGEM DE PROJETOS</v>
      </c>
      <c r="C82" s="61">
        <f t="shared" si="1"/>
        <v>11</v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 t="s">
        <v>11</v>
      </c>
      <c r="M82" s="59" t="s">
        <v>11</v>
      </c>
      <c r="N82" s="68"/>
      <c r="O82" s="69"/>
      <c r="P82" s="69"/>
      <c r="Q82" s="59">
        <v>0.0</v>
      </c>
      <c r="R82" s="69"/>
      <c r="S82" s="59" t="s">
        <v>149</v>
      </c>
      <c r="T82" s="59"/>
      <c r="U82" s="62">
        <v>44970.0</v>
      </c>
      <c r="V82" s="65">
        <v>0.5465277777777777</v>
      </c>
      <c r="W82" s="65">
        <v>0.6666666666666666</v>
      </c>
      <c r="X82" s="66">
        <f>IF(W82&lt;&gt;"",IF((W82-V82)-almoco&gt;=corte_almoco,(W82-V82)-almoco,(W82-V82)),"")</f>
        <v>0.1201388889</v>
      </c>
      <c r="Y82" s="66">
        <v>-0.004861111111111108</v>
      </c>
      <c r="Z82" s="59" t="s">
        <v>151</v>
      </c>
      <c r="AA82" s="59" t="s">
        <v>152</v>
      </c>
      <c r="AB82" s="59"/>
      <c r="AC82" s="70"/>
      <c r="AD82" s="70">
        <v>0.0</v>
      </c>
      <c r="AE82" s="71">
        <v>0.0</v>
      </c>
      <c r="AF82" s="71">
        <f>IF(X82&lt;&gt;"",(HOUR(X82)+MINUTE(X82)/60)*custohh,"")</f>
        <v>216.25</v>
      </c>
      <c r="AG82" s="70"/>
      <c r="AH82" s="71">
        <f t="shared" si="2"/>
        <v>216.25</v>
      </c>
      <c r="AI82" s="59" t="s">
        <v>456</v>
      </c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>
        <v>607.0</v>
      </c>
      <c r="B83" s="60" t="str">
        <f>IFERROR(VLOOKUP($A83,contratos,2,FALSE),"")</f>
        <v>PEDRO ANDRADE NOGUEIRA</v>
      </c>
      <c r="C83" s="61">
        <f t="shared" si="1"/>
        <v>2</v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 t="s">
        <v>147</v>
      </c>
      <c r="M83" s="59" t="s">
        <v>189</v>
      </c>
      <c r="N83" s="68"/>
      <c r="O83" s="69"/>
      <c r="P83" s="69"/>
      <c r="Q83" s="59">
        <v>1.0</v>
      </c>
      <c r="R83" s="69"/>
      <c r="S83" s="59" t="s">
        <v>149</v>
      </c>
      <c r="T83" s="59"/>
      <c r="U83" s="62">
        <v>44970.0</v>
      </c>
      <c r="V83" s="65">
        <v>0.6666666666666666</v>
      </c>
      <c r="W83" s="65">
        <v>0.7006944444444444</v>
      </c>
      <c r="X83" s="66">
        <f>IF(W83&lt;&gt;"",IF((W83-V83)-almoco&gt;=corte_almoco,(W83-V83)-almoco,(W83-V83)),"")</f>
        <v>0.03402777778</v>
      </c>
      <c r="Y83" s="66">
        <v>-0.049305555555555554</v>
      </c>
      <c r="Z83" s="59" t="s">
        <v>151</v>
      </c>
      <c r="AA83" s="59" t="s">
        <v>152</v>
      </c>
      <c r="AB83" s="59"/>
      <c r="AC83" s="70"/>
      <c r="AD83" s="70">
        <v>0.0</v>
      </c>
      <c r="AE83" s="71">
        <v>0.0</v>
      </c>
      <c r="AF83" s="71">
        <f>IF(X83&lt;&gt;"",(HOUR(X83)+MINUTE(X83)/60)*custohh,"")</f>
        <v>61.25</v>
      </c>
      <c r="AG83" s="70"/>
      <c r="AH83" s="71">
        <f t="shared" si="2"/>
        <v>61.25</v>
      </c>
      <c r="AI83" s="59" t="s">
        <v>456</v>
      </c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>
        <v>7.0</v>
      </c>
      <c r="B84" s="60" t="str">
        <f>IFERROR(VLOOKUP($A84,contratos,2,FALSE),"")</f>
        <v>REUNIÕES, TREINAMENTOS E PASSAGEM DE PROJETOS</v>
      </c>
      <c r="C84" s="61">
        <f t="shared" si="1"/>
        <v>11</v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 t="s">
        <v>11</v>
      </c>
      <c r="M84" s="59" t="s">
        <v>11</v>
      </c>
      <c r="N84" s="68"/>
      <c r="O84" s="69"/>
      <c r="P84" s="69"/>
      <c r="Q84" s="59">
        <v>0.0</v>
      </c>
      <c r="R84" s="69"/>
      <c r="S84" s="59" t="s">
        <v>149</v>
      </c>
      <c r="T84" s="59"/>
      <c r="U84" s="62">
        <v>44970.0</v>
      </c>
      <c r="V84" s="65">
        <v>0.3020833333333333</v>
      </c>
      <c r="W84" s="65">
        <v>0.3451388888888889</v>
      </c>
      <c r="X84" s="66">
        <f>IF(W84&lt;&gt;"",IF((W84-V84)-almoco&gt;=corte_almoco,(W84-V84)-almoco,(W84-V84)),"")</f>
        <v>0.04305555556</v>
      </c>
      <c r="Y84" s="66">
        <v>-0.04027777777777777</v>
      </c>
      <c r="Z84" s="59" t="s">
        <v>180</v>
      </c>
      <c r="AA84" s="59" t="s">
        <v>124</v>
      </c>
      <c r="AB84" s="59"/>
      <c r="AC84" s="70"/>
      <c r="AD84" s="70">
        <v>0.0</v>
      </c>
      <c r="AE84" s="71">
        <v>0.0</v>
      </c>
      <c r="AF84" s="71">
        <f>IF(X84&lt;&gt;"",(HOUR(X84)+MINUTE(X84)/60)*custohh,"")</f>
        <v>77.5</v>
      </c>
      <c r="AG84" s="70"/>
      <c r="AH84" s="71">
        <f t="shared" si="2"/>
        <v>77.5</v>
      </c>
      <c r="AI84" s="59" t="s">
        <v>456</v>
      </c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>
        <v>908.0</v>
      </c>
      <c r="B85" s="60" t="str">
        <f>IFERROR(VLOOKUP($A85,contratos,2,FALSE),"")</f>
        <v>TILZA TAVARES</v>
      </c>
      <c r="C85" s="61">
        <f t="shared" si="1"/>
        <v>6</v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 t="s">
        <v>147</v>
      </c>
      <c r="M85" s="59" t="s">
        <v>195</v>
      </c>
      <c r="N85" s="68"/>
      <c r="O85" s="69"/>
      <c r="P85" s="69"/>
      <c r="Q85" s="59">
        <v>1.0</v>
      </c>
      <c r="R85" s="69"/>
      <c r="S85" s="59" t="s">
        <v>149</v>
      </c>
      <c r="T85" s="59"/>
      <c r="U85" s="62">
        <v>44970.0</v>
      </c>
      <c r="V85" s="65">
        <v>0.3458333333333333</v>
      </c>
      <c r="W85" s="65">
        <v>0.6333333333333333</v>
      </c>
      <c r="X85" s="66">
        <f>IF(W85&lt;&gt;"",IF((W85-V85)-almoco&gt;=corte_almoco,(W85-V85)-almoco,(W85-V85)),"")</f>
        <v>0.2875</v>
      </c>
      <c r="Y85" s="66">
        <v>-0.045833333333333365</v>
      </c>
      <c r="Z85" s="59" t="s">
        <v>180</v>
      </c>
      <c r="AA85" s="59" t="s">
        <v>124</v>
      </c>
      <c r="AB85" s="59"/>
      <c r="AC85" s="70"/>
      <c r="AD85" s="70">
        <v>22539.55</v>
      </c>
      <c r="AE85" s="71">
        <v>3756.5916666666667</v>
      </c>
      <c r="AF85" s="71">
        <f>IF(X85&lt;&gt;"",(HOUR(X85)+MINUTE(X85)/60)*custohh,"")</f>
        <v>517.5</v>
      </c>
      <c r="AG85" s="70"/>
      <c r="AH85" s="71">
        <f t="shared" si="2"/>
        <v>517.5</v>
      </c>
      <c r="AI85" s="59" t="s">
        <v>456</v>
      </c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>
        <v>908.0</v>
      </c>
      <c r="B86" s="60" t="str">
        <f>IFERROR(VLOOKUP($A86,contratos,2,FALSE),"")</f>
        <v>TILZA TAVARES</v>
      </c>
      <c r="C86" s="61">
        <f t="shared" si="1"/>
        <v>6</v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 t="s">
        <v>147</v>
      </c>
      <c r="M86" s="59" t="s">
        <v>195</v>
      </c>
      <c r="N86" s="68"/>
      <c r="O86" s="69"/>
      <c r="P86" s="69"/>
      <c r="Q86" s="59">
        <v>2.0</v>
      </c>
      <c r="R86" s="69"/>
      <c r="S86" s="59" t="s">
        <v>149</v>
      </c>
      <c r="T86" s="59"/>
      <c r="U86" s="62">
        <v>44966.0</v>
      </c>
      <c r="V86" s="65">
        <v>0.3229166666666667</v>
      </c>
      <c r="W86" s="65">
        <v>0.7090277777777778</v>
      </c>
      <c r="X86" s="66">
        <f>IF(W86&lt;&gt;"",IF((W86-V86)-almoco&gt;=corte_almoco,(W86-V86)-almoco,(W86-V86)),"")</f>
        <v>0.3444444444</v>
      </c>
      <c r="Y86" s="66">
        <v>-0.030555555555555558</v>
      </c>
      <c r="Z86" s="59" t="s">
        <v>180</v>
      </c>
      <c r="AA86" s="59" t="s">
        <v>124</v>
      </c>
      <c r="AB86" s="59"/>
      <c r="AC86" s="70"/>
      <c r="AD86" s="70">
        <v>22539.55</v>
      </c>
      <c r="AE86" s="71">
        <v>3756.5916666666667</v>
      </c>
      <c r="AF86" s="71">
        <f>IF(X86&lt;&gt;"",(HOUR(X86)+MINUTE(X86)/60)*custohh,"")</f>
        <v>620</v>
      </c>
      <c r="AG86" s="70"/>
      <c r="AH86" s="71">
        <f t="shared" si="2"/>
        <v>620</v>
      </c>
      <c r="AI86" s="59" t="s">
        <v>456</v>
      </c>
      <c r="AJ86" s="59"/>
      <c r="AK86" s="59">
        <v>120.0</v>
      </c>
      <c r="AL86" s="72" t="s">
        <v>470</v>
      </c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>
        <v>658.0</v>
      </c>
      <c r="B87" s="60" t="str">
        <f>IFERROR(VLOOKUP($A87,contratos,2,FALSE),"")</f>
        <v>MOACIR QUEIROZ FARIA</v>
      </c>
      <c r="C87" s="61">
        <f t="shared" si="1"/>
        <v>2</v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 t="s">
        <v>156</v>
      </c>
      <c r="M87" s="59" t="s">
        <v>155</v>
      </c>
      <c r="N87" s="68"/>
      <c r="O87" s="69"/>
      <c r="P87" s="69"/>
      <c r="Q87" s="59">
        <v>3.0</v>
      </c>
      <c r="R87" s="69"/>
      <c r="S87" s="59" t="s">
        <v>149</v>
      </c>
      <c r="T87" s="59"/>
      <c r="U87" s="62">
        <v>44966.0</v>
      </c>
      <c r="V87" s="65">
        <v>0.2923611111111111</v>
      </c>
      <c r="W87" s="65">
        <v>0.4131944444444444</v>
      </c>
      <c r="X87" s="66">
        <f>IF(W87&lt;&gt;"",IF((W87-V87)-almoco&gt;=corte_almoco,(W87-V87)-almoco,(W87-V87)),"")</f>
        <v>0.1208333333</v>
      </c>
      <c r="Y87" s="66">
        <v>0.037500000000000006</v>
      </c>
      <c r="Z87" s="59" t="s">
        <v>151</v>
      </c>
      <c r="AA87" s="59" t="s">
        <v>152</v>
      </c>
      <c r="AB87" s="59"/>
      <c r="AC87" s="70"/>
      <c r="AD87" s="70">
        <v>0.0</v>
      </c>
      <c r="AE87" s="71">
        <v>0.0</v>
      </c>
      <c r="AF87" s="71">
        <f>IF(X87&lt;&gt;"",(HOUR(X87)+MINUTE(X87)/60)*custohh,"")</f>
        <v>217.5</v>
      </c>
      <c r="AG87" s="70"/>
      <c r="AH87" s="71">
        <f t="shared" si="2"/>
        <v>217.5</v>
      </c>
      <c r="AI87" s="59" t="s">
        <v>456</v>
      </c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>
        <v>560.0</v>
      </c>
      <c r="B88" s="60" t="str">
        <f>IFERROR(VLOOKUP($A88,contratos,2,FALSE),"")</f>
        <v>RODRIGO BRAGA PENTAGNA GUIMARÃES</v>
      </c>
      <c r="C88" s="61">
        <f t="shared" si="1"/>
        <v>8</v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 t="s">
        <v>156</v>
      </c>
      <c r="M88" s="59" t="s">
        <v>155</v>
      </c>
      <c r="N88" s="68"/>
      <c r="O88" s="69"/>
      <c r="P88" s="69"/>
      <c r="Q88" s="59">
        <v>1.0</v>
      </c>
      <c r="R88" s="69"/>
      <c r="S88" s="59" t="s">
        <v>149</v>
      </c>
      <c r="T88" s="59"/>
      <c r="U88" s="62">
        <v>44966.0</v>
      </c>
      <c r="V88" s="65">
        <v>0.41388888888888886</v>
      </c>
      <c r="W88" s="65">
        <v>0.7173611111111111</v>
      </c>
      <c r="X88" s="66">
        <f>IF(W88&lt;&gt;"",IF((W88-V88)-almoco&gt;=corte_almoco,(W88-V88)-almoco,(W88-V88)),"")</f>
        <v>0.2618055556</v>
      </c>
      <c r="Y88" s="66">
        <v>-0.029861111111111116</v>
      </c>
      <c r="Z88" s="59" t="s">
        <v>151</v>
      </c>
      <c r="AA88" s="59" t="s">
        <v>152</v>
      </c>
      <c r="AB88" s="59"/>
      <c r="AC88" s="70"/>
      <c r="AD88" s="70">
        <v>2877.96</v>
      </c>
      <c r="AE88" s="71">
        <v>226.8175</v>
      </c>
      <c r="AF88" s="71">
        <f>IF(X88&lt;&gt;"",(HOUR(X88)+MINUTE(X88)/60)*custohh,"")</f>
        <v>471.25</v>
      </c>
      <c r="AG88" s="70"/>
      <c r="AH88" s="71">
        <f t="shared" si="2"/>
        <v>471.25</v>
      </c>
      <c r="AI88" s="59" t="s">
        <v>456</v>
      </c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>
        <v>3.0</v>
      </c>
      <c r="B89" s="60" t="str">
        <f>IFERROR(VLOOKUP($A89,contratos,2,FALSE),"")</f>
        <v>SHOWROOM ARCHBH</v>
      </c>
      <c r="C89" s="61">
        <f t="shared" si="1"/>
        <v>11</v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 t="s">
        <v>129</v>
      </c>
      <c r="M89" s="59" t="s">
        <v>129</v>
      </c>
      <c r="N89" s="68"/>
      <c r="O89" s="69"/>
      <c r="P89" s="69"/>
      <c r="Q89" s="59">
        <v>1.0</v>
      </c>
      <c r="R89" s="69"/>
      <c r="S89" s="59" t="s">
        <v>149</v>
      </c>
      <c r="T89" s="59"/>
      <c r="U89" s="62">
        <v>44966.0</v>
      </c>
      <c r="V89" s="65">
        <v>0.28958333333333336</v>
      </c>
      <c r="W89" s="65">
        <v>0.7284722222222222</v>
      </c>
      <c r="X89" s="66">
        <f>IF(W89&lt;&gt;"",IF((W89-V89)-almoco&gt;=corte_almoco,(W89-V89)-almoco,(W89-V89)),"")</f>
        <v>0.3972222222</v>
      </c>
      <c r="Y89" s="66">
        <v>0.0222222222222222</v>
      </c>
      <c r="Z89" s="59" t="s">
        <v>142</v>
      </c>
      <c r="AA89" s="59" t="s">
        <v>217</v>
      </c>
      <c r="AB89" s="59"/>
      <c r="AC89" s="70"/>
      <c r="AD89" s="70">
        <v>0.0</v>
      </c>
      <c r="AE89" s="71">
        <v>0.0</v>
      </c>
      <c r="AF89" s="71">
        <f>IF(X89&lt;&gt;"",(HOUR(X89)+MINUTE(X89)/60)*custohh,"")</f>
        <v>715</v>
      </c>
      <c r="AG89" s="70"/>
      <c r="AH89" s="71">
        <f t="shared" si="2"/>
        <v>715</v>
      </c>
      <c r="AI89" s="59" t="s">
        <v>456</v>
      </c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>
        <v>3.0</v>
      </c>
      <c r="B90" s="60" t="str">
        <f>IFERROR(VLOOKUP($A90,contratos,2,FALSE),"")</f>
        <v>SHOWROOM ARCHBH</v>
      </c>
      <c r="C90" s="61">
        <f t="shared" si="1"/>
        <v>11</v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 t="s">
        <v>129</v>
      </c>
      <c r="M90" s="59" t="s">
        <v>129</v>
      </c>
      <c r="N90" s="68"/>
      <c r="O90" s="67"/>
      <c r="P90" s="67"/>
      <c r="Q90" s="59">
        <v>1.0</v>
      </c>
      <c r="R90" s="67"/>
      <c r="S90" s="59" t="s">
        <v>149</v>
      </c>
      <c r="T90" s="59"/>
      <c r="U90" s="62">
        <v>44966.0</v>
      </c>
      <c r="V90" s="65">
        <v>0.28680555555555554</v>
      </c>
      <c r="W90" s="65">
        <v>0.8048611111111111</v>
      </c>
      <c r="X90" s="66">
        <f>IF(W90&lt;&gt;"",IF((W90-V90)-almoco&gt;=corte_almoco,(W90-V90)-almoco,(W90-V90)),"")</f>
        <v>0.4763888889</v>
      </c>
      <c r="Y90" s="66">
        <v>0.10138888888888886</v>
      </c>
      <c r="Z90" s="59" t="s">
        <v>134</v>
      </c>
      <c r="AA90" s="59" t="s">
        <v>167</v>
      </c>
      <c r="AB90" s="59"/>
      <c r="AC90" s="70"/>
      <c r="AD90" s="70">
        <v>0.0</v>
      </c>
      <c r="AE90" s="71">
        <v>0.0</v>
      </c>
      <c r="AF90" s="71">
        <f>IF(X90&lt;&gt;"",(HOUR(X90)+MINUTE(X90)/60)*custohh,"")</f>
        <v>857.5</v>
      </c>
      <c r="AG90" s="70"/>
      <c r="AH90" s="71">
        <f t="shared" si="2"/>
        <v>857.5</v>
      </c>
      <c r="AI90" s="59" t="s">
        <v>456</v>
      </c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>
        <v>575.0</v>
      </c>
      <c r="B91" s="60" t="str">
        <f>IFERROR(VLOOKUP($A91,contratos,2,FALSE),"")</f>
        <v>CÁSSIO DINIZ NOGUEIRA</v>
      </c>
      <c r="C91" s="61">
        <f t="shared" si="1"/>
        <v>13</v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 t="s">
        <v>147</v>
      </c>
      <c r="M91" s="59" t="s">
        <v>189</v>
      </c>
      <c r="N91" s="68"/>
      <c r="O91" s="69"/>
      <c r="P91" s="69"/>
      <c r="Q91" s="59">
        <v>1.0</v>
      </c>
      <c r="R91" s="69"/>
      <c r="S91" s="59" t="s">
        <v>149</v>
      </c>
      <c r="T91" s="59"/>
      <c r="U91" s="62">
        <v>44966.0</v>
      </c>
      <c r="V91" s="65">
        <v>0.2875</v>
      </c>
      <c r="W91" s="65">
        <v>0.7125</v>
      </c>
      <c r="X91" s="66">
        <f>IF(W91&lt;&gt;"",IF((W91-V91)-almoco&gt;=corte_almoco,(W91-V91)-almoco,(W91-V91)),"")</f>
        <v>0.3833333333</v>
      </c>
      <c r="Y91" s="66">
        <v>0.00833333333333336</v>
      </c>
      <c r="Z91" s="59" t="s">
        <v>203</v>
      </c>
      <c r="AA91" s="59" t="s">
        <v>125</v>
      </c>
      <c r="AB91" s="59"/>
      <c r="AC91" s="70"/>
      <c r="AD91" s="70">
        <v>80672.12</v>
      </c>
      <c r="AE91" s="71">
        <v>4099.390059171597</v>
      </c>
      <c r="AF91" s="71">
        <f>IF(X91&lt;&gt;"",(HOUR(X91)+MINUTE(X91)/60)*custohh,"")</f>
        <v>690</v>
      </c>
      <c r="AG91" s="70"/>
      <c r="AH91" s="71">
        <f t="shared" si="2"/>
        <v>690</v>
      </c>
      <c r="AI91" s="59" t="s">
        <v>456</v>
      </c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>
        <v>908.0</v>
      </c>
      <c r="B92" s="60" t="str">
        <f>IFERROR(VLOOKUP($A92,contratos,2,FALSE),"")</f>
        <v>TILZA TAVARES</v>
      </c>
      <c r="C92" s="61">
        <f t="shared" si="1"/>
        <v>6</v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 t="s">
        <v>147</v>
      </c>
      <c r="M92" s="59" t="s">
        <v>195</v>
      </c>
      <c r="N92" s="68"/>
      <c r="O92" s="69"/>
      <c r="P92" s="69"/>
      <c r="Q92" s="59">
        <v>2.0</v>
      </c>
      <c r="R92" s="69"/>
      <c r="S92" s="59" t="s">
        <v>149</v>
      </c>
      <c r="T92" s="59"/>
      <c r="U92" s="62">
        <v>44965.0</v>
      </c>
      <c r="V92" s="65">
        <v>0.3125</v>
      </c>
      <c r="W92" s="65">
        <v>0.70625</v>
      </c>
      <c r="X92" s="66">
        <f>IF(W92&lt;&gt;"",IF((W92-V92)-almoco&gt;=corte_almoco,(W92-V92)-almoco,(W92-V92)),"")</f>
        <v>0.3520833333</v>
      </c>
      <c r="Y92" s="66">
        <v>-0.02291666666666664</v>
      </c>
      <c r="Z92" s="59" t="s">
        <v>180</v>
      </c>
      <c r="AA92" s="59" t="s">
        <v>124</v>
      </c>
      <c r="AB92" s="59"/>
      <c r="AC92" s="70"/>
      <c r="AD92" s="70">
        <v>22539.55</v>
      </c>
      <c r="AE92" s="71">
        <v>3756.5916666666667</v>
      </c>
      <c r="AF92" s="71">
        <f>IF(X92&lt;&gt;"",(HOUR(X92)+MINUTE(X92)/60)*custohh,"")</f>
        <v>633.75</v>
      </c>
      <c r="AG92" s="70"/>
      <c r="AH92" s="71">
        <f t="shared" si="2"/>
        <v>633.75</v>
      </c>
      <c r="AI92" s="59" t="s">
        <v>456</v>
      </c>
      <c r="AJ92" s="59" t="s">
        <v>194</v>
      </c>
      <c r="AK92" s="59">
        <v>120.0</v>
      </c>
      <c r="AL92" s="72" t="s">
        <v>470</v>
      </c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>
        <v>575.0</v>
      </c>
      <c r="B93" s="60" t="str">
        <f>IFERROR(VLOOKUP($A93,contratos,2,FALSE),"")</f>
        <v>CÁSSIO DINIZ NOGUEIRA</v>
      </c>
      <c r="C93" s="61">
        <f t="shared" si="1"/>
        <v>13</v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 t="s">
        <v>147</v>
      </c>
      <c r="M93" s="59" t="s">
        <v>189</v>
      </c>
      <c r="N93" s="68"/>
      <c r="O93" s="69"/>
      <c r="P93" s="69"/>
      <c r="Q93" s="59">
        <v>1.0</v>
      </c>
      <c r="R93" s="69"/>
      <c r="S93" s="59" t="s">
        <v>149</v>
      </c>
      <c r="T93" s="59"/>
      <c r="U93" s="62">
        <v>44965.0</v>
      </c>
      <c r="V93" s="65">
        <v>0.29097222222222224</v>
      </c>
      <c r="W93" s="65">
        <v>0.7097222222222223</v>
      </c>
      <c r="X93" s="66">
        <f>IF(W93&lt;&gt;"",IF((W93-V93)-almoco&gt;=corte_almoco,(W93-V93)-almoco,(W93-V93)),"")</f>
        <v>0.3770833333</v>
      </c>
      <c r="Y93" s="66">
        <v>0.002083333333333326</v>
      </c>
      <c r="Z93" s="59" t="s">
        <v>203</v>
      </c>
      <c r="AA93" s="59" t="s">
        <v>125</v>
      </c>
      <c r="AB93" s="59"/>
      <c r="AC93" s="70"/>
      <c r="AD93" s="70">
        <v>80672.12</v>
      </c>
      <c r="AE93" s="71">
        <v>4099.390059171597</v>
      </c>
      <c r="AF93" s="71">
        <f>IF(X93&lt;&gt;"",(HOUR(X93)+MINUTE(X93)/60)*custohh,"")</f>
        <v>678.75</v>
      </c>
      <c r="AG93" s="70"/>
      <c r="AH93" s="71">
        <f t="shared" si="2"/>
        <v>678.75</v>
      </c>
      <c r="AI93" s="59" t="s">
        <v>456</v>
      </c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>
        <v>560.0</v>
      </c>
      <c r="B94" s="60" t="str">
        <f>IFERROR(VLOOKUP($A94,contratos,2,FALSE),"")</f>
        <v>RODRIGO BRAGA PENTAGNA GUIMARÃES</v>
      </c>
      <c r="C94" s="61">
        <f t="shared" si="1"/>
        <v>8</v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 t="s">
        <v>156</v>
      </c>
      <c r="M94" s="59" t="s">
        <v>155</v>
      </c>
      <c r="N94" s="68"/>
      <c r="O94" s="69"/>
      <c r="P94" s="69"/>
      <c r="Q94" s="59">
        <v>1.0</v>
      </c>
      <c r="R94" s="69"/>
      <c r="S94" s="59" t="s">
        <v>149</v>
      </c>
      <c r="T94" s="59"/>
      <c r="U94" s="62">
        <v>44965.0</v>
      </c>
      <c r="V94" s="65">
        <v>0.34305555555555556</v>
      </c>
      <c r="W94" s="65">
        <v>0.7048611111111112</v>
      </c>
      <c r="X94" s="66">
        <f>IF(W94&lt;&gt;"",IF((W94-V94)-almoco&gt;=corte_almoco,(W94-V94)-almoco,(W94-V94)),"")</f>
        <v>0.3201388889</v>
      </c>
      <c r="Y94" s="66">
        <v>0.028472222222222177</v>
      </c>
      <c r="Z94" s="59" t="s">
        <v>151</v>
      </c>
      <c r="AA94" s="59" t="s">
        <v>152</v>
      </c>
      <c r="AB94" s="59"/>
      <c r="AC94" s="70"/>
      <c r="AD94" s="70">
        <v>2877.96</v>
      </c>
      <c r="AE94" s="71">
        <v>226.8175</v>
      </c>
      <c r="AF94" s="71">
        <f>IF(X94&lt;&gt;"",(HOUR(X94)+MINUTE(X94)/60)*custohh,"")</f>
        <v>576.25</v>
      </c>
      <c r="AG94" s="70"/>
      <c r="AH94" s="71">
        <f t="shared" si="2"/>
        <v>576.25</v>
      </c>
      <c r="AI94" s="59" t="s">
        <v>456</v>
      </c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>
        <v>6.0</v>
      </c>
      <c r="B95" s="60" t="str">
        <f>IFERROR(VLOOKUP($A95,contratos,2,FALSE),"")</f>
        <v>CASA PP</v>
      </c>
      <c r="C95" s="61">
        <f t="shared" si="1"/>
        <v>2</v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 t="s">
        <v>11</v>
      </c>
      <c r="M95" s="59" t="s">
        <v>11</v>
      </c>
      <c r="N95" s="68"/>
      <c r="O95" s="69"/>
      <c r="P95" s="69"/>
      <c r="Q95" s="59">
        <v>1.0</v>
      </c>
      <c r="R95" s="69"/>
      <c r="S95" s="59" t="s">
        <v>149</v>
      </c>
      <c r="T95" s="59"/>
      <c r="U95" s="62">
        <v>44965.0</v>
      </c>
      <c r="V95" s="65">
        <v>0.2916666666666667</v>
      </c>
      <c r="W95" s="65">
        <v>0.3423611111111111</v>
      </c>
      <c r="X95" s="66">
        <f>IF(W95&lt;&gt;"",IF((W95-V95)-almoco&gt;=corte_almoco,(W95-V95)-almoco,(W95-V95)),"")</f>
        <v>0.05069444444</v>
      </c>
      <c r="Y95" s="66">
        <v>-0.032638888888888884</v>
      </c>
      <c r="Z95" s="59" t="s">
        <v>151</v>
      </c>
      <c r="AA95" s="59" t="s">
        <v>152</v>
      </c>
      <c r="AB95" s="59"/>
      <c r="AC95" s="70"/>
      <c r="AD95" s="70">
        <v>2877.96</v>
      </c>
      <c r="AE95" s="71">
        <v>719.49</v>
      </c>
      <c r="AF95" s="71">
        <f>IF(X95&lt;&gt;"",(HOUR(X95)+MINUTE(X95)/60)*custohh,"")</f>
        <v>91.25</v>
      </c>
      <c r="AG95" s="70"/>
      <c r="AH95" s="71">
        <f t="shared" si="2"/>
        <v>91.25</v>
      </c>
      <c r="AI95" s="59" t="s">
        <v>456</v>
      </c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>
        <v>3.0</v>
      </c>
      <c r="B96" s="60" t="str">
        <f>IFERROR(VLOOKUP($A96,contratos,2,FALSE),"")</f>
        <v>SHOWROOM ARCHBH</v>
      </c>
      <c r="C96" s="61">
        <f t="shared" si="1"/>
        <v>11</v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 t="s">
        <v>129</v>
      </c>
      <c r="M96" s="59" t="s">
        <v>129</v>
      </c>
      <c r="N96" s="68"/>
      <c r="O96" s="67"/>
      <c r="P96" s="67"/>
      <c r="Q96" s="59">
        <v>1.0</v>
      </c>
      <c r="R96" s="67"/>
      <c r="S96" s="59" t="s">
        <v>149</v>
      </c>
      <c r="T96" s="59"/>
      <c r="U96" s="62">
        <v>44965.0</v>
      </c>
      <c r="V96" s="65">
        <v>0.28888888888888886</v>
      </c>
      <c r="W96" s="65">
        <v>0.75625</v>
      </c>
      <c r="X96" s="66">
        <f>IF(W96&lt;&gt;"",IF((W96-V96)-almoco&gt;=corte_almoco,(W96-V96)-almoco,(W96-V96)),"")</f>
        <v>0.4256944444</v>
      </c>
      <c r="Y96" s="66">
        <v>0.05069444444444443</v>
      </c>
      <c r="Z96" s="59" t="s">
        <v>134</v>
      </c>
      <c r="AA96" s="59" t="s">
        <v>167</v>
      </c>
      <c r="AB96" s="59"/>
      <c r="AC96" s="70"/>
      <c r="AD96" s="70">
        <v>0.0</v>
      </c>
      <c r="AE96" s="71">
        <v>0.0</v>
      </c>
      <c r="AF96" s="71">
        <f>IF(X96&lt;&gt;"",(HOUR(X96)+MINUTE(X96)/60)*custohh,"")</f>
        <v>766.25</v>
      </c>
      <c r="AG96" s="70"/>
      <c r="AH96" s="71">
        <f t="shared" si="2"/>
        <v>766.25</v>
      </c>
      <c r="AI96" s="59" t="s">
        <v>456</v>
      </c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>
        <v>3.0</v>
      </c>
      <c r="B97" s="60" t="str">
        <f>IFERROR(VLOOKUP($A97,contratos,2,FALSE),"")</f>
        <v>SHOWROOM ARCHBH</v>
      </c>
      <c r="C97" s="61">
        <f t="shared" si="1"/>
        <v>11</v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 t="s">
        <v>129</v>
      </c>
      <c r="M97" s="59" t="s">
        <v>129</v>
      </c>
      <c r="N97" s="68"/>
      <c r="O97" s="69"/>
      <c r="P97" s="69"/>
      <c r="Q97" s="59">
        <v>1.0</v>
      </c>
      <c r="R97" s="69"/>
      <c r="S97" s="59" t="s">
        <v>149</v>
      </c>
      <c r="T97" s="59"/>
      <c r="U97" s="62">
        <v>44965.0</v>
      </c>
      <c r="V97" s="65">
        <v>0.28958333333333336</v>
      </c>
      <c r="W97" s="65">
        <v>0.7534722222222222</v>
      </c>
      <c r="X97" s="66">
        <f>IF(W97&lt;&gt;"",IF((W97-V97)-almoco&gt;=corte_almoco,(W97-V97)-almoco,(W97-V97)),"")</f>
        <v>0.4222222222</v>
      </c>
      <c r="Y97" s="66">
        <v>0.04722222222222222</v>
      </c>
      <c r="Z97" s="59" t="s">
        <v>142</v>
      </c>
      <c r="AA97" s="59" t="s">
        <v>217</v>
      </c>
      <c r="AB97" s="59"/>
      <c r="AC97" s="70"/>
      <c r="AD97" s="70">
        <v>0.0</v>
      </c>
      <c r="AE97" s="71">
        <v>0.0</v>
      </c>
      <c r="AF97" s="71">
        <f>IF(X97&lt;&gt;"",(HOUR(X97)+MINUTE(X97)/60)*custohh,"")</f>
        <v>760</v>
      </c>
      <c r="AG97" s="70"/>
      <c r="AH97" s="71">
        <f t="shared" si="2"/>
        <v>760</v>
      </c>
      <c r="AI97" s="59" t="s">
        <v>456</v>
      </c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>
        <v>908.0</v>
      </c>
      <c r="B98" s="60" t="str">
        <f>IFERROR(VLOOKUP($A98,contratos,2,FALSE),"")</f>
        <v>TILZA TAVARES</v>
      </c>
      <c r="C98" s="61">
        <f t="shared" si="1"/>
        <v>6</v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 t="s">
        <v>147</v>
      </c>
      <c r="M98" s="59" t="s">
        <v>195</v>
      </c>
      <c r="N98" s="68"/>
      <c r="O98" s="69"/>
      <c r="P98" s="69"/>
      <c r="Q98" s="59">
        <v>2.0</v>
      </c>
      <c r="R98" s="69"/>
      <c r="S98" s="59" t="s">
        <v>149</v>
      </c>
      <c r="T98" s="59"/>
      <c r="U98" s="62">
        <v>44964.0</v>
      </c>
      <c r="V98" s="65">
        <v>0.31527777777777777</v>
      </c>
      <c r="W98" s="65">
        <v>0.6958333333333333</v>
      </c>
      <c r="X98" s="66">
        <f>IF(W98&lt;&gt;"",IF((W98-V98)-almoco&gt;=corte_almoco,(W98-V98)-almoco,(W98-V98)),"")</f>
        <v>0.3388888889</v>
      </c>
      <c r="Y98" s="66">
        <v>-0.036111111111111094</v>
      </c>
      <c r="Z98" s="59" t="s">
        <v>180</v>
      </c>
      <c r="AA98" s="59" t="s">
        <v>124</v>
      </c>
      <c r="AB98" s="59"/>
      <c r="AC98" s="70"/>
      <c r="AD98" s="70">
        <v>22539.55</v>
      </c>
      <c r="AE98" s="71">
        <v>3756.5916666666667</v>
      </c>
      <c r="AF98" s="71">
        <f>IF(X98&lt;&gt;"",(HOUR(X98)+MINUTE(X98)/60)*custohh,"")</f>
        <v>610</v>
      </c>
      <c r="AG98" s="70"/>
      <c r="AH98" s="71">
        <f t="shared" si="2"/>
        <v>610</v>
      </c>
      <c r="AI98" s="59" t="s">
        <v>456</v>
      </c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>
        <v>575.0</v>
      </c>
      <c r="B99" s="60" t="str">
        <f>IFERROR(VLOOKUP($A99,contratos,2,FALSE),"")</f>
        <v>CÁSSIO DINIZ NOGUEIRA</v>
      </c>
      <c r="C99" s="61">
        <f t="shared" si="1"/>
        <v>13</v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 t="s">
        <v>147</v>
      </c>
      <c r="M99" s="59" t="s">
        <v>189</v>
      </c>
      <c r="N99" s="68"/>
      <c r="O99" s="69"/>
      <c r="P99" s="69"/>
      <c r="Q99" s="59">
        <v>1.0</v>
      </c>
      <c r="R99" s="69"/>
      <c r="S99" s="59" t="s">
        <v>149</v>
      </c>
      <c r="T99" s="59"/>
      <c r="U99" s="62">
        <v>44964.0</v>
      </c>
      <c r="V99" s="65">
        <v>0.2881944444444444</v>
      </c>
      <c r="W99" s="65">
        <v>0.7125</v>
      </c>
      <c r="X99" s="66">
        <f>IF(W99&lt;&gt;"",IF((W99-V99)-almoco&gt;=corte_almoco,(W99-V99)-almoco,(W99-V99)),"")</f>
        <v>0.3826388889</v>
      </c>
      <c r="Y99" s="66">
        <v>0.007638888888888862</v>
      </c>
      <c r="Z99" s="59" t="s">
        <v>203</v>
      </c>
      <c r="AA99" s="59" t="s">
        <v>125</v>
      </c>
      <c r="AB99" s="59"/>
      <c r="AC99" s="70"/>
      <c r="AD99" s="70">
        <v>80672.12</v>
      </c>
      <c r="AE99" s="71">
        <v>4099.390059171597</v>
      </c>
      <c r="AF99" s="71">
        <f>IF(X99&lt;&gt;"",(HOUR(X99)+MINUTE(X99)/60)*custohh,"")</f>
        <v>688.75</v>
      </c>
      <c r="AG99" s="70"/>
      <c r="AH99" s="71">
        <f t="shared" si="2"/>
        <v>688.75</v>
      </c>
      <c r="AI99" s="59" t="s">
        <v>456</v>
      </c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>
        <v>573.0</v>
      </c>
      <c r="B100" s="60" t="str">
        <f>IFERROR(VLOOKUP($A100,contratos,2,FALSE),"")</f>
        <v> BARBARA PORTO GONÇALVES FICHEL</v>
      </c>
      <c r="C100" s="61">
        <f t="shared" si="1"/>
        <v>2</v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 t="s">
        <v>156</v>
      </c>
      <c r="M100" s="59" t="s">
        <v>155</v>
      </c>
      <c r="N100" s="68"/>
      <c r="O100" s="69"/>
      <c r="P100" s="69"/>
      <c r="Q100" s="59">
        <v>1.0</v>
      </c>
      <c r="R100" s="69"/>
      <c r="S100" s="59" t="s">
        <v>149</v>
      </c>
      <c r="T100" s="59"/>
      <c r="U100" s="62">
        <v>44964.0</v>
      </c>
      <c r="V100" s="65">
        <v>0.6770833333333334</v>
      </c>
      <c r="W100" s="65">
        <v>0.7</v>
      </c>
      <c r="X100" s="66">
        <f>IF(W100&lt;&gt;"",IF((W100-V100)-almoco&gt;=corte_almoco,(W100-V100)-almoco,(W100-V100)),"")</f>
        <v>0.02291666667</v>
      </c>
      <c r="Y100" s="66">
        <v>-0.01875</v>
      </c>
      <c r="Z100" s="59" t="s">
        <v>151</v>
      </c>
      <c r="AA100" s="59" t="s">
        <v>152</v>
      </c>
      <c r="AB100" s="59"/>
      <c r="AC100" s="70"/>
      <c r="AD100" s="70">
        <v>0.0</v>
      </c>
      <c r="AE100" s="71">
        <v>0.0</v>
      </c>
      <c r="AF100" s="71">
        <f>IF(X100&lt;&gt;"",(HOUR(X100)+MINUTE(X100)/60)*custohh,"")</f>
        <v>41.25</v>
      </c>
      <c r="AG100" s="70"/>
      <c r="AH100" s="71">
        <f t="shared" si="2"/>
        <v>41.25</v>
      </c>
      <c r="AI100" s="59" t="s">
        <v>456</v>
      </c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>
        <v>560.0</v>
      </c>
      <c r="B101" s="60" t="str">
        <f>IFERROR(VLOOKUP($A101,contratos,2,FALSE),"")</f>
        <v>RODRIGO BRAGA PENTAGNA GUIMARÃES</v>
      </c>
      <c r="C101" s="61">
        <f t="shared" si="1"/>
        <v>8</v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 t="s">
        <v>129</v>
      </c>
      <c r="M101" s="59" t="s">
        <v>129</v>
      </c>
      <c r="N101" s="68"/>
      <c r="O101" s="69"/>
      <c r="P101" s="69"/>
      <c r="Q101" s="59">
        <v>1.0</v>
      </c>
      <c r="R101" s="69"/>
      <c r="S101" s="59" t="s">
        <v>149</v>
      </c>
      <c r="T101" s="59"/>
      <c r="U101" s="62">
        <v>44964.0</v>
      </c>
      <c r="V101" s="65">
        <v>0.3333333333333333</v>
      </c>
      <c r="W101" s="65">
        <v>0.6763888888888889</v>
      </c>
      <c r="X101" s="66">
        <f>IF(W101&lt;&gt;"",IF((W101-V101)-almoco&gt;=corte_almoco,(W101-V101)-almoco,(W101-V101)),"")</f>
        <v>0.3013888889</v>
      </c>
      <c r="Y101" s="66">
        <v>-0.07361111111111113</v>
      </c>
      <c r="Z101" s="59" t="s">
        <v>151</v>
      </c>
      <c r="AA101" s="59" t="s">
        <v>152</v>
      </c>
      <c r="AB101" s="59"/>
      <c r="AC101" s="70"/>
      <c r="AD101" s="70">
        <v>2877.96</v>
      </c>
      <c r="AE101" s="71">
        <v>226.8175</v>
      </c>
      <c r="AF101" s="71">
        <f>IF(X101&lt;&gt;"",(HOUR(X101)+MINUTE(X101)/60)*custohh,"")</f>
        <v>542.5</v>
      </c>
      <c r="AG101" s="70"/>
      <c r="AH101" s="71">
        <f t="shared" si="2"/>
        <v>542.5</v>
      </c>
      <c r="AI101" s="59" t="s">
        <v>456</v>
      </c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>
        <v>3.0</v>
      </c>
      <c r="B102" s="60" t="str">
        <f>IFERROR(VLOOKUP($A102,contratos,2,FALSE),"")</f>
        <v>SHOWROOM ARCHBH</v>
      </c>
      <c r="C102" s="61">
        <f t="shared" si="1"/>
        <v>11</v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 t="s">
        <v>129</v>
      </c>
      <c r="M102" s="59" t="s">
        <v>129</v>
      </c>
      <c r="N102" s="68"/>
      <c r="O102" s="69"/>
      <c r="P102" s="69"/>
      <c r="Q102" s="59">
        <v>1.0</v>
      </c>
      <c r="R102" s="69"/>
      <c r="S102" s="59" t="s">
        <v>149</v>
      </c>
      <c r="T102" s="59"/>
      <c r="U102" s="62">
        <v>44964.0</v>
      </c>
      <c r="V102" s="65">
        <v>0.28888888888888886</v>
      </c>
      <c r="W102" s="65">
        <v>0.74375</v>
      </c>
      <c r="X102" s="66">
        <f>IF(W102&lt;&gt;"",IF((W102-V102)-almoco&gt;=corte_almoco,(W102-V102)-almoco,(W102-V102)),"")</f>
        <v>0.4131944444</v>
      </c>
      <c r="Y102" s="66">
        <v>0.03819444444444442</v>
      </c>
      <c r="Z102" s="59" t="s">
        <v>124</v>
      </c>
      <c r="AA102" s="59" t="s">
        <v>167</v>
      </c>
      <c r="AB102" s="59"/>
      <c r="AC102" s="70"/>
      <c r="AD102" s="70">
        <v>0.0</v>
      </c>
      <c r="AE102" s="71">
        <v>0.0</v>
      </c>
      <c r="AF102" s="71">
        <f>IF(X102&lt;&gt;"",(HOUR(X102)+MINUTE(X102)/60)*custohh,"")</f>
        <v>743.75</v>
      </c>
      <c r="AG102" s="70"/>
      <c r="AH102" s="71">
        <f t="shared" si="2"/>
        <v>743.75</v>
      </c>
      <c r="AI102" s="59" t="s">
        <v>456</v>
      </c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>
        <v>3.0</v>
      </c>
      <c r="B103" s="60" t="str">
        <f>IFERROR(VLOOKUP($A103,contratos,2,FALSE),"")</f>
        <v>SHOWROOM ARCHBH</v>
      </c>
      <c r="C103" s="61">
        <f t="shared" si="1"/>
        <v>11</v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 t="s">
        <v>129</v>
      </c>
      <c r="M103" s="59" t="s">
        <v>129</v>
      </c>
      <c r="N103" s="68"/>
      <c r="O103" s="69"/>
      <c r="P103" s="69"/>
      <c r="Q103" s="59">
        <v>1.0</v>
      </c>
      <c r="R103" s="69"/>
      <c r="S103" s="59" t="s">
        <v>149</v>
      </c>
      <c r="T103" s="59"/>
      <c r="U103" s="62">
        <v>44964.0</v>
      </c>
      <c r="V103" s="65">
        <v>0.2965277777777778</v>
      </c>
      <c r="W103" s="65">
        <v>0.7444444444444445</v>
      </c>
      <c r="X103" s="66">
        <f>IF(W103&lt;&gt;"",IF((W103-V103)-almoco&gt;=corte_almoco,(W103-V103)-almoco,(W103-V103)),"")</f>
        <v>0.40625</v>
      </c>
      <c r="Y103" s="66">
        <v>0.03125</v>
      </c>
      <c r="Z103" s="59" t="s">
        <v>142</v>
      </c>
      <c r="AA103" s="59" t="s">
        <v>217</v>
      </c>
      <c r="AB103" s="59"/>
      <c r="AC103" s="70"/>
      <c r="AD103" s="70">
        <v>0.0</v>
      </c>
      <c r="AE103" s="71">
        <v>0.0</v>
      </c>
      <c r="AF103" s="71">
        <f>IF(X103&lt;&gt;"",(HOUR(X103)+MINUTE(X103)/60)*custohh,"")</f>
        <v>731.25</v>
      </c>
      <c r="AG103" s="70"/>
      <c r="AH103" s="71">
        <f t="shared" si="2"/>
        <v>731.25</v>
      </c>
      <c r="AI103" s="59" t="s">
        <v>456</v>
      </c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>
        <v>908.0</v>
      </c>
      <c r="B104" s="60" t="str">
        <f>IFERROR(VLOOKUP($A104,contratos,2,FALSE),"")</f>
        <v>TILZA TAVARES</v>
      </c>
      <c r="C104" s="61">
        <f t="shared" si="1"/>
        <v>6</v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 t="s">
        <v>147</v>
      </c>
      <c r="M104" s="59" t="s">
        <v>195</v>
      </c>
      <c r="N104" s="68"/>
      <c r="O104" s="69"/>
      <c r="P104" s="69"/>
      <c r="Q104" s="59">
        <v>2.0</v>
      </c>
      <c r="R104" s="69"/>
      <c r="S104" s="59" t="s">
        <v>149</v>
      </c>
      <c r="T104" s="59"/>
      <c r="U104" s="62">
        <v>44963.0</v>
      </c>
      <c r="V104" s="65">
        <v>0.29583333333333334</v>
      </c>
      <c r="W104" s="65">
        <v>0.7076388888888889</v>
      </c>
      <c r="X104" s="66">
        <f>IF(W104&lt;&gt;"",IF((W104-V104)-almoco&gt;=corte_almoco,(W104-V104)-almoco,(W104-V104)),"")</f>
        <v>0.3701388889</v>
      </c>
      <c r="Y104" s="66">
        <v>-0.004861111111111094</v>
      </c>
      <c r="Z104" s="59" t="s">
        <v>180</v>
      </c>
      <c r="AA104" s="59" t="s">
        <v>124</v>
      </c>
      <c r="AB104" s="59"/>
      <c r="AC104" s="70"/>
      <c r="AD104" s="70">
        <v>22539.55</v>
      </c>
      <c r="AE104" s="71">
        <v>3756.5916666666667</v>
      </c>
      <c r="AF104" s="71">
        <f>IF(X104&lt;&gt;"",(HOUR(X104)+MINUTE(X104)/60)*custohh,"")</f>
        <v>666.25</v>
      </c>
      <c r="AG104" s="70"/>
      <c r="AH104" s="71">
        <f t="shared" si="2"/>
        <v>666.25</v>
      </c>
      <c r="AI104" s="59" t="s">
        <v>456</v>
      </c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>
        <v>741.0</v>
      </c>
      <c r="B105" s="60" t="str">
        <f>IFERROR(VLOOKUP($A105,contratos,2,FALSE),"")</f>
        <v>MARCO ANTÔNIO DE M VECCI</v>
      </c>
      <c r="C105" s="61">
        <f t="shared" si="1"/>
        <v>1</v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 t="s">
        <v>137</v>
      </c>
      <c r="M105" s="59" t="s">
        <v>163</v>
      </c>
      <c r="N105" s="68"/>
      <c r="O105" s="69"/>
      <c r="P105" s="69"/>
      <c r="Q105" s="59">
        <v>1.0</v>
      </c>
      <c r="R105" s="69"/>
      <c r="S105" s="59" t="s">
        <v>149</v>
      </c>
      <c r="T105" s="59"/>
      <c r="U105" s="62">
        <v>44963.0</v>
      </c>
      <c r="V105" s="65">
        <v>0.6770833333333334</v>
      </c>
      <c r="W105" s="65">
        <v>0.6944444444444444</v>
      </c>
      <c r="X105" s="66">
        <f>IF(W105&lt;&gt;"",IF((W105-V105)-almoco&gt;=corte_almoco,(W105-V105)-almoco,(W105-V105)),"")</f>
        <v>0.01736111111</v>
      </c>
      <c r="Y105" s="66">
        <v>-0.024305555555555552</v>
      </c>
      <c r="Z105" s="59" t="s">
        <v>186</v>
      </c>
      <c r="AA105" s="59" t="s">
        <v>213</v>
      </c>
      <c r="AB105" s="59"/>
      <c r="AC105" s="70"/>
      <c r="AD105" s="70">
        <v>0.0</v>
      </c>
      <c r="AE105" s="71">
        <v>0.0</v>
      </c>
      <c r="AF105" s="71">
        <f>IF(X105&lt;&gt;"",(HOUR(X105)+MINUTE(X105)/60)*custohh,"")</f>
        <v>31.25</v>
      </c>
      <c r="AG105" s="70"/>
      <c r="AH105" s="71">
        <f t="shared" si="2"/>
        <v>31.25</v>
      </c>
      <c r="AI105" s="59" t="s">
        <v>456</v>
      </c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>
        <v>575.0</v>
      </c>
      <c r="B106" s="60" t="str">
        <f>IFERROR(VLOOKUP($A106,contratos,2,FALSE),"")</f>
        <v>CÁSSIO DINIZ NOGUEIRA</v>
      </c>
      <c r="C106" s="61">
        <f t="shared" si="1"/>
        <v>13</v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 t="s">
        <v>147</v>
      </c>
      <c r="M106" s="59" t="s">
        <v>189</v>
      </c>
      <c r="N106" s="68"/>
      <c r="O106" s="69"/>
      <c r="P106" s="69"/>
      <c r="Q106" s="59">
        <v>1.0</v>
      </c>
      <c r="R106" s="69"/>
      <c r="S106" s="59" t="s">
        <v>149</v>
      </c>
      <c r="T106" s="59"/>
      <c r="U106" s="62">
        <v>44963.0</v>
      </c>
      <c r="V106" s="65">
        <v>0.50625</v>
      </c>
      <c r="W106" s="65">
        <v>0.7111111111111111</v>
      </c>
      <c r="X106" s="66">
        <f>IF(W106&lt;&gt;"",IF((W106-V106)-almoco&gt;=corte_almoco,(W106-V106)-almoco,(W106-V106)),"")</f>
        <v>0.2048611111</v>
      </c>
      <c r="Y106" s="66">
        <v>-0.00347222222222221</v>
      </c>
      <c r="Z106" s="59" t="s">
        <v>203</v>
      </c>
      <c r="AA106" s="59" t="s">
        <v>125</v>
      </c>
      <c r="AB106" s="59"/>
      <c r="AC106" s="70"/>
      <c r="AD106" s="70">
        <v>80672.12</v>
      </c>
      <c r="AE106" s="71">
        <v>4099.390059171597</v>
      </c>
      <c r="AF106" s="71">
        <f>IF(X106&lt;&gt;"",(HOUR(X106)+MINUTE(X106)/60)*custohh,"")</f>
        <v>368.75</v>
      </c>
      <c r="AG106" s="70"/>
      <c r="AH106" s="71">
        <f t="shared" si="2"/>
        <v>368.75</v>
      </c>
      <c r="AI106" s="59" t="s">
        <v>456</v>
      </c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>
        <v>560.0</v>
      </c>
      <c r="B107" s="60" t="str">
        <f>IFERROR(VLOOKUP($A107,contratos,2,FALSE),"")</f>
        <v>RODRIGO BRAGA PENTAGNA GUIMARÃES</v>
      </c>
      <c r="C107" s="61">
        <f t="shared" si="1"/>
        <v>8</v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 t="s">
        <v>156</v>
      </c>
      <c r="M107" s="59" t="s">
        <v>155</v>
      </c>
      <c r="N107" s="68"/>
      <c r="O107" s="69"/>
      <c r="P107" s="69"/>
      <c r="Q107" s="59">
        <v>1.0</v>
      </c>
      <c r="R107" s="69"/>
      <c r="S107" s="59" t="s">
        <v>149</v>
      </c>
      <c r="T107" s="59"/>
      <c r="U107" s="62">
        <v>44963.0</v>
      </c>
      <c r="V107" s="65">
        <v>0.2902777777777778</v>
      </c>
      <c r="W107" s="65">
        <v>0.7076388888888889</v>
      </c>
      <c r="X107" s="66">
        <f>IF(W107&lt;&gt;"",IF((W107-V107)-almoco&gt;=corte_almoco,(W107-V107)-almoco,(W107-V107)),"")</f>
        <v>0.3756944444</v>
      </c>
      <c r="Y107" s="66">
        <v>6.94444444444442E-4</v>
      </c>
      <c r="Z107" s="59" t="s">
        <v>151</v>
      </c>
      <c r="AA107" s="59" t="s">
        <v>152</v>
      </c>
      <c r="AB107" s="59"/>
      <c r="AC107" s="70"/>
      <c r="AD107" s="70">
        <v>2877.96</v>
      </c>
      <c r="AE107" s="71">
        <v>226.8175</v>
      </c>
      <c r="AF107" s="71">
        <f>IF(X107&lt;&gt;"",(HOUR(X107)+MINUTE(X107)/60)*custohh,"")</f>
        <v>676.25</v>
      </c>
      <c r="AG107" s="70"/>
      <c r="AH107" s="71">
        <f t="shared" si="2"/>
        <v>676.25</v>
      </c>
      <c r="AI107" s="59" t="s">
        <v>456</v>
      </c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>
        <v>4.0</v>
      </c>
      <c r="B108" s="60" t="str">
        <f>IFERROR(VLOOKUP($A108,contratos,2,FALSE),"")</f>
        <v>SHOWROOM BONTEMPO</v>
      </c>
      <c r="C108" s="61">
        <f t="shared" si="1"/>
        <v>7</v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 t="s">
        <v>129</v>
      </c>
      <c r="M108" s="59" t="s">
        <v>129</v>
      </c>
      <c r="N108" s="68"/>
      <c r="O108" s="69"/>
      <c r="P108" s="69"/>
      <c r="Q108" s="59">
        <v>1.0</v>
      </c>
      <c r="R108" s="69"/>
      <c r="S108" s="59" t="s">
        <v>149</v>
      </c>
      <c r="T108" s="59"/>
      <c r="U108" s="62">
        <v>44963.0</v>
      </c>
      <c r="V108" s="65">
        <v>0.29305555555555557</v>
      </c>
      <c r="W108" s="65">
        <v>0.7145833333333333</v>
      </c>
      <c r="X108" s="66">
        <f>IF(W108&lt;&gt;"",IF((W108-V108)-almoco&gt;=corte_almoco,(W108-V108)-almoco,(W108-V108)),"")</f>
        <v>0.3798611111</v>
      </c>
      <c r="Y108" s="66">
        <v>0.004861111111111094</v>
      </c>
      <c r="Z108" s="59" t="s">
        <v>142</v>
      </c>
      <c r="AA108" s="59" t="s">
        <v>215</v>
      </c>
      <c r="AB108" s="59"/>
      <c r="AC108" s="70"/>
      <c r="AD108" s="70">
        <v>0.0</v>
      </c>
      <c r="AE108" s="71">
        <v>1660.369387755102</v>
      </c>
      <c r="AF108" s="71">
        <f>IF(X108&lt;&gt;"",(HOUR(X108)+MINUTE(X108)/60)*custohh,"")</f>
        <v>683.75</v>
      </c>
      <c r="AG108" s="70"/>
      <c r="AH108" s="71">
        <f t="shared" si="2"/>
        <v>683.75</v>
      </c>
      <c r="AI108" s="59" t="s">
        <v>456</v>
      </c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>
        <v>4.0</v>
      </c>
      <c r="B109" s="60" t="str">
        <f>IFERROR(VLOOKUP($A109,contratos,2,FALSE),"")</f>
        <v>SHOWROOM BONTEMPO</v>
      </c>
      <c r="C109" s="61">
        <f t="shared" si="1"/>
        <v>7</v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 t="s">
        <v>129</v>
      </c>
      <c r="M109" s="59" t="s">
        <v>129</v>
      </c>
      <c r="N109" s="68"/>
      <c r="O109" s="69"/>
      <c r="P109" s="69"/>
      <c r="Q109" s="59">
        <v>1.0</v>
      </c>
      <c r="R109" s="69"/>
      <c r="S109" s="59" t="s">
        <v>149</v>
      </c>
      <c r="T109" s="59"/>
      <c r="U109" s="62">
        <v>44963.0</v>
      </c>
      <c r="V109" s="65">
        <v>0.28958333333333336</v>
      </c>
      <c r="W109" s="65">
        <v>0.7548611111111111</v>
      </c>
      <c r="X109" s="66">
        <f>IF(W109&lt;&gt;"",IF((W109-V109)-almoco&gt;=corte_almoco,(W109-V109)-almoco,(W109-V109)),"")</f>
        <v>0.4236111111</v>
      </c>
      <c r="Y109" s="66">
        <v>0.048611111111111105</v>
      </c>
      <c r="Z109" s="59" t="s">
        <v>134</v>
      </c>
      <c r="AA109" s="59" t="s">
        <v>167</v>
      </c>
      <c r="AB109" s="59"/>
      <c r="AC109" s="70"/>
      <c r="AD109" s="70">
        <v>0.0</v>
      </c>
      <c r="AE109" s="71">
        <v>1660.369387755102</v>
      </c>
      <c r="AF109" s="71">
        <f>IF(X109&lt;&gt;"",(HOUR(X109)+MINUTE(X109)/60)*custohh,"")</f>
        <v>762.5</v>
      </c>
      <c r="AG109" s="70"/>
      <c r="AH109" s="71">
        <f t="shared" si="2"/>
        <v>762.5</v>
      </c>
      <c r="AI109" s="59" t="s">
        <v>456</v>
      </c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>
        <v>968.0</v>
      </c>
      <c r="B110" s="60" t="str">
        <f>IFERROR(VLOOKUP($A110,contratos,2,FALSE),"")</f>
        <v>TANIA MARA DINIZ NOGUEIRA</v>
      </c>
      <c r="C110" s="61">
        <f t="shared" si="1"/>
        <v>4</v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 t="s">
        <v>147</v>
      </c>
      <c r="M110" s="59" t="s">
        <v>201</v>
      </c>
      <c r="N110" s="68"/>
      <c r="O110" s="69"/>
      <c r="P110" s="69"/>
      <c r="Q110" s="59">
        <v>1.0</v>
      </c>
      <c r="R110" s="69"/>
      <c r="S110" s="59" t="s">
        <v>149</v>
      </c>
      <c r="T110" s="59"/>
      <c r="U110" s="62">
        <v>44963.0</v>
      </c>
      <c r="V110" s="65">
        <v>0.2916666666666667</v>
      </c>
      <c r="W110" s="65">
        <v>0.50625</v>
      </c>
      <c r="X110" s="66">
        <f>IF(W110&lt;&gt;"",IF((W110-V110)-almoco&gt;=corte_almoco,(W110-V110)-almoco,(W110-V110)),"")</f>
        <v>0.2145833333</v>
      </c>
      <c r="Y110" s="66">
        <v>0.006249999999999978</v>
      </c>
      <c r="Z110" s="59" t="s">
        <v>203</v>
      </c>
      <c r="AA110" s="59" t="s">
        <v>125</v>
      </c>
      <c r="AB110" s="59"/>
      <c r="AC110" s="70"/>
      <c r="AD110" s="70">
        <v>0.0</v>
      </c>
      <c r="AE110" s="71">
        <v>3825.1275</v>
      </c>
      <c r="AF110" s="71">
        <f>IF(X110&lt;&gt;"",(HOUR(X110)+MINUTE(X110)/60)*custohh,"")</f>
        <v>386.25</v>
      </c>
      <c r="AG110" s="70"/>
      <c r="AH110" s="71">
        <f t="shared" si="2"/>
        <v>386.25</v>
      </c>
      <c r="AI110" s="59" t="s">
        <v>456</v>
      </c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 t="s">
        <v>317</v>
      </c>
      <c r="B111" s="60" t="str">
        <f>IFERROR(VLOOKUP($A111,contratos,2,FALSE),"")</f>
        <v>DTI SISTEMAS</v>
      </c>
      <c r="C111" s="61">
        <f t="shared" si="1"/>
        <v>2</v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 t="s">
        <v>147</v>
      </c>
      <c r="M111" s="59" t="s">
        <v>183</v>
      </c>
      <c r="N111" s="68"/>
      <c r="O111" s="69"/>
      <c r="P111" s="69"/>
      <c r="Q111" s="59">
        <v>1.0</v>
      </c>
      <c r="R111" s="69"/>
      <c r="S111" s="59" t="s">
        <v>140</v>
      </c>
      <c r="T111" s="59"/>
      <c r="U111" s="62">
        <v>44960.0</v>
      </c>
      <c r="V111" s="65">
        <v>0.38333333333333336</v>
      </c>
      <c r="W111" s="65">
        <v>0.4097222222222222</v>
      </c>
      <c r="X111" s="66">
        <f>IF(W111&lt;&gt;"",IF((W111-V111)-almoco&gt;=corte_almoco,(W111-V111)-almoco,(W111-V111)),"")</f>
        <v>0.02638888889</v>
      </c>
      <c r="Y111" s="66">
        <v>-0.18194444444444446</v>
      </c>
      <c r="Z111" s="59" t="s">
        <v>124</v>
      </c>
      <c r="AA111" s="59" t="s">
        <v>211</v>
      </c>
      <c r="AB111" s="59"/>
      <c r="AC111" s="70"/>
      <c r="AD111" s="70">
        <v>0.0</v>
      </c>
      <c r="AE111" s="71">
        <v>0.0</v>
      </c>
      <c r="AF111" s="71">
        <f>IF(X111&lt;&gt;"",(HOUR(X111)+MINUTE(X111)/60)*custohh,"")</f>
        <v>47.5</v>
      </c>
      <c r="AG111" s="70"/>
      <c r="AH111" s="71">
        <f t="shared" si="2"/>
        <v>47.5</v>
      </c>
      <c r="AI111" s="59" t="s">
        <v>456</v>
      </c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 t="s">
        <v>327</v>
      </c>
      <c r="B112" s="60" t="str">
        <f>IFERROR(VLOOKUP($A112,contratos,2,FALSE),"")</f>
        <v>CLEINIS DE ALVARENGA MAFRA JUNIOR</v>
      </c>
      <c r="C112" s="61">
        <f t="shared" si="1"/>
        <v>1</v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 t="s">
        <v>147</v>
      </c>
      <c r="M112" s="59" t="s">
        <v>189</v>
      </c>
      <c r="N112" s="68"/>
      <c r="O112" s="69"/>
      <c r="P112" s="69"/>
      <c r="Q112" s="59">
        <v>1.0</v>
      </c>
      <c r="R112" s="69"/>
      <c r="S112" s="59" t="s">
        <v>149</v>
      </c>
      <c r="T112" s="59"/>
      <c r="U112" s="62">
        <v>44960.0</v>
      </c>
      <c r="V112" s="65">
        <v>0.3194444444444444</v>
      </c>
      <c r="W112" s="65">
        <v>0.38263888888888886</v>
      </c>
      <c r="X112" s="66">
        <f>IF(W112&lt;&gt;"",IF((W112-V112)-almoco&gt;=corte_almoco,(W112-V112)-almoco,(W112-V112)),"")</f>
        <v>0.06319444444</v>
      </c>
      <c r="Y112" s="66">
        <v>-0.020138888888888887</v>
      </c>
      <c r="Z112" s="59" t="s">
        <v>124</v>
      </c>
      <c r="AA112" s="59" t="s">
        <v>211</v>
      </c>
      <c r="AB112" s="59"/>
      <c r="AC112" s="70"/>
      <c r="AD112" s="70">
        <v>0.0</v>
      </c>
      <c r="AE112" s="71">
        <v>0.0</v>
      </c>
      <c r="AF112" s="71">
        <f>IF(X112&lt;&gt;"",(HOUR(X112)+MINUTE(X112)/60)*custohh,"")</f>
        <v>113.75</v>
      </c>
      <c r="AG112" s="70"/>
      <c r="AH112" s="71">
        <f t="shared" si="2"/>
        <v>113.75</v>
      </c>
      <c r="AI112" s="59" t="s">
        <v>456</v>
      </c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>
        <v>3222.0</v>
      </c>
      <c r="B113" s="60" t="str">
        <f>IFERROR(VLOOKUP($A113,contratos,2,FALSE),"")</f>
        <v>CAP 3 INCORPORACAO SPE LTDA</v>
      </c>
      <c r="C113" s="61">
        <f t="shared" si="1"/>
        <v>3</v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 t="s">
        <v>147</v>
      </c>
      <c r="M113" s="59" t="s">
        <v>189</v>
      </c>
      <c r="N113" s="68"/>
      <c r="O113" s="69"/>
      <c r="P113" s="69"/>
      <c r="Q113" s="59">
        <v>3.0</v>
      </c>
      <c r="R113" s="69"/>
      <c r="S113" s="59" t="s">
        <v>149</v>
      </c>
      <c r="T113" s="59"/>
      <c r="U113" s="62">
        <v>44960.0</v>
      </c>
      <c r="V113" s="65">
        <v>0.32083333333333336</v>
      </c>
      <c r="W113" s="65">
        <v>0.6597222222222222</v>
      </c>
      <c r="X113" s="66">
        <f>IF(W113&lt;&gt;"",IF((W113-V113)-almoco&gt;=corte_almoco,(W113-V113)-almoco,(W113-V113)),"")</f>
        <v>0.2972222222</v>
      </c>
      <c r="Y113" s="66">
        <v>-0.036111111111111094</v>
      </c>
      <c r="Z113" s="59" t="s">
        <v>151</v>
      </c>
      <c r="AA113" s="59" t="s">
        <v>152</v>
      </c>
      <c r="AB113" s="59"/>
      <c r="AC113" s="70"/>
      <c r="AD113" s="70">
        <v>2629.03</v>
      </c>
      <c r="AE113" s="71">
        <v>876.3433333333334</v>
      </c>
      <c r="AF113" s="71">
        <f>IF(X113&lt;&gt;"",(HOUR(X113)+MINUTE(X113)/60)*custohh,"")</f>
        <v>535</v>
      </c>
      <c r="AG113" s="70"/>
      <c r="AH113" s="71">
        <f t="shared" si="2"/>
        <v>535</v>
      </c>
      <c r="AI113" s="59" t="s">
        <v>456</v>
      </c>
      <c r="AJ113" s="59" t="s">
        <v>126</v>
      </c>
      <c r="AK113" s="59"/>
      <c r="AL113" s="72"/>
      <c r="AM113" s="59" t="s">
        <v>378</v>
      </c>
      <c r="AN113" s="73" t="s">
        <v>475</v>
      </c>
      <c r="AO113" s="59">
        <v>0.0</v>
      </c>
      <c r="AP113" s="59" t="s">
        <v>154</v>
      </c>
      <c r="AQ113" s="74" t="s">
        <v>476</v>
      </c>
      <c r="AR113" s="74"/>
      <c r="AS113" s="62"/>
      <c r="AT113" s="62"/>
      <c r="AU113" s="59"/>
    </row>
    <row r="114">
      <c r="A114" s="59">
        <v>3.0</v>
      </c>
      <c r="B114" s="60" t="str">
        <f>IFERROR(VLOOKUP($A114,contratos,2,FALSE),"")</f>
        <v>SHOWROOM ARCHBH</v>
      </c>
      <c r="C114" s="61">
        <f t="shared" si="1"/>
        <v>11</v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 t="s">
        <v>156</v>
      </c>
      <c r="M114" s="59" t="s">
        <v>155</v>
      </c>
      <c r="N114" s="68"/>
      <c r="O114" s="69"/>
      <c r="P114" s="69"/>
      <c r="Q114" s="59">
        <v>1.0</v>
      </c>
      <c r="R114" s="69"/>
      <c r="S114" s="59" t="s">
        <v>149</v>
      </c>
      <c r="T114" s="59"/>
      <c r="U114" s="62">
        <v>44960.0</v>
      </c>
      <c r="V114" s="65">
        <v>0.5833333333333334</v>
      </c>
      <c r="W114" s="65">
        <v>0.6666666666666666</v>
      </c>
      <c r="X114" s="66">
        <f>IF(W114&lt;&gt;"",IF((W114-V114)-almoco&gt;=corte_almoco,(W114-V114)-almoco,(W114-V114)),"")</f>
        <v>0.08333333333</v>
      </c>
      <c r="Y114" s="66">
        <v>0.0</v>
      </c>
      <c r="Z114" s="59" t="s">
        <v>203</v>
      </c>
      <c r="AA114" s="59" t="s">
        <v>125</v>
      </c>
      <c r="AB114" s="59"/>
      <c r="AC114" s="70"/>
      <c r="AD114" s="70">
        <v>0.0</v>
      </c>
      <c r="AE114" s="71">
        <v>0.0</v>
      </c>
      <c r="AF114" s="71">
        <f>IF(X114&lt;&gt;"",(HOUR(X114)+MINUTE(X114)/60)*custohh,"")</f>
        <v>150</v>
      </c>
      <c r="AG114" s="70"/>
      <c r="AH114" s="71">
        <f t="shared" si="2"/>
        <v>150</v>
      </c>
      <c r="AI114" s="59" t="s">
        <v>456</v>
      </c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>
        <v>833.0</v>
      </c>
      <c r="B115" s="60" t="str">
        <f>IFERROR(VLOOKUP($A115,contratos,2,FALSE),"")</f>
        <v>FLD2 PARTICIPAÇÕES LTDA</v>
      </c>
      <c r="C115" s="61">
        <f t="shared" si="1"/>
        <v>1</v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 t="s">
        <v>147</v>
      </c>
      <c r="M115" s="59" t="s">
        <v>189</v>
      </c>
      <c r="N115" s="68"/>
      <c r="O115" s="69"/>
      <c r="P115" s="69"/>
      <c r="Q115" s="59">
        <v>1.0</v>
      </c>
      <c r="R115" s="69"/>
      <c r="S115" s="59" t="s">
        <v>149</v>
      </c>
      <c r="T115" s="59"/>
      <c r="U115" s="62">
        <v>44960.0</v>
      </c>
      <c r="V115" s="65">
        <v>0.48819444444444443</v>
      </c>
      <c r="W115" s="65">
        <v>0.6069444444444444</v>
      </c>
      <c r="X115" s="66">
        <f>IF(W115&lt;&gt;"",IF((W115-V115)-almoco&gt;=corte_almoco,(W115-V115)-almoco,(W115-V115)),"")</f>
        <v>0.11875</v>
      </c>
      <c r="Y115" s="66">
        <v>-0.006249999999999992</v>
      </c>
      <c r="Z115" s="59" t="s">
        <v>124</v>
      </c>
      <c r="AA115" s="59" t="s">
        <v>211</v>
      </c>
      <c r="AB115" s="59"/>
      <c r="AC115" s="70"/>
      <c r="AD115" s="70">
        <v>0.0</v>
      </c>
      <c r="AE115" s="71">
        <v>0.0</v>
      </c>
      <c r="AF115" s="71">
        <f>IF(X115&lt;&gt;"",(HOUR(X115)+MINUTE(X115)/60)*custohh,"")</f>
        <v>213.75</v>
      </c>
      <c r="AG115" s="70"/>
      <c r="AH115" s="71">
        <f t="shared" si="2"/>
        <v>213.75</v>
      </c>
      <c r="AI115" s="59" t="s">
        <v>456</v>
      </c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>
        <v>670.0</v>
      </c>
      <c r="B116" s="60" t="str">
        <f>IFERROR(VLOOKUP($A116,contratos,2,FALSE),"")</f>
        <v>HENRIQUE BIANCHINI</v>
      </c>
      <c r="C116" s="61">
        <f t="shared" si="1"/>
        <v>1</v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 t="s">
        <v>147</v>
      </c>
      <c r="M116" s="59" t="s">
        <v>201</v>
      </c>
      <c r="N116" s="68"/>
      <c r="O116" s="69"/>
      <c r="P116" s="69"/>
      <c r="Q116" s="59">
        <v>1.0</v>
      </c>
      <c r="R116" s="69"/>
      <c r="S116" s="59" t="s">
        <v>149</v>
      </c>
      <c r="T116" s="59"/>
      <c r="U116" s="62">
        <v>44960.0</v>
      </c>
      <c r="V116" s="65">
        <v>0.2923611111111111</v>
      </c>
      <c r="W116" s="65">
        <v>0.6590277777777778</v>
      </c>
      <c r="X116" s="66">
        <f>IF(W116&lt;&gt;"",IF((W116-V116)-almoco&gt;=corte_almoco,(W116-V116)-almoco,(W116-V116)),"")</f>
        <v>0.325</v>
      </c>
      <c r="Y116" s="66">
        <v>-0.008333333333333304</v>
      </c>
      <c r="Z116" s="59" t="s">
        <v>180</v>
      </c>
      <c r="AA116" s="59" t="s">
        <v>186</v>
      </c>
      <c r="AB116" s="59"/>
      <c r="AC116" s="70"/>
      <c r="AD116" s="70">
        <v>2800.84</v>
      </c>
      <c r="AE116" s="71">
        <v>2800.84</v>
      </c>
      <c r="AF116" s="71">
        <f>IF(X116&lt;&gt;"",(HOUR(X116)+MINUTE(X116)/60)*custohh,"")</f>
        <v>585</v>
      </c>
      <c r="AG116" s="70"/>
      <c r="AH116" s="71">
        <f t="shared" si="2"/>
        <v>585</v>
      </c>
      <c r="AI116" s="59" t="s">
        <v>456</v>
      </c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>
        <v>492.0</v>
      </c>
      <c r="B117" s="60" t="str">
        <f>IFERROR(VLOOKUP($A117,contratos,2,FALSE),"")</f>
        <v>JAB EMPREENDIMENTOS IMOBILIARIOS LTDA</v>
      </c>
      <c r="C117" s="61">
        <f t="shared" si="1"/>
        <v>1</v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 t="s">
        <v>147</v>
      </c>
      <c r="M117" s="59" t="s">
        <v>189</v>
      </c>
      <c r="N117" s="68"/>
      <c r="O117" s="69"/>
      <c r="P117" s="69"/>
      <c r="Q117" s="59">
        <v>1.0</v>
      </c>
      <c r="R117" s="69"/>
      <c r="S117" s="59" t="s">
        <v>149</v>
      </c>
      <c r="T117" s="59"/>
      <c r="U117" s="62">
        <v>44960.0</v>
      </c>
      <c r="V117" s="65">
        <v>0.5416666666666666</v>
      </c>
      <c r="W117" s="65">
        <v>0.5833333333333334</v>
      </c>
      <c r="X117" s="66">
        <f>IF(W117&lt;&gt;"",IF((W117-V117)-almoco&gt;=corte_almoco,(W117-V117)-almoco,(W117-V117)),"")</f>
        <v>0.04166666667</v>
      </c>
      <c r="Y117" s="66">
        <v>-0.125</v>
      </c>
      <c r="Z117" s="59" t="s">
        <v>203</v>
      </c>
      <c r="AA117" s="59" t="s">
        <v>125</v>
      </c>
      <c r="AB117" s="59"/>
      <c r="AC117" s="70"/>
      <c r="AD117" s="70">
        <v>0.0</v>
      </c>
      <c r="AE117" s="71">
        <v>0.0</v>
      </c>
      <c r="AF117" s="71">
        <f>IF(X117&lt;&gt;"",(HOUR(X117)+MINUTE(X117)/60)*custohh,"")</f>
        <v>75</v>
      </c>
      <c r="AG117" s="70"/>
      <c r="AH117" s="71">
        <f t="shared" si="2"/>
        <v>75</v>
      </c>
      <c r="AI117" s="59" t="s">
        <v>456</v>
      </c>
      <c r="AJ117" s="59"/>
      <c r="AK117" s="59"/>
      <c r="AL117" s="72"/>
      <c r="AM117" s="59" t="s">
        <v>378</v>
      </c>
      <c r="AN117" s="73" t="s">
        <v>391</v>
      </c>
      <c r="AO117" s="59">
        <v>12.0</v>
      </c>
      <c r="AP117" s="59" t="s">
        <v>154</v>
      </c>
      <c r="AQ117" s="74" t="s">
        <v>477</v>
      </c>
      <c r="AR117" s="74"/>
      <c r="AS117" s="62"/>
      <c r="AT117" s="62"/>
      <c r="AU117" s="59"/>
    </row>
    <row r="118">
      <c r="A118" s="59">
        <v>496.0</v>
      </c>
      <c r="B118" s="60" t="str">
        <f>IFERROR(VLOOKUP($A118,contratos,2,FALSE),"")</f>
        <v>JAB EMPREENDIMENTOS</v>
      </c>
      <c r="C118" s="61">
        <f t="shared" si="1"/>
        <v>2</v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 t="s">
        <v>156</v>
      </c>
      <c r="M118" s="59" t="s">
        <v>155</v>
      </c>
      <c r="N118" s="68"/>
      <c r="O118" s="69"/>
      <c r="P118" s="69"/>
      <c r="Q118" s="59">
        <v>1.0</v>
      </c>
      <c r="R118" s="69"/>
      <c r="S118" s="59" t="s">
        <v>149</v>
      </c>
      <c r="T118" s="59"/>
      <c r="U118" s="62">
        <v>44960.0</v>
      </c>
      <c r="V118" s="65">
        <v>0.2916666666666667</v>
      </c>
      <c r="W118" s="65">
        <v>0.5</v>
      </c>
      <c r="X118" s="66">
        <f>IF(W118&lt;&gt;"",IF((W118-V118)-almoco&gt;=corte_almoco,(W118-V118)-almoco,(W118-V118)),"")</f>
        <v>0.2083333333</v>
      </c>
      <c r="Y118" s="66">
        <v>0.0</v>
      </c>
      <c r="Z118" s="59" t="s">
        <v>203</v>
      </c>
      <c r="AA118" s="59" t="s">
        <v>125</v>
      </c>
      <c r="AB118" s="59"/>
      <c r="AC118" s="70"/>
      <c r="AD118" s="70">
        <v>0.0</v>
      </c>
      <c r="AE118" s="71">
        <v>0.0</v>
      </c>
      <c r="AF118" s="71">
        <f>IF(X118&lt;&gt;"",(HOUR(X118)+MINUTE(X118)/60)*custohh,"")</f>
        <v>375</v>
      </c>
      <c r="AG118" s="70"/>
      <c r="AH118" s="71">
        <f t="shared" si="2"/>
        <v>375</v>
      </c>
      <c r="AI118" s="59" t="s">
        <v>456</v>
      </c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>
        <v>3.0</v>
      </c>
      <c r="B119" s="60" t="str">
        <f>IFERROR(VLOOKUP($A119,contratos,2,FALSE),"")</f>
        <v>SHOWROOM ARCHBH</v>
      </c>
      <c r="C119" s="61">
        <f t="shared" si="1"/>
        <v>11</v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 t="s">
        <v>147</v>
      </c>
      <c r="M119" s="59" t="s">
        <v>183</v>
      </c>
      <c r="N119" s="68"/>
      <c r="O119" s="69"/>
      <c r="P119" s="69"/>
      <c r="Q119" s="59">
        <v>1.0</v>
      </c>
      <c r="R119" s="69"/>
      <c r="S119" s="59" t="s">
        <v>149</v>
      </c>
      <c r="T119" s="59"/>
      <c r="U119" s="62">
        <v>44960.0</v>
      </c>
      <c r="V119" s="65">
        <v>0.41041666666666665</v>
      </c>
      <c r="W119" s="65">
        <v>0.4875</v>
      </c>
      <c r="X119" s="66">
        <f>IF(W119&lt;&gt;"",IF((W119-V119)-almoco&gt;=corte_almoco,(W119-V119)-almoco,(W119-V119)),"")</f>
        <v>0.07708333333</v>
      </c>
      <c r="Y119" s="66">
        <v>-0.006249999999999992</v>
      </c>
      <c r="Z119" s="59" t="s">
        <v>124</v>
      </c>
      <c r="AA119" s="59" t="s">
        <v>211</v>
      </c>
      <c r="AB119" s="59"/>
      <c r="AC119" s="70"/>
      <c r="AD119" s="70">
        <v>0.0</v>
      </c>
      <c r="AE119" s="71">
        <v>0.0</v>
      </c>
      <c r="AF119" s="71">
        <f>IF(X119&lt;&gt;"",(HOUR(X119)+MINUTE(X119)/60)*custohh,"")</f>
        <v>138.75</v>
      </c>
      <c r="AG119" s="70"/>
      <c r="AH119" s="71">
        <f t="shared" si="2"/>
        <v>138.75</v>
      </c>
      <c r="AI119" s="59" t="s">
        <v>456</v>
      </c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>
        <v>4.0</v>
      </c>
      <c r="B120" s="60" t="str">
        <f>IFERROR(VLOOKUP($A120,contratos,2,FALSE),"")</f>
        <v>SHOWROOM BONTEMPO</v>
      </c>
      <c r="C120" s="61">
        <f t="shared" si="1"/>
        <v>7</v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 t="s">
        <v>129</v>
      </c>
      <c r="M120" s="59" t="s">
        <v>129</v>
      </c>
      <c r="N120" s="68"/>
      <c r="O120" s="69"/>
      <c r="P120" s="69"/>
      <c r="Q120" s="59">
        <v>1.0</v>
      </c>
      <c r="R120" s="69"/>
      <c r="S120" s="59" t="s">
        <v>149</v>
      </c>
      <c r="T120" s="59"/>
      <c r="U120" s="62">
        <v>44960.0</v>
      </c>
      <c r="V120" s="65">
        <v>0.2972222222222222</v>
      </c>
      <c r="W120" s="65">
        <v>0.6666666666666666</v>
      </c>
      <c r="X120" s="66">
        <f>IF(W120&lt;&gt;"",IF((W120-V120)-almoco&gt;=corte_almoco,(W120-V120)-almoco,(W120-V120)),"")</f>
        <v>0.3277777778</v>
      </c>
      <c r="Y120" s="66">
        <v>-0.005555555555555536</v>
      </c>
      <c r="Z120" s="59" t="s">
        <v>134</v>
      </c>
      <c r="AA120" s="59" t="s">
        <v>167</v>
      </c>
      <c r="AB120" s="59"/>
      <c r="AC120" s="70"/>
      <c r="AD120" s="70">
        <v>0.0</v>
      </c>
      <c r="AE120" s="71">
        <v>1660.369387755102</v>
      </c>
      <c r="AF120" s="71">
        <f>IF(X120&lt;&gt;"",(HOUR(X120)+MINUTE(X120)/60)*custohh,"")</f>
        <v>590</v>
      </c>
      <c r="AG120" s="70"/>
      <c r="AH120" s="71">
        <f t="shared" si="2"/>
        <v>590</v>
      </c>
      <c r="AI120" s="59" t="s">
        <v>456</v>
      </c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>
        <v>3222.0</v>
      </c>
      <c r="B121" s="60" t="str">
        <f>IFERROR(VLOOKUP($A121,contratos,2,FALSE),"")</f>
        <v>CAP 3 INCORPORACAO SPE LTDA</v>
      </c>
      <c r="C121" s="61">
        <f t="shared" si="1"/>
        <v>3</v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 t="s">
        <v>147</v>
      </c>
      <c r="M121" s="59" t="s">
        <v>189</v>
      </c>
      <c r="N121" s="68"/>
      <c r="O121" s="69"/>
      <c r="P121" s="69"/>
      <c r="Q121" s="59">
        <v>3.0</v>
      </c>
      <c r="R121" s="69"/>
      <c r="S121" s="59" t="s">
        <v>149</v>
      </c>
      <c r="T121" s="59"/>
      <c r="U121" s="62">
        <v>44959.0</v>
      </c>
      <c r="V121" s="65">
        <v>0.3055555555555556</v>
      </c>
      <c r="W121" s="65">
        <v>0.6986111111111111</v>
      </c>
      <c r="X121" s="66">
        <f>IF(W121&lt;&gt;"",IF((W121-V121)-almoco&gt;=corte_almoco,(W121-V121)-almoco,(W121-V121)),"")</f>
        <v>0.3513888889</v>
      </c>
      <c r="Y121" s="66">
        <v>-0.023611111111111138</v>
      </c>
      <c r="Z121" s="59" t="s">
        <v>151</v>
      </c>
      <c r="AA121" s="59" t="s">
        <v>152</v>
      </c>
      <c r="AB121" s="59"/>
      <c r="AC121" s="70"/>
      <c r="AD121" s="70">
        <v>2629.03</v>
      </c>
      <c r="AE121" s="71">
        <v>876.3433333333334</v>
      </c>
      <c r="AF121" s="71">
        <f>IF(X121&lt;&gt;"",(HOUR(X121)+MINUTE(X121)/60)*custohh,"")</f>
        <v>632.5</v>
      </c>
      <c r="AG121" s="70"/>
      <c r="AH121" s="71">
        <f t="shared" si="2"/>
        <v>632.5</v>
      </c>
      <c r="AI121" s="59" t="s">
        <v>378</v>
      </c>
      <c r="AJ121" s="59" t="s">
        <v>194</v>
      </c>
      <c r="AK121" s="59"/>
      <c r="AL121" s="72" t="s">
        <v>478</v>
      </c>
      <c r="AM121" s="59" t="s">
        <v>378</v>
      </c>
      <c r="AN121" s="73" t="s">
        <v>479</v>
      </c>
      <c r="AO121" s="59">
        <v>0.0</v>
      </c>
      <c r="AP121" s="59" t="s">
        <v>154</v>
      </c>
      <c r="AQ121" s="74"/>
      <c r="AR121" s="74"/>
      <c r="AS121" s="62"/>
      <c r="AT121" s="62"/>
      <c r="AU121" s="59"/>
    </row>
    <row r="122">
      <c r="A122" s="59">
        <v>3222.0</v>
      </c>
      <c r="B122" s="60" t="str">
        <f>IFERROR(VLOOKUP($A122,contratos,2,FALSE),"")</f>
        <v>CAP 3 INCORPORACAO SPE LTDA</v>
      </c>
      <c r="C122" s="61">
        <f t="shared" si="1"/>
        <v>3</v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 t="s">
        <v>147</v>
      </c>
      <c r="M122" s="59" t="s">
        <v>189</v>
      </c>
      <c r="N122" s="68"/>
      <c r="O122" s="69"/>
      <c r="P122" s="69"/>
      <c r="Q122" s="59">
        <v>1.0</v>
      </c>
      <c r="R122" s="69"/>
      <c r="S122" s="59" t="s">
        <v>149</v>
      </c>
      <c r="T122" s="59"/>
      <c r="U122" s="62">
        <v>44959.0</v>
      </c>
      <c r="V122" s="65">
        <v>0.36944444444444446</v>
      </c>
      <c r="W122" s="65">
        <v>0.7208333333333333</v>
      </c>
      <c r="X122" s="66">
        <f>IF(W122&lt;&gt;"",IF((W122-V122)-almoco&gt;=corte_almoco,(W122-V122)-almoco,(W122-V122)),"")</f>
        <v>0.3097222222</v>
      </c>
      <c r="Y122" s="66">
        <v>0.14305555555555557</v>
      </c>
      <c r="Z122" s="59" t="s">
        <v>180</v>
      </c>
      <c r="AA122" s="59" t="s">
        <v>124</v>
      </c>
      <c r="AB122" s="59"/>
      <c r="AC122" s="70"/>
      <c r="AD122" s="70">
        <v>2629.03</v>
      </c>
      <c r="AE122" s="71">
        <v>876.3433333333334</v>
      </c>
      <c r="AF122" s="71">
        <f>IF(X122&lt;&gt;"",(HOUR(X122)+MINUTE(X122)/60)*custohh,"")</f>
        <v>557.5</v>
      </c>
      <c r="AG122" s="70"/>
      <c r="AH122" s="71">
        <f t="shared" si="2"/>
        <v>557.5</v>
      </c>
      <c r="AI122" s="59" t="s">
        <v>456</v>
      </c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>
        <v>693.0</v>
      </c>
      <c r="B123" s="60" t="str">
        <f>IFERROR(VLOOKUP($A123,contratos,2,FALSE),"")</f>
        <v>ANA CAROLINA MATOS DOLABELA</v>
      </c>
      <c r="C123" s="61">
        <f t="shared" si="1"/>
        <v>2</v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 t="s">
        <v>147</v>
      </c>
      <c r="M123" s="59" t="s">
        <v>189</v>
      </c>
      <c r="N123" s="68"/>
      <c r="O123" s="69"/>
      <c r="P123" s="69"/>
      <c r="Q123" s="59">
        <v>1.0</v>
      </c>
      <c r="R123" s="69"/>
      <c r="S123" s="59" t="s">
        <v>140</v>
      </c>
      <c r="T123" s="59"/>
      <c r="U123" s="62">
        <v>44959.0</v>
      </c>
      <c r="V123" s="65">
        <v>0.30625</v>
      </c>
      <c r="W123" s="65">
        <v>0.36875</v>
      </c>
      <c r="X123" s="66">
        <f>IF(W123&lt;&gt;"",IF((W123-V123)-almoco&gt;=corte_almoco,(W123-V123)-almoco,(W123-V123)),"")</f>
        <v>0.0625</v>
      </c>
      <c r="Y123" s="66">
        <v>-0.14583333333333334</v>
      </c>
      <c r="Z123" s="59" t="s">
        <v>180</v>
      </c>
      <c r="AA123" s="59" t="s">
        <v>124</v>
      </c>
      <c r="AB123" s="59"/>
      <c r="AC123" s="70"/>
      <c r="AD123" s="70">
        <v>0.0</v>
      </c>
      <c r="AE123" s="71">
        <v>0.0</v>
      </c>
      <c r="AF123" s="71">
        <f>IF(X123&lt;&gt;"",(HOUR(X123)+MINUTE(X123)/60)*custohh,"")</f>
        <v>112.5</v>
      </c>
      <c r="AG123" s="70"/>
      <c r="AH123" s="71">
        <f t="shared" si="2"/>
        <v>112.5</v>
      </c>
      <c r="AI123" s="59" t="s">
        <v>456</v>
      </c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>
        <v>496.0</v>
      </c>
      <c r="B124" s="60" t="str">
        <f>IFERROR(VLOOKUP($A124,contratos,2,FALSE),"")</f>
        <v>JAB EMPREENDIMENTOS</v>
      </c>
      <c r="C124" s="61">
        <f t="shared" si="1"/>
        <v>2</v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 t="s">
        <v>156</v>
      </c>
      <c r="M124" s="59" t="s">
        <v>155</v>
      </c>
      <c r="N124" s="68"/>
      <c r="O124" s="67"/>
      <c r="P124" s="67"/>
      <c r="Q124" s="59">
        <v>2.0</v>
      </c>
      <c r="R124" s="67"/>
      <c r="S124" s="59" t="s">
        <v>149</v>
      </c>
      <c r="T124" s="59"/>
      <c r="U124" s="62">
        <v>44959.0</v>
      </c>
      <c r="V124" s="65">
        <v>0.5416666666666666</v>
      </c>
      <c r="W124" s="65">
        <v>0.7083333333333334</v>
      </c>
      <c r="X124" s="66">
        <f>IF(W124&lt;&gt;"",IF((W124-V124)-almoco&gt;=corte_almoco,(W124-V124)-almoco,(W124-V124)),"")</f>
        <v>0.1666666667</v>
      </c>
      <c r="Y124" s="66">
        <v>0.0</v>
      </c>
      <c r="Z124" s="59" t="s">
        <v>203</v>
      </c>
      <c r="AA124" s="59" t="s">
        <v>125</v>
      </c>
      <c r="AB124" s="59"/>
      <c r="AC124" s="70"/>
      <c r="AD124" s="70">
        <v>0.0</v>
      </c>
      <c r="AE124" s="71">
        <v>0.0</v>
      </c>
      <c r="AF124" s="71">
        <f>IF(X124&lt;&gt;"",(HOUR(X124)+MINUTE(X124)/60)*custohh,"")</f>
        <v>300</v>
      </c>
      <c r="AG124" s="70"/>
      <c r="AH124" s="71">
        <f t="shared" si="2"/>
        <v>300</v>
      </c>
      <c r="AI124" s="59" t="s">
        <v>456</v>
      </c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>
        <v>658.0</v>
      </c>
      <c r="B125" s="60" t="str">
        <f>IFERROR(VLOOKUP($A125,contratos,2,FALSE),"")</f>
        <v>MOACIR QUEIROZ FARIA</v>
      </c>
      <c r="C125" s="61">
        <f t="shared" si="1"/>
        <v>2</v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 t="s">
        <v>147</v>
      </c>
      <c r="M125" s="59" t="s">
        <v>189</v>
      </c>
      <c r="N125" s="68"/>
      <c r="O125" s="69"/>
      <c r="P125" s="69"/>
      <c r="Q125" s="59">
        <v>1.0</v>
      </c>
      <c r="R125" s="69"/>
      <c r="S125" s="59" t="s">
        <v>149</v>
      </c>
      <c r="T125" s="59"/>
      <c r="U125" s="62">
        <v>44959.0</v>
      </c>
      <c r="V125" s="65">
        <v>0.2902777777777778</v>
      </c>
      <c r="W125" s="65">
        <v>0.5</v>
      </c>
      <c r="X125" s="66">
        <f>IF(W125&lt;&gt;"",IF((W125-V125)-almoco&gt;=corte_almoco,(W125-V125)-almoco,(W125-V125)),"")</f>
        <v>0.2097222222</v>
      </c>
      <c r="Y125" s="66">
        <v>0.001388888888888884</v>
      </c>
      <c r="Z125" s="59" t="s">
        <v>203</v>
      </c>
      <c r="AA125" s="59" t="s">
        <v>125</v>
      </c>
      <c r="AB125" s="59"/>
      <c r="AC125" s="70"/>
      <c r="AD125" s="70">
        <v>0.0</v>
      </c>
      <c r="AE125" s="71">
        <v>0.0</v>
      </c>
      <c r="AF125" s="71">
        <f>IF(X125&lt;&gt;"",(HOUR(X125)+MINUTE(X125)/60)*custohh,"")</f>
        <v>377.5</v>
      </c>
      <c r="AG125" s="70"/>
      <c r="AH125" s="71">
        <f t="shared" si="2"/>
        <v>377.5</v>
      </c>
      <c r="AI125" s="59" t="s">
        <v>456</v>
      </c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>
        <v>901.0</v>
      </c>
      <c r="B126" s="60" t="str">
        <f>IFERROR(VLOOKUP($A126,contratos,2,FALSE),"")</f>
        <v>RICARDO VALADARES GONTIJO</v>
      </c>
      <c r="C126" s="61">
        <f t="shared" si="1"/>
        <v>1</v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 t="s">
        <v>147</v>
      </c>
      <c r="M126" s="59" t="s">
        <v>189</v>
      </c>
      <c r="N126" s="68"/>
      <c r="O126" s="69"/>
      <c r="P126" s="69"/>
      <c r="Q126" s="59">
        <v>1.0</v>
      </c>
      <c r="R126" s="69"/>
      <c r="S126" s="59" t="s">
        <v>149</v>
      </c>
      <c r="T126" s="59"/>
      <c r="U126" s="62">
        <v>44958.0</v>
      </c>
      <c r="V126" s="65">
        <v>0.32083333333333336</v>
      </c>
      <c r="W126" s="65">
        <v>0.6305555555555555</v>
      </c>
      <c r="X126" s="66">
        <f>IF(W126&lt;&gt;"",IF((W126-V126)-almoco&gt;=corte_almoco,(W126-V126)-almoco,(W126-V126)),"")</f>
        <v>0.2680555556</v>
      </c>
      <c r="Y126" s="66">
        <v>0.059722222222222204</v>
      </c>
      <c r="Z126" s="59" t="s">
        <v>142</v>
      </c>
      <c r="AA126" s="59" t="s">
        <v>217</v>
      </c>
      <c r="AB126" s="59"/>
      <c r="AC126" s="70"/>
      <c r="AD126" s="70">
        <v>1745.98</v>
      </c>
      <c r="AE126" s="71">
        <v>1745.98</v>
      </c>
      <c r="AF126" s="71">
        <f>IF(X126&lt;&gt;"",(HOUR(X126)+MINUTE(X126)/60)*custohh,"")</f>
        <v>482.5</v>
      </c>
      <c r="AG126" s="70"/>
      <c r="AH126" s="71">
        <f t="shared" si="2"/>
        <v>482.5</v>
      </c>
      <c r="AI126" s="59" t="s">
        <v>456</v>
      </c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>
        <v>11.0</v>
      </c>
      <c r="B127" s="60" t="str">
        <f>IFERROR(VLOOKUP($A127,contratos,2,FALSE),"")</f>
        <v>DESLOCAMENTO VIAGEM</v>
      </c>
      <c r="C127" s="61">
        <f t="shared" si="1"/>
        <v>1</v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 t="s">
        <v>11</v>
      </c>
      <c r="M127" s="59" t="s">
        <v>11</v>
      </c>
      <c r="N127" s="68"/>
      <c r="O127" s="69"/>
      <c r="P127" s="69"/>
      <c r="Q127" s="59">
        <v>0.0</v>
      </c>
      <c r="R127" s="69"/>
      <c r="S127" s="59" t="s">
        <v>149</v>
      </c>
      <c r="T127" s="59"/>
      <c r="U127" s="62">
        <v>44958.0</v>
      </c>
      <c r="V127" s="65">
        <v>0.63125</v>
      </c>
      <c r="W127" s="65">
        <v>0.9708333333333333</v>
      </c>
      <c r="X127" s="66">
        <f>IF(W127&lt;&gt;"",IF((W127-V127)-almoco&gt;=corte_almoco,(W127-V127)-almoco,(W127-V127)),"")</f>
        <v>0.2979166667</v>
      </c>
      <c r="Y127" s="66">
        <v>0.006250000000000033</v>
      </c>
      <c r="Z127" s="59" t="s">
        <v>142</v>
      </c>
      <c r="AA127" s="59" t="s">
        <v>215</v>
      </c>
      <c r="AB127" s="59"/>
      <c r="AC127" s="70"/>
      <c r="AD127" s="70">
        <v>0.0</v>
      </c>
      <c r="AE127" s="71">
        <v>0.0</v>
      </c>
      <c r="AF127" s="71">
        <f>IF(X127&lt;&gt;"",(HOUR(X127)+MINUTE(X127)/60)*custohh,"")</f>
        <v>536.25</v>
      </c>
      <c r="AG127" s="70"/>
      <c r="AH127" s="71">
        <f t="shared" si="2"/>
        <v>536.25</v>
      </c>
      <c r="AI127" s="59" t="s">
        <v>456</v>
      </c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>
        <v>820.0</v>
      </c>
      <c r="B128" s="60" t="str">
        <f>IFERROR(VLOOKUP($A128,contratos,2,FALSE),"")</f>
        <v>HORIZONTES LTDA</v>
      </c>
      <c r="C128" s="61">
        <f t="shared" si="1"/>
        <v>1</v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 t="s">
        <v>147</v>
      </c>
      <c r="M128" s="59" t="s">
        <v>189</v>
      </c>
      <c r="N128" s="68"/>
      <c r="O128" s="69"/>
      <c r="P128" s="69"/>
      <c r="Q128" s="59">
        <v>1.0</v>
      </c>
      <c r="R128" s="69"/>
      <c r="S128" s="59" t="s">
        <v>149</v>
      </c>
      <c r="T128" s="59"/>
      <c r="U128" s="62">
        <v>44958.0</v>
      </c>
      <c r="V128" s="65">
        <v>0.3138888888888889</v>
      </c>
      <c r="W128" s="65">
        <v>0.6680555555555555</v>
      </c>
      <c r="X128" s="66">
        <f>IF(W128&lt;&gt;"",IF((W128-V128)-almoco&gt;=corte_almoco,(W128-V128)-almoco,(W128-V128)),"")</f>
        <v>0.3125</v>
      </c>
      <c r="Y128" s="66">
        <v>-0.0625</v>
      </c>
      <c r="Z128" s="59" t="s">
        <v>180</v>
      </c>
      <c r="AA128" s="59" t="s">
        <v>124</v>
      </c>
      <c r="AB128" s="59"/>
      <c r="AC128" s="70"/>
      <c r="AD128" s="70">
        <v>1345.48</v>
      </c>
      <c r="AE128" s="71">
        <v>1345.48</v>
      </c>
      <c r="AF128" s="71">
        <f>IF(X128&lt;&gt;"",(HOUR(X128)+MINUTE(X128)/60)*custohh,"")</f>
        <v>562.5</v>
      </c>
      <c r="AG128" s="70"/>
      <c r="AH128" s="71">
        <f t="shared" si="2"/>
        <v>562.5</v>
      </c>
      <c r="AI128" s="59" t="s">
        <v>456</v>
      </c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>
        <v>4.0</v>
      </c>
      <c r="B129" s="60" t="str">
        <f>IFERROR(VLOOKUP($A129,contratos,2,FALSE),"")</f>
        <v>SHOWROOM BONTEMPO</v>
      </c>
      <c r="C129" s="61">
        <f t="shared" si="1"/>
        <v>7</v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 t="s">
        <v>129</v>
      </c>
      <c r="M129" s="59" t="s">
        <v>129</v>
      </c>
      <c r="N129" s="68"/>
      <c r="O129" s="69"/>
      <c r="P129" s="69"/>
      <c r="Q129" s="59">
        <v>1.0</v>
      </c>
      <c r="R129" s="69"/>
      <c r="S129" s="59" t="s">
        <v>149</v>
      </c>
      <c r="T129" s="59"/>
      <c r="U129" s="62">
        <v>44958.0</v>
      </c>
      <c r="V129" s="65">
        <v>0.28958333333333336</v>
      </c>
      <c r="W129" s="65">
        <v>0.7076388888888889</v>
      </c>
      <c r="X129" s="66">
        <f>IF(W129&lt;&gt;"",IF((W129-V129)-almoco&gt;=corte_almoco,(W129-V129)-almoco,(W129-V129)),"")</f>
        <v>0.3763888889</v>
      </c>
      <c r="Y129" s="66">
        <v>0.001388888888888884</v>
      </c>
      <c r="Z129" s="59" t="s">
        <v>134</v>
      </c>
      <c r="AA129" s="59" t="s">
        <v>167</v>
      </c>
      <c r="AB129" s="59"/>
      <c r="AC129" s="70"/>
      <c r="AD129" s="70">
        <v>0.0</v>
      </c>
      <c r="AE129" s="71">
        <v>1660.369387755102</v>
      </c>
      <c r="AF129" s="71">
        <f>IF(X129&lt;&gt;"",(HOUR(X129)+MINUTE(X129)/60)*custohh,"")</f>
        <v>677.5</v>
      </c>
      <c r="AG129" s="70"/>
      <c r="AH129" s="71">
        <f t="shared" si="2"/>
        <v>677.5</v>
      </c>
      <c r="AI129" s="59" t="s">
        <v>456</v>
      </c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>
        <v>1182.0</v>
      </c>
      <c r="B130" s="60" t="str">
        <f>IFERROR(VLOOKUP($A130,contratos,2,FALSE),"")</f>
        <v>RENEE PINHEIRO</v>
      </c>
      <c r="C130" s="61">
        <f t="shared" si="1"/>
        <v>1</v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 t="s">
        <v>156</v>
      </c>
      <c r="M130" s="59" t="s">
        <v>155</v>
      </c>
      <c r="N130" s="68"/>
      <c r="O130" s="69"/>
      <c r="P130" s="69"/>
      <c r="Q130" s="59">
        <v>1.0</v>
      </c>
      <c r="R130" s="69"/>
      <c r="S130" s="59" t="s">
        <v>149</v>
      </c>
      <c r="T130" s="59"/>
      <c r="U130" s="62">
        <v>44958.0</v>
      </c>
      <c r="V130" s="65">
        <v>0.29375</v>
      </c>
      <c r="W130" s="65">
        <v>0.6840277777777778</v>
      </c>
      <c r="X130" s="66">
        <f>IF(W130&lt;&gt;"",IF((W130-V130)-almoco&gt;=corte_almoco,(W130-V130)-almoco,(W130-V130)),"")</f>
        <v>0.3486111111</v>
      </c>
      <c r="Y130" s="66">
        <v>-0.026388888888888906</v>
      </c>
      <c r="Z130" s="59" t="s">
        <v>151</v>
      </c>
      <c r="AA130" s="59" t="s">
        <v>152</v>
      </c>
      <c r="AB130" s="59"/>
      <c r="AC130" s="70"/>
      <c r="AD130" s="70">
        <v>0.0</v>
      </c>
      <c r="AE130" s="71">
        <v>0.0</v>
      </c>
      <c r="AF130" s="71">
        <f>IF(X130&lt;&gt;"",(HOUR(X130)+MINUTE(X130)/60)*custohh,"")</f>
        <v>627.5</v>
      </c>
      <c r="AG130" s="70"/>
      <c r="AH130" s="71">
        <f t="shared" si="2"/>
        <v>627.5</v>
      </c>
      <c r="AI130" s="59" t="s">
        <v>456</v>
      </c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">
        <v>415</v>
      </c>
      <c r="Z131" s="59"/>
      <c r="AA131" s="59"/>
      <c r="AB131" s="59"/>
      <c r="AC131" s="70"/>
      <c r="AD131" s="70"/>
      <c r="AE131" s="71" t="str">
        <f t="shared" ref="AE131:AE886" si="3">IFERROR((SUMIF($A:$A,A131,$AD:$AD)/COUNTIF($A:$A,A131))/COUNTIF($A:$A,A131),"")</f>
        <v/>
      </c>
      <c r="AF131" s="71" t="str">
        <f>IF(X131&lt;&gt;"",(HOUR(X131)+MINUTE(X131)/60)*custohh,"")</f>
        <v/>
      </c>
      <c r="AG131" s="70"/>
      <c r="AH131" s="71" t="str">
        <f t="shared" si="2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ref="Y132:Y886" si="4">IF(J132&lt;&gt;"",X132-J132,"")</f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2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4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2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4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2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4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2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4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2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4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2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4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2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4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2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4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2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4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2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4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2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4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2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4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2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4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2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4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2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4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2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4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2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4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2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4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2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4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2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4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2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4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2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4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2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4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2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4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2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4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2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4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2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4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2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4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2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4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2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4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2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4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2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4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2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4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2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4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2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4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2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4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2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4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2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4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2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4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2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4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2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4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2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4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2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4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2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4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2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4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2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4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2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4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2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4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2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4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2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4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2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4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2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4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2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4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2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4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2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4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2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4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2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4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2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4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2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4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2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4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2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4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2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4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2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4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2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4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2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4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2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4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2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4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2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4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2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4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2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4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2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4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2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4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2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4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2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4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2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4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2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4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2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4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2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4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2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4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2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4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2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4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2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4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2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4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2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4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2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4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2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4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2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4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2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4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2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4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2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4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2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4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2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4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2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4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2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4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2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4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2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4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2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4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2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4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2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4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2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4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2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4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2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4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2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4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2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4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2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4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2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4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2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4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2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4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2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4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2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4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2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4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2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4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2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4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2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4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2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4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2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4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2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4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2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4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2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4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2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4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2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4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2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4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2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4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2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4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2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4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2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4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2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4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2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4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2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4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2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4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2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4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2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4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2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4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2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4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2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4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2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4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2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4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2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4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2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4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2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4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2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4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2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4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2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4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2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4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2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4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2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4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2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4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2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4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2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4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2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4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2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4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2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4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2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4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2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4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2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4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2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4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2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4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2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4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2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4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2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4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2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4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2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4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2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4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2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4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2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4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2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4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2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4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2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4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2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4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2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4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2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4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2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4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2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4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2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4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2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4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2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4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2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4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2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4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2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4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2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4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2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4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2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4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2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4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2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4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2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4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2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4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2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4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2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4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2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4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2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4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2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4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2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4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2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4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2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4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2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4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2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4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2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4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2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4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2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4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2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4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2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4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2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4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2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4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2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4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2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4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2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4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2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4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2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4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2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4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2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4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2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4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2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4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2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4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2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4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2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4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2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4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2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4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2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4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2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4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2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4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2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4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2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4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2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4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2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4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2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4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2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4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2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4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2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4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2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4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2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4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2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4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2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4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2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4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2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4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2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4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2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4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2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4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2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4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2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4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2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4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2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4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2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4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2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4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2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4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2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4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2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4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2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4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2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4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2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4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2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4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2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4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2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4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2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4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2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4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2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4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2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4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2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4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2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4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2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4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2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4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2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4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2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4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2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4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2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4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2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4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2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4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2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4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2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4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2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4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2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4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2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4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2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4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2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4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2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4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2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4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2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4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2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4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2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4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2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4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2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4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2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4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2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4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2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4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2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4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2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4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2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4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2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4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2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4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2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4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2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4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2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4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2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4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2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4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2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4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2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4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2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4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2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4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2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4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2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4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2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4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2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4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2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4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2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4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2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4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2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4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2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4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2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4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2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4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2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4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2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4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2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4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2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4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2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4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2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4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2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4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2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4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2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4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2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4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2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4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2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4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2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4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2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4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2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4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2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4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2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4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2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4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2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4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2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4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2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4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2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4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2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4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2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4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2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4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2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4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2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4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2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4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2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4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2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4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2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4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2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4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2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4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2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4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2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4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2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4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2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4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2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4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2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4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2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4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2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4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2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4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2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4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2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4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2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4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2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4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2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4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2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4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2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4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2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4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2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4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2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4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2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4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2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4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2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4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2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4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2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4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2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4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2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4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2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4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2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4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2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4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2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4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2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4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2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4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2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4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2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4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2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4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2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4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2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4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2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4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2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4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2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4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2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4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2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4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2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4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2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4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2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4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2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4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2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4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2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4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2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4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2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4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2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4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2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4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2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4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2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4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2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4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2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4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2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4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2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4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2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4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2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4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2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4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2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4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2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4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2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4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2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4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2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4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2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4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2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4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2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4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2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4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2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4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2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4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2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4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2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4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2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4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2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4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2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4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2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4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2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4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2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4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2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4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2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4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2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4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2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4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2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4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2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4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2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4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2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4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2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4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2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4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2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4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2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4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2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4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2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4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2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4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2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4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2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4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2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4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2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4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2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4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2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4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2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4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2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4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2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4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2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4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2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4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2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4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2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4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2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4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2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4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2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4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2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4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2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4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2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4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2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4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2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4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2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4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2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4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2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4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2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4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2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4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2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4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2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4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2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4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2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4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2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4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2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4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2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4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2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4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2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4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2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4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2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4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2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4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2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4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2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4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2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4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2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4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2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4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2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4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2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4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2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4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2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4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2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4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2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4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2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4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2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4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2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4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2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4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2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4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2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4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2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4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2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4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2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4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2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4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2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4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2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4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2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4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2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4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2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4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2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4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2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4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2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4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2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4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2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4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2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4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2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4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2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4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2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4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2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4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2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4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2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4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2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4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2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4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2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4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2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4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2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4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2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4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2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4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2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4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2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4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2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4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2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4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2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4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2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4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2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4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2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4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2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4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2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4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2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4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2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4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2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4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2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4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2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4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2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4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2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4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2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4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2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4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2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4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2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4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2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4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2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4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2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4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2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4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2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4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2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4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2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4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2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4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2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4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2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4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2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4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2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4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2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4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2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4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2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4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2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4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2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4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2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4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2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4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2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4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2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4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2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4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2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4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2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4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2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4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2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4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2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4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2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4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2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4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2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4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2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4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2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4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2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4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2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4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2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4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2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4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2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4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2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4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2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4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2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4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2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4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2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4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2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4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2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4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2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4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2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4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2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4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2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4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2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4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2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4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2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4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2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4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2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4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2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4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2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4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2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4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2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4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2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4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2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4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2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4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2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4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2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4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2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4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2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4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2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4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2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4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2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4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2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4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2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4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2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4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2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4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2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4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2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4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2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4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2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4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2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4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2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4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2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4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2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4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2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4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2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4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2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4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2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4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2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4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2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4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2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4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2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4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2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4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2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4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2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4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2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4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2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4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2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4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2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4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2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4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2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4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2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4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2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4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2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4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2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4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2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4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2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4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2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4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2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4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2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4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2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4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2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4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2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4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2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4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2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4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2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4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2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4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2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4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2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4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2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4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2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4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2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4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2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4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2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4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2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4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2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4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2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4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2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4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2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4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2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4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2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4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2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4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2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4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2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4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2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4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2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4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2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4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2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4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2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4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2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4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2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4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2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4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2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4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2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4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2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4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2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4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2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4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2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4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2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4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2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4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2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4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2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4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2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4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2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4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2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4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2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4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2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4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2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4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2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4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2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4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2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4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2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4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2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4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2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4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2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4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2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4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2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4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2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4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2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4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2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4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2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4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2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4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2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4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2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4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2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4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2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4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2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4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2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4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2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4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2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4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2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4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2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4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2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4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2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4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2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4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2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4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2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4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2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4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2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4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2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4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2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4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2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4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2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4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2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4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2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4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2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4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2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4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2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4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2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4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2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4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2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4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2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4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2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4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2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4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2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4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2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4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2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4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2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4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2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4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2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4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2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4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2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4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2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4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2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4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2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4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2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4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2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4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2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4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2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4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2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2.13"/>
    <col customWidth="1" min="2" max="5" width="10.75"/>
    <col customWidth="1" min="6" max="6" width="13.13"/>
    <col customWidth="1" min="7" max="7" width="62.63"/>
    <col customWidth="1" min="8" max="8" width="11.88"/>
    <col customWidth="1" min="9" max="9" width="9.38"/>
    <col customWidth="1" min="10" max="10" width="10.5"/>
    <col customWidth="1" min="11" max="11" width="11.25"/>
    <col customWidth="1" min="12" max="12" width="9.38"/>
    <col customWidth="1" min="13" max="13" width="12.0"/>
    <col customWidth="1" min="14" max="15" width="15.25"/>
    <col customWidth="1" min="16" max="16" width="11.63"/>
    <col customWidth="1" min="17" max="17" width="31.63"/>
    <col customWidth="1" min="18" max="18" width="10.5"/>
    <col customWidth="1" min="19" max="19" width="12.25"/>
    <col customWidth="1" min="20" max="20" width="10.13"/>
    <col customWidth="1" min="21" max="21" width="12.25"/>
    <col customWidth="1" min="22" max="22" width="13.63"/>
    <col customWidth="1" min="23" max="23" width="11.13"/>
    <col customWidth="1" min="24" max="25" width="12.25"/>
    <col customWidth="1" min="26" max="26" width="11.88"/>
    <col customWidth="1" min="27" max="27" width="13.63"/>
    <col customWidth="1" min="28" max="28" width="12.25"/>
    <col customWidth="1" min="29" max="29" width="10.75"/>
    <col customWidth="1" min="30" max="30" width="12.25"/>
    <col customWidth="1" min="31" max="31" width="15.63"/>
    <col customWidth="1" min="32" max="33" width="14.63"/>
    <col customWidth="1" min="34" max="34" width="31.13"/>
    <col customWidth="1" min="35" max="35" width="13.5"/>
    <col customWidth="1" min="36" max="36" width="21.38"/>
    <col customWidth="1" min="37" max="37" width="10.25"/>
    <col customWidth="1" min="38" max="38" width="18.25"/>
    <col customWidth="1" min="39" max="39" width="33.25"/>
    <col customWidth="1" min="40" max="40" width="47.25"/>
  </cols>
  <sheetData>
    <row r="1">
      <c r="A1" s="77"/>
      <c r="B1" s="78"/>
      <c r="C1" s="78"/>
      <c r="D1" s="79"/>
      <c r="E1" s="77"/>
      <c r="F1" s="77"/>
      <c r="G1" s="77"/>
      <c r="H1" s="80"/>
      <c r="I1" s="81"/>
      <c r="J1" s="82"/>
      <c r="K1" s="82"/>
      <c r="L1" s="82"/>
      <c r="M1" s="77"/>
      <c r="N1" s="77"/>
      <c r="O1" s="77"/>
      <c r="P1" s="77"/>
      <c r="Q1" s="83"/>
      <c r="R1" s="82"/>
      <c r="S1" s="78"/>
      <c r="T1" s="82"/>
      <c r="U1" s="82"/>
      <c r="V1" s="84"/>
      <c r="W1" s="84"/>
      <c r="X1" s="85"/>
      <c r="Y1" s="86"/>
      <c r="Z1" s="77"/>
      <c r="AA1" s="77"/>
      <c r="AB1" s="86"/>
      <c r="AC1" s="86"/>
      <c r="AD1" s="86"/>
      <c r="AE1" s="87" t="s">
        <v>416</v>
      </c>
      <c r="AF1" s="87"/>
      <c r="AG1" s="87"/>
      <c r="AH1" s="87"/>
      <c r="AI1" s="88" t="s">
        <v>417</v>
      </c>
      <c r="AJ1" s="89"/>
      <c r="AK1" s="90"/>
      <c r="AL1" s="91"/>
      <c r="AM1" s="92"/>
      <c r="AN1" s="92"/>
    </row>
    <row r="2">
      <c r="A2" s="128" t="s">
        <v>418</v>
      </c>
      <c r="B2" s="129" t="s">
        <v>419</v>
      </c>
      <c r="C2" s="130" t="s">
        <v>420</v>
      </c>
      <c r="D2" s="131" t="s">
        <v>421</v>
      </c>
      <c r="E2" s="132" t="s">
        <v>422</v>
      </c>
      <c r="F2" s="132" t="s">
        <v>423</v>
      </c>
      <c r="G2" s="128" t="s">
        <v>8</v>
      </c>
      <c r="H2" s="133" t="s">
        <v>424</v>
      </c>
      <c r="I2" s="134" t="s">
        <v>425</v>
      </c>
      <c r="J2" s="131" t="s">
        <v>111</v>
      </c>
      <c r="K2" s="131" t="s">
        <v>426</v>
      </c>
      <c r="L2" s="131" t="s">
        <v>427</v>
      </c>
      <c r="M2" s="135" t="s">
        <v>52</v>
      </c>
      <c r="N2" s="135" t="s">
        <v>428</v>
      </c>
      <c r="O2" s="132" t="s">
        <v>429</v>
      </c>
      <c r="P2" s="132" t="s">
        <v>430</v>
      </c>
      <c r="Q2" s="132" t="s">
        <v>431</v>
      </c>
      <c r="R2" s="136" t="s">
        <v>432</v>
      </c>
      <c r="S2" s="129" t="s">
        <v>433</v>
      </c>
      <c r="T2" s="132" t="s">
        <v>482</v>
      </c>
      <c r="U2" s="136" t="s">
        <v>435</v>
      </c>
      <c r="V2" s="132" t="s">
        <v>483</v>
      </c>
      <c r="W2" s="132" t="s">
        <v>484</v>
      </c>
      <c r="X2" s="133" t="s">
        <v>485</v>
      </c>
      <c r="Y2" s="133" t="s">
        <v>77</v>
      </c>
      <c r="Z2" s="132" t="s">
        <v>486</v>
      </c>
      <c r="AA2" s="132" t="s">
        <v>487</v>
      </c>
      <c r="AB2" s="137" t="s">
        <v>441</v>
      </c>
      <c r="AC2" s="137" t="s">
        <v>442</v>
      </c>
      <c r="AD2" s="137" t="s">
        <v>443</v>
      </c>
      <c r="AE2" s="132" t="s">
        <v>488</v>
      </c>
      <c r="AF2" s="132" t="s">
        <v>489</v>
      </c>
      <c r="AG2" s="132" t="s">
        <v>490</v>
      </c>
      <c r="AH2" s="132" t="s">
        <v>447</v>
      </c>
      <c r="AI2" s="132" t="s">
        <v>491</v>
      </c>
      <c r="AJ2" s="128" t="s">
        <v>449</v>
      </c>
      <c r="AK2" s="132" t="s">
        <v>492</v>
      </c>
      <c r="AL2" s="132" t="s">
        <v>493</v>
      </c>
      <c r="AM2" s="128" t="s">
        <v>452</v>
      </c>
      <c r="AN2" s="128" t="s">
        <v>453</v>
      </c>
    </row>
    <row r="3">
      <c r="A3" s="104">
        <v>44999.0</v>
      </c>
      <c r="B3" s="105">
        <v>0.2743055555555556</v>
      </c>
      <c r="C3" s="105">
        <v>0.7145833333333333</v>
      </c>
      <c r="D3" s="106">
        <f t="shared" ref="D3:D94" si="1">IF(C3&lt;&gt;"",C3-B3,"")</f>
        <v>0.4402777778</v>
      </c>
      <c r="E3" s="107">
        <v>685.0</v>
      </c>
      <c r="F3" s="108">
        <f t="shared" ref="F3:F797" si="2">IF(E3&lt;&gt;"", COUNTIF(E:E,E3),"")</f>
        <v>7</v>
      </c>
      <c r="G3" s="109" t="str">
        <f>IFERROR(VLOOKUP($E3,contratos,2,FALSE),"")</f>
        <v>SANDERS LUKE DA SILVA MACIEL</v>
      </c>
      <c r="H3" s="110">
        <f>IFERROR(VLOOKUP($E3,contratos,3,FALSE),"")</f>
        <v>3.75</v>
      </c>
      <c r="I3" s="111" t="str">
        <f>IFERROR(VLOOKUP($E3,contratos,4,FALSE),"")</f>
        <v/>
      </c>
      <c r="J3" s="112" t="str">
        <f>IFERROR(VLOOKUP($E3,contratos,5,FALSE),"")</f>
        <v/>
      </c>
      <c r="K3" s="112" t="str">
        <f>IFERROR(VLOOKUP($E3,contratos,6,FALSE),"")</f>
        <v/>
      </c>
      <c r="L3" s="112" t="str">
        <f>IFERROR(VLOOKUP($E3,contratos,7,FALSE),"")</f>
        <v/>
      </c>
      <c r="M3" s="113" t="s">
        <v>149</v>
      </c>
      <c r="N3" s="114"/>
      <c r="O3" s="113" t="s">
        <v>179</v>
      </c>
      <c r="P3" s="107">
        <v>1.0</v>
      </c>
      <c r="Q3" s="115" t="s">
        <v>155</v>
      </c>
      <c r="R3" s="116">
        <v>0.375</v>
      </c>
      <c r="S3" s="117">
        <f t="shared" ref="S3:S797" si="3">IF(R3&lt;&gt;"",B3+R3,"")</f>
        <v>0.6493055556</v>
      </c>
      <c r="T3" s="116">
        <v>0.39861111111111114</v>
      </c>
      <c r="U3" s="106">
        <f t="shared" ref="U3:U130" si="4">IF(T3&lt;&gt;"",T3-R3,"")</f>
        <v>0.02361111111</v>
      </c>
      <c r="V3" s="107" t="s">
        <v>203</v>
      </c>
      <c r="W3" s="107" t="s">
        <v>125</v>
      </c>
      <c r="X3" s="118">
        <v>0.0</v>
      </c>
      <c r="Y3" s="119">
        <f t="shared" ref="Y3:Y8" si="5">IFERROR((SUMIF($E:$E,E3,$X:$X)/COUNTIF($E:$E,E3))/COUNTIF($E:$E,E3),"")</f>
        <v>0</v>
      </c>
      <c r="Z3" s="113" t="s">
        <v>494</v>
      </c>
      <c r="AA3" s="113" t="s">
        <v>155</v>
      </c>
      <c r="AB3" s="119">
        <f>IF(T3&lt;&gt;"",(HOUR(T3)+MINUTE(T3)/60)*custohh,"")</f>
        <v>717.5</v>
      </c>
      <c r="AC3" s="118">
        <v>0.0</v>
      </c>
      <c r="AD3" s="119">
        <f t="shared" ref="AD3:AD797" si="6">IF(AB3&lt;&gt;"",AC3+AB3,"")</f>
        <v>717.5</v>
      </c>
      <c r="AE3" s="107" t="s">
        <v>456</v>
      </c>
      <c r="AF3" s="107"/>
      <c r="AG3" s="107"/>
      <c r="AH3" s="107"/>
      <c r="AI3" s="107"/>
      <c r="AJ3" s="120"/>
      <c r="AK3" s="107"/>
      <c r="AL3" s="113"/>
      <c r="AM3" s="121"/>
      <c r="AN3" s="121"/>
    </row>
    <row r="4">
      <c r="A4" s="104">
        <v>44999.0</v>
      </c>
      <c r="B4" s="105">
        <v>0.30972222222222223</v>
      </c>
      <c r="C4" s="105">
        <v>0.7236111111111111</v>
      </c>
      <c r="D4" s="106">
        <f t="shared" si="1"/>
        <v>0.4138888889</v>
      </c>
      <c r="E4" s="107">
        <v>575.0</v>
      </c>
      <c r="F4" s="108">
        <f t="shared" si="2"/>
        <v>4</v>
      </c>
      <c r="G4" s="109" t="str">
        <f>IFERROR(VLOOKUP($E4,contratos,2,FALSE),"")</f>
        <v>CÁSSIO DINIZ NOGUEIRA</v>
      </c>
      <c r="H4" s="110">
        <f>IFERROR(VLOOKUP($E4,contratos,3,FALSE),"")</f>
        <v>8.333333333</v>
      </c>
      <c r="I4" s="111" t="str">
        <f>IFERROR(VLOOKUP($E4,contratos,4,FALSE),"")</f>
        <v/>
      </c>
      <c r="J4" s="112" t="str">
        <f>IFERROR(VLOOKUP($E4,contratos,5,FALSE),"")</f>
        <v/>
      </c>
      <c r="K4" s="112" t="str">
        <f>IFERROR(VLOOKUP($E4,contratos,6,FALSE),"")</f>
        <v/>
      </c>
      <c r="L4" s="112" t="str">
        <f>IFERROR(VLOOKUP($E4,contratos,7,FALSE),"")</f>
        <v/>
      </c>
      <c r="M4" s="113" t="s">
        <v>149</v>
      </c>
      <c r="N4" s="114"/>
      <c r="O4" s="113" t="s">
        <v>179</v>
      </c>
      <c r="P4" s="107">
        <v>1.0</v>
      </c>
      <c r="Q4" s="115" t="s">
        <v>495</v>
      </c>
      <c r="R4" s="116">
        <v>0.375</v>
      </c>
      <c r="S4" s="117">
        <f t="shared" si="3"/>
        <v>0.6847222222</v>
      </c>
      <c r="T4" s="116">
        <v>0.37222222222222223</v>
      </c>
      <c r="U4" s="106">
        <f t="shared" si="4"/>
        <v>-0.002777777778</v>
      </c>
      <c r="V4" s="107" t="s">
        <v>167</v>
      </c>
      <c r="W4" s="107" t="s">
        <v>219</v>
      </c>
      <c r="X4" s="118">
        <v>0.0</v>
      </c>
      <c r="Y4" s="119">
        <f t="shared" si="5"/>
        <v>0</v>
      </c>
      <c r="Z4" s="113" t="s">
        <v>494</v>
      </c>
      <c r="AA4" s="113" t="s">
        <v>189</v>
      </c>
      <c r="AB4" s="119">
        <f>IF(T4&lt;&gt;"",(HOUR(T4)+MINUTE(T4)/60)*custohh,"")</f>
        <v>670</v>
      </c>
      <c r="AC4" s="118">
        <v>0.0</v>
      </c>
      <c r="AD4" s="119">
        <f t="shared" si="6"/>
        <v>670</v>
      </c>
      <c r="AE4" s="107" t="s">
        <v>456</v>
      </c>
      <c r="AF4" s="107"/>
      <c r="AG4" s="107"/>
      <c r="AH4" s="107"/>
      <c r="AI4" s="107"/>
      <c r="AJ4" s="120"/>
      <c r="AK4" s="107"/>
      <c r="AL4" s="113"/>
      <c r="AM4" s="121"/>
      <c r="AN4" s="121"/>
    </row>
    <row r="5">
      <c r="A5" s="104">
        <v>44999.0</v>
      </c>
      <c r="B5" s="105">
        <v>0.2875</v>
      </c>
      <c r="C5" s="105">
        <v>0.7083333333333334</v>
      </c>
      <c r="D5" s="106">
        <f t="shared" si="1"/>
        <v>0.4208333333</v>
      </c>
      <c r="E5" s="107">
        <v>920.0</v>
      </c>
      <c r="F5" s="108">
        <f t="shared" si="2"/>
        <v>3</v>
      </c>
      <c r="G5" s="109" t="str">
        <f>IFERROR(VLOOKUP($E5,contratos,2,FALSE),"")</f>
        <v>MF CAMARGOS PART. E EMP. LTDA</v>
      </c>
      <c r="H5" s="110" t="str">
        <f>IFERROR(VLOOKUP($E5,contratos,3,FALSE),"")</f>
        <v/>
      </c>
      <c r="I5" s="111" t="str">
        <f>IFERROR(VLOOKUP($E5,contratos,4,FALSE),"")</f>
        <v/>
      </c>
      <c r="J5" s="112" t="str">
        <f>IFERROR(VLOOKUP($E5,contratos,5,FALSE),"")</f>
        <v/>
      </c>
      <c r="K5" s="112" t="str">
        <f>IFERROR(VLOOKUP($E5,contratos,6,FALSE),"")</f>
        <v/>
      </c>
      <c r="L5" s="112" t="str">
        <f>IFERROR(VLOOKUP($E5,contratos,7,FALSE),"")</f>
        <v/>
      </c>
      <c r="M5" s="113" t="s">
        <v>149</v>
      </c>
      <c r="N5" s="114"/>
      <c r="O5" s="113" t="s">
        <v>179</v>
      </c>
      <c r="P5" s="107">
        <v>1.0</v>
      </c>
      <c r="Q5" s="115" t="s">
        <v>495</v>
      </c>
      <c r="R5" s="116">
        <v>0.375</v>
      </c>
      <c r="S5" s="117">
        <f t="shared" si="3"/>
        <v>0.6625</v>
      </c>
      <c r="T5" s="116">
        <v>0.37916666666666665</v>
      </c>
      <c r="U5" s="106">
        <f t="shared" si="4"/>
        <v>0.004166666667</v>
      </c>
      <c r="V5" s="107" t="s">
        <v>142</v>
      </c>
      <c r="W5" s="107" t="s">
        <v>217</v>
      </c>
      <c r="X5" s="118"/>
      <c r="Y5" s="119">
        <f t="shared" si="5"/>
        <v>0</v>
      </c>
      <c r="Z5" s="113" t="s">
        <v>494</v>
      </c>
      <c r="AA5" s="113" t="s">
        <v>189</v>
      </c>
      <c r="AB5" s="119">
        <f>IF(T5&lt;&gt;"",(HOUR(T5)+MINUTE(T5)/60)*custohh,"")</f>
        <v>682.5</v>
      </c>
      <c r="AC5" s="118">
        <v>0.0</v>
      </c>
      <c r="AD5" s="119">
        <f t="shared" si="6"/>
        <v>682.5</v>
      </c>
      <c r="AE5" s="107" t="s">
        <v>456</v>
      </c>
      <c r="AF5" s="107"/>
      <c r="AG5" s="107"/>
      <c r="AH5" s="107"/>
      <c r="AI5" s="107"/>
      <c r="AJ5" s="120"/>
      <c r="AK5" s="107"/>
      <c r="AL5" s="113"/>
      <c r="AM5" s="121"/>
      <c r="AN5" s="121"/>
    </row>
    <row r="6">
      <c r="A6" s="104">
        <v>44999.0</v>
      </c>
      <c r="B6" s="105">
        <v>0.2916666666666667</v>
      </c>
      <c r="C6" s="105">
        <v>0.5</v>
      </c>
      <c r="D6" s="106">
        <f t="shared" si="1"/>
        <v>0.2083333333</v>
      </c>
      <c r="E6" s="107">
        <v>806.0</v>
      </c>
      <c r="F6" s="108">
        <f t="shared" si="2"/>
        <v>1</v>
      </c>
      <c r="G6" s="109" t="str">
        <f>IFERROR(VLOOKUP($E6,contratos,2,FALSE),"")</f>
        <v>THELMA MARIA BEDETI CUNHA FERREIRA</v>
      </c>
      <c r="H6" s="110" t="str">
        <f>IFERROR(VLOOKUP($E6,contratos,3,FALSE),"")</f>
        <v/>
      </c>
      <c r="I6" s="111" t="str">
        <f>IFERROR(VLOOKUP($E6,contratos,4,FALSE),"")</f>
        <v/>
      </c>
      <c r="J6" s="112" t="str">
        <f>IFERROR(VLOOKUP($E6,contratos,5,FALSE),"")</f>
        <v/>
      </c>
      <c r="K6" s="112" t="str">
        <f>IFERROR(VLOOKUP($E6,contratos,6,FALSE),"")</f>
        <v/>
      </c>
      <c r="L6" s="112" t="str">
        <f>IFERROR(VLOOKUP($E6,contratos,7,FALSE),"")</f>
        <v/>
      </c>
      <c r="M6" s="113" t="s">
        <v>149</v>
      </c>
      <c r="N6" s="114"/>
      <c r="O6" s="113" t="s">
        <v>191</v>
      </c>
      <c r="P6" s="107">
        <v>1.0</v>
      </c>
      <c r="Q6" s="115" t="s">
        <v>155</v>
      </c>
      <c r="R6" s="116">
        <v>0.20833333333333334</v>
      </c>
      <c r="S6" s="117">
        <f t="shared" si="3"/>
        <v>0.5</v>
      </c>
      <c r="T6" s="116">
        <v>0.20833333333333334</v>
      </c>
      <c r="U6" s="106">
        <f t="shared" si="4"/>
        <v>0</v>
      </c>
      <c r="V6" s="107" t="s">
        <v>151</v>
      </c>
      <c r="W6" s="107" t="s">
        <v>213</v>
      </c>
      <c r="X6" s="118">
        <v>0.0</v>
      </c>
      <c r="Y6" s="119">
        <f t="shared" si="5"/>
        <v>0</v>
      </c>
      <c r="Z6" s="113" t="s">
        <v>494</v>
      </c>
      <c r="AA6" s="113" t="s">
        <v>155</v>
      </c>
      <c r="AB6" s="119">
        <f>IF(T6&lt;&gt;"",(HOUR(T6)+MINUTE(T6)/60)*custohh,"")</f>
        <v>375</v>
      </c>
      <c r="AC6" s="118">
        <v>0.0</v>
      </c>
      <c r="AD6" s="119">
        <f t="shared" si="6"/>
        <v>375</v>
      </c>
      <c r="AE6" s="107" t="s">
        <v>456</v>
      </c>
      <c r="AF6" s="107"/>
      <c r="AG6" s="107"/>
      <c r="AH6" s="107"/>
      <c r="AI6" s="107"/>
      <c r="AJ6" s="120"/>
      <c r="AK6" s="107"/>
      <c r="AL6" s="113"/>
      <c r="AM6" s="121"/>
      <c r="AN6" s="121"/>
    </row>
    <row r="7">
      <c r="A7" s="104">
        <v>44999.0</v>
      </c>
      <c r="B7" s="105">
        <v>0.5416666666666666</v>
      </c>
      <c r="C7" s="105">
        <v>0.7145833333333333</v>
      </c>
      <c r="D7" s="106">
        <f t="shared" si="1"/>
        <v>0.1729166667</v>
      </c>
      <c r="E7" s="107">
        <v>685.0</v>
      </c>
      <c r="F7" s="108">
        <f t="shared" si="2"/>
        <v>7</v>
      </c>
      <c r="G7" s="109" t="str">
        <f>IFERROR(VLOOKUP($E7,contratos,2,FALSE),"")</f>
        <v>SANDERS LUKE DA SILVA MACIEL</v>
      </c>
      <c r="H7" s="110">
        <f>IFERROR(VLOOKUP($E7,contratos,3,FALSE),"")</f>
        <v>3.75</v>
      </c>
      <c r="I7" s="111" t="str">
        <f>IFERROR(VLOOKUP($E7,contratos,4,FALSE),"")</f>
        <v/>
      </c>
      <c r="J7" s="112" t="str">
        <f>IFERROR(VLOOKUP($E7,contratos,5,FALSE),"")</f>
        <v/>
      </c>
      <c r="K7" s="112" t="str">
        <f>IFERROR(VLOOKUP($E7,contratos,6,FALSE),"")</f>
        <v/>
      </c>
      <c r="L7" s="112" t="str">
        <f>IFERROR(VLOOKUP($E7,contratos,7,FALSE),"")</f>
        <v/>
      </c>
      <c r="M7" s="113" t="s">
        <v>149</v>
      </c>
      <c r="N7" s="114"/>
      <c r="O7" s="113" t="s">
        <v>179</v>
      </c>
      <c r="P7" s="107">
        <v>1.0</v>
      </c>
      <c r="Q7" s="115" t="s">
        <v>155</v>
      </c>
      <c r="R7" s="116">
        <v>0.16666666666666666</v>
      </c>
      <c r="S7" s="117">
        <f t="shared" si="3"/>
        <v>0.7083333333</v>
      </c>
      <c r="T7" s="116">
        <v>0.17291666666666666</v>
      </c>
      <c r="U7" s="106">
        <f t="shared" si="4"/>
        <v>0.00625</v>
      </c>
      <c r="V7" s="107" t="s">
        <v>151</v>
      </c>
      <c r="W7" s="107" t="s">
        <v>213</v>
      </c>
      <c r="X7" s="118">
        <v>0.0</v>
      </c>
      <c r="Y7" s="119">
        <f t="shared" si="5"/>
        <v>0</v>
      </c>
      <c r="Z7" s="113" t="s">
        <v>494</v>
      </c>
      <c r="AA7" s="113" t="s">
        <v>155</v>
      </c>
      <c r="AB7" s="119">
        <f>IF(T7&lt;&gt;"",(HOUR(T7)+MINUTE(T7)/60)*custohh,"")</f>
        <v>311.25</v>
      </c>
      <c r="AC7" s="118">
        <v>0.0</v>
      </c>
      <c r="AD7" s="119">
        <f t="shared" si="6"/>
        <v>311.25</v>
      </c>
      <c r="AE7" s="107" t="s">
        <v>456</v>
      </c>
      <c r="AF7" s="107"/>
      <c r="AG7" s="107"/>
      <c r="AH7" s="107"/>
      <c r="AI7" s="107"/>
      <c r="AJ7" s="120"/>
      <c r="AK7" s="107"/>
      <c r="AL7" s="113"/>
      <c r="AM7" s="121"/>
      <c r="AN7" s="121"/>
    </row>
    <row r="8">
      <c r="A8" s="104">
        <v>44999.0</v>
      </c>
      <c r="B8" s="105">
        <v>0.30416666666666664</v>
      </c>
      <c r="C8" s="105">
        <v>0.35138888888888886</v>
      </c>
      <c r="D8" s="106">
        <f t="shared" si="1"/>
        <v>0.04722222222</v>
      </c>
      <c r="E8" s="107">
        <v>1448.0</v>
      </c>
      <c r="F8" s="108">
        <f t="shared" si="2"/>
        <v>1</v>
      </c>
      <c r="G8" s="109" t="str">
        <f>IFERROR(VLOOKUP($E8,contratos,2,FALSE),"")</f>
        <v>GUSTAVO PENNA ARQUITETO E ASSOCIADOS</v>
      </c>
      <c r="H8" s="110" t="str">
        <f>IFERROR(VLOOKUP($E8,contratos,3,FALSE),"")</f>
        <v/>
      </c>
      <c r="I8" s="111" t="str">
        <f>IFERROR(VLOOKUP($E8,contratos,4,FALSE),"")</f>
        <v/>
      </c>
      <c r="J8" s="112" t="str">
        <f>IFERROR(VLOOKUP($E8,contratos,5,FALSE),"")</f>
        <v/>
      </c>
      <c r="K8" s="112" t="str">
        <f>IFERROR(VLOOKUP($E8,contratos,6,FALSE),"")</f>
        <v/>
      </c>
      <c r="L8" s="112" t="str">
        <f>IFERROR(VLOOKUP($E8,contratos,7,FALSE),"")</f>
        <v/>
      </c>
      <c r="M8" s="113" t="s">
        <v>149</v>
      </c>
      <c r="N8" s="114"/>
      <c r="O8" s="113" t="s">
        <v>496</v>
      </c>
      <c r="P8" s="107">
        <v>1.0</v>
      </c>
      <c r="Q8" s="115" t="s">
        <v>495</v>
      </c>
      <c r="R8" s="116">
        <v>0.041666666666666664</v>
      </c>
      <c r="S8" s="117">
        <f t="shared" si="3"/>
        <v>0.3458333333</v>
      </c>
      <c r="T8" s="116">
        <v>0.04722222222222222</v>
      </c>
      <c r="U8" s="106">
        <f t="shared" si="4"/>
        <v>0.005555555556</v>
      </c>
      <c r="V8" s="107" t="s">
        <v>142</v>
      </c>
      <c r="W8" s="107" t="s">
        <v>217</v>
      </c>
      <c r="X8" s="118">
        <v>29.76</v>
      </c>
      <c r="Y8" s="119">
        <f t="shared" si="5"/>
        <v>29.76</v>
      </c>
      <c r="Z8" s="113" t="s">
        <v>494</v>
      </c>
      <c r="AA8" s="113" t="s">
        <v>189</v>
      </c>
      <c r="AB8" s="119">
        <f>IF(T8&lt;&gt;"",(HOUR(T8)+MINUTE(T8)/60)*custohh,"")</f>
        <v>85</v>
      </c>
      <c r="AC8" s="118">
        <v>0.0</v>
      </c>
      <c r="AD8" s="119">
        <f t="shared" si="6"/>
        <v>85</v>
      </c>
      <c r="AE8" s="107" t="s">
        <v>456</v>
      </c>
      <c r="AF8" s="107"/>
      <c r="AG8" s="107"/>
      <c r="AH8" s="107"/>
      <c r="AI8" s="107"/>
      <c r="AJ8" s="120"/>
      <c r="AK8" s="107"/>
      <c r="AL8" s="113"/>
      <c r="AM8" s="121"/>
      <c r="AN8" s="121"/>
    </row>
    <row r="9">
      <c r="A9" s="104">
        <v>44999.0</v>
      </c>
      <c r="B9" s="105">
        <v>0.35625</v>
      </c>
      <c r="C9" s="105">
        <v>0.42430555555555555</v>
      </c>
      <c r="D9" s="106">
        <f t="shared" si="1"/>
        <v>0.06805555556</v>
      </c>
      <c r="E9" s="107">
        <v>656.0</v>
      </c>
      <c r="F9" s="108">
        <f t="shared" si="2"/>
        <v>1</v>
      </c>
      <c r="G9" s="109" t="str">
        <f>IFERROR(VLOOKUP($E9,contratos,2,FALSE),"")</f>
        <v>ROSANA NOGUEIRA GUIMARÃES</v>
      </c>
      <c r="H9" s="110" t="str">
        <f>IFERROR(VLOOKUP($E9,contratos,3,FALSE),"")</f>
        <v/>
      </c>
      <c r="I9" s="111" t="str">
        <f>IFERROR(VLOOKUP($E9,contratos,4,FALSE),"")</f>
        <v/>
      </c>
      <c r="J9" s="112" t="str">
        <f>IFERROR(VLOOKUP($E9,contratos,5,FALSE),"")</f>
        <v/>
      </c>
      <c r="K9" s="112" t="str">
        <f>IFERROR(VLOOKUP($E9,contratos,6,FALSE),"")</f>
        <v/>
      </c>
      <c r="L9" s="112" t="str">
        <f>IFERROR(VLOOKUP($E9,contratos,7,FALSE),"")</f>
        <v/>
      </c>
      <c r="M9" s="113" t="s">
        <v>149</v>
      </c>
      <c r="N9" s="114"/>
      <c r="O9" s="113" t="s">
        <v>400</v>
      </c>
      <c r="P9" s="107">
        <v>1.0</v>
      </c>
      <c r="Q9" s="115" t="s">
        <v>497</v>
      </c>
      <c r="R9" s="116">
        <v>0.041666666666666664</v>
      </c>
      <c r="S9" s="117">
        <f t="shared" si="3"/>
        <v>0.3979166667</v>
      </c>
      <c r="T9" s="116">
        <v>0.06805555555555555</v>
      </c>
      <c r="U9" s="106">
        <f t="shared" si="4"/>
        <v>0.02638888889</v>
      </c>
      <c r="V9" s="107" t="s">
        <v>142</v>
      </c>
      <c r="W9" s="107" t="s">
        <v>217</v>
      </c>
      <c r="X9" s="118">
        <v>705.73</v>
      </c>
      <c r="Y9" s="119"/>
      <c r="Z9" s="113" t="s">
        <v>494</v>
      </c>
      <c r="AA9" s="113" t="s">
        <v>189</v>
      </c>
      <c r="AB9" s="119">
        <f>IF(T9&lt;&gt;"",(HOUR(T9)+MINUTE(T9)/60)*custohh,"")</f>
        <v>122.5</v>
      </c>
      <c r="AC9" s="118">
        <v>0.0</v>
      </c>
      <c r="AD9" s="119">
        <f t="shared" si="6"/>
        <v>122.5</v>
      </c>
      <c r="AE9" s="107" t="s">
        <v>456</v>
      </c>
      <c r="AF9" s="107"/>
      <c r="AG9" s="107"/>
      <c r="AH9" s="107"/>
      <c r="AI9" s="107"/>
      <c r="AJ9" s="120"/>
      <c r="AK9" s="107"/>
      <c r="AL9" s="113"/>
      <c r="AM9" s="121"/>
      <c r="AN9" s="121"/>
    </row>
    <row r="10">
      <c r="A10" s="104">
        <v>44999.0</v>
      </c>
      <c r="B10" s="138">
        <v>0.425</v>
      </c>
      <c r="C10" s="105">
        <v>0.46458333333333335</v>
      </c>
      <c r="D10" s="106">
        <f t="shared" si="1"/>
        <v>0.03958333333</v>
      </c>
      <c r="E10" s="107">
        <v>787.0</v>
      </c>
      <c r="F10" s="108">
        <f t="shared" si="2"/>
        <v>1</v>
      </c>
      <c r="G10" s="109" t="str">
        <f>IFERROR(VLOOKUP($E10,contratos,2,FALSE),"")</f>
        <v>FUNDO DE INVESTIMENTO IMOBILIÁRIO PEDRA NEGRA RENDA IMOBILIÁRIA</v>
      </c>
      <c r="H10" s="110">
        <f>IFERROR(VLOOKUP($E10,contratos,3,FALSE),"")</f>
        <v>1.833333333</v>
      </c>
      <c r="I10" s="111" t="str">
        <f>IFERROR(VLOOKUP($E10,contratos,4,FALSE),"")</f>
        <v/>
      </c>
      <c r="J10" s="112" t="str">
        <f>IFERROR(VLOOKUP($E10,contratos,5,FALSE),"")</f>
        <v/>
      </c>
      <c r="K10" s="112" t="str">
        <f>IFERROR(VLOOKUP($E10,contratos,6,FALSE),"")</f>
        <v/>
      </c>
      <c r="L10" s="112" t="str">
        <f>IFERROR(VLOOKUP($E10,contratos,7,FALSE),"")</f>
        <v/>
      </c>
      <c r="M10" s="113" t="s">
        <v>149</v>
      </c>
      <c r="N10" s="114"/>
      <c r="O10" s="113" t="s">
        <v>371</v>
      </c>
      <c r="P10" s="107">
        <v>1.0</v>
      </c>
      <c r="Q10" s="115" t="s">
        <v>495</v>
      </c>
      <c r="R10" s="116">
        <v>0.041666666666666664</v>
      </c>
      <c r="S10" s="117">
        <f t="shared" si="3"/>
        <v>0.4666666667</v>
      </c>
      <c r="T10" s="116">
        <v>0.03958333333333333</v>
      </c>
      <c r="U10" s="106">
        <f t="shared" si="4"/>
        <v>-0.002083333333</v>
      </c>
      <c r="V10" s="107" t="s">
        <v>142</v>
      </c>
      <c r="W10" s="107" t="s">
        <v>217</v>
      </c>
      <c r="X10" s="118">
        <v>0.0</v>
      </c>
      <c r="Y10" s="119"/>
      <c r="Z10" s="113" t="s">
        <v>494</v>
      </c>
      <c r="AA10" s="113" t="s">
        <v>189</v>
      </c>
      <c r="AB10" s="119">
        <f>IF(T10&lt;&gt;"",(HOUR(T10)+MINUTE(T10)/60)*custohh,"")</f>
        <v>71.25</v>
      </c>
      <c r="AC10" s="118">
        <v>0.0</v>
      </c>
      <c r="AD10" s="119">
        <f t="shared" si="6"/>
        <v>71.25</v>
      </c>
      <c r="AE10" s="107" t="s">
        <v>456</v>
      </c>
      <c r="AF10" s="107"/>
      <c r="AG10" s="107"/>
      <c r="AH10" s="107"/>
      <c r="AI10" s="107"/>
      <c r="AJ10" s="120"/>
      <c r="AK10" s="107"/>
      <c r="AL10" s="113"/>
      <c r="AM10" s="121"/>
      <c r="AN10" s="121"/>
    </row>
    <row r="11">
      <c r="A11" s="104">
        <v>44999.0</v>
      </c>
      <c r="B11" s="105">
        <v>0.4652777777777778</v>
      </c>
      <c r="C11" s="105">
        <v>0.5111111111111111</v>
      </c>
      <c r="D11" s="106">
        <f t="shared" si="1"/>
        <v>0.04583333333</v>
      </c>
      <c r="E11" s="107">
        <v>450.0</v>
      </c>
      <c r="F11" s="108">
        <f t="shared" si="2"/>
        <v>1</v>
      </c>
      <c r="G11" s="109" t="str">
        <f>IFERROR(VLOOKUP($E11,contratos,2,FALSE),"")</f>
        <v>RICARDO AUGUSTO SALLUM</v>
      </c>
      <c r="H11" s="110" t="str">
        <f>IFERROR(VLOOKUP($E11,contratos,3,FALSE),"")</f>
        <v/>
      </c>
      <c r="I11" s="111" t="str">
        <f>IFERROR(VLOOKUP($E11,contratos,4,FALSE),"")</f>
        <v/>
      </c>
      <c r="J11" s="112" t="str">
        <f>IFERROR(VLOOKUP($E11,contratos,5,FALSE),"")</f>
        <v/>
      </c>
      <c r="K11" s="112" t="str">
        <f>IFERROR(VLOOKUP($E11,contratos,6,FALSE),"")</f>
        <v/>
      </c>
      <c r="L11" s="112" t="str">
        <f>IFERROR(VLOOKUP($E11,contratos,7,FALSE),"")</f>
        <v/>
      </c>
      <c r="M11" s="113" t="s">
        <v>149</v>
      </c>
      <c r="N11" s="114"/>
      <c r="O11" s="113" t="s">
        <v>371</v>
      </c>
      <c r="P11" s="107">
        <v>1.0</v>
      </c>
      <c r="Q11" s="115" t="s">
        <v>495</v>
      </c>
      <c r="R11" s="116">
        <v>0.20833333333333334</v>
      </c>
      <c r="S11" s="117">
        <f t="shared" si="3"/>
        <v>0.6736111111</v>
      </c>
      <c r="T11" s="116">
        <v>0.04583333333333333</v>
      </c>
      <c r="U11" s="106">
        <f t="shared" si="4"/>
        <v>-0.1625</v>
      </c>
      <c r="V11" s="107" t="s">
        <v>142</v>
      </c>
      <c r="W11" s="107" t="s">
        <v>217</v>
      </c>
      <c r="X11" s="118">
        <v>0.0</v>
      </c>
      <c r="Y11" s="119"/>
      <c r="Z11" s="113" t="s">
        <v>494</v>
      </c>
      <c r="AA11" s="113" t="s">
        <v>189</v>
      </c>
      <c r="AB11" s="119">
        <f>IF(T11&lt;&gt;"",(HOUR(T11)+MINUTE(T11)/60)*custohh,"")</f>
        <v>82.5</v>
      </c>
      <c r="AC11" s="118">
        <v>0.0</v>
      </c>
      <c r="AD11" s="119">
        <f t="shared" si="6"/>
        <v>82.5</v>
      </c>
      <c r="AE11" s="107" t="s">
        <v>456</v>
      </c>
      <c r="AF11" s="107"/>
      <c r="AG11" s="107"/>
      <c r="AH11" s="107"/>
      <c r="AI11" s="107"/>
      <c r="AJ11" s="120"/>
      <c r="AK11" s="107"/>
      <c r="AL11" s="113"/>
      <c r="AM11" s="121"/>
      <c r="AN11" s="121"/>
    </row>
    <row r="12">
      <c r="A12" s="104">
        <v>44999.0</v>
      </c>
      <c r="B12" s="105">
        <v>0.5118055555555555</v>
      </c>
      <c r="C12" s="105">
        <v>0.7083333333333334</v>
      </c>
      <c r="D12" s="106">
        <f t="shared" si="1"/>
        <v>0.1965277778</v>
      </c>
      <c r="E12" s="107">
        <v>920.0</v>
      </c>
      <c r="F12" s="108">
        <f t="shared" si="2"/>
        <v>3</v>
      </c>
      <c r="G12" s="109" t="str">
        <f>IFERROR(VLOOKUP($E12,contratos,2,FALSE),"")</f>
        <v>MF CAMARGOS PART. E EMP. LTDA</v>
      </c>
      <c r="H12" s="110" t="str">
        <f>IFERROR(VLOOKUP($E12,contratos,3,FALSE),"")</f>
        <v/>
      </c>
      <c r="I12" s="111" t="str">
        <f>IFERROR(VLOOKUP($E12,contratos,4,FALSE),"")</f>
        <v/>
      </c>
      <c r="J12" s="112" t="str">
        <f>IFERROR(VLOOKUP($E12,contratos,5,FALSE),"")</f>
        <v/>
      </c>
      <c r="K12" s="112" t="str">
        <f>IFERROR(VLOOKUP($E12,contratos,6,FALSE),"")</f>
        <v/>
      </c>
      <c r="L12" s="112" t="str">
        <f>IFERROR(VLOOKUP($E12,contratos,7,FALSE),"")</f>
        <v/>
      </c>
      <c r="M12" s="113" t="s">
        <v>149</v>
      </c>
      <c r="N12" s="114"/>
      <c r="O12" s="113" t="s">
        <v>179</v>
      </c>
      <c r="P12" s="107">
        <v>1.0</v>
      </c>
      <c r="Q12" s="115" t="s">
        <v>495</v>
      </c>
      <c r="R12" s="116">
        <v>0.16666666666666666</v>
      </c>
      <c r="S12" s="117">
        <f t="shared" si="3"/>
        <v>0.6784722222</v>
      </c>
      <c r="T12" s="116">
        <v>0.15486111111111112</v>
      </c>
      <c r="U12" s="106">
        <f t="shared" si="4"/>
        <v>-0.01180555556</v>
      </c>
      <c r="V12" s="107" t="s">
        <v>142</v>
      </c>
      <c r="W12" s="107" t="s">
        <v>217</v>
      </c>
      <c r="X12" s="118"/>
      <c r="Y12" s="119"/>
      <c r="Z12" s="113" t="s">
        <v>494</v>
      </c>
      <c r="AA12" s="113" t="s">
        <v>189</v>
      </c>
      <c r="AB12" s="119">
        <f>IF(T12&lt;&gt;"",(HOUR(T12)+MINUTE(T12)/60)*custohh,"")</f>
        <v>278.75</v>
      </c>
      <c r="AC12" s="118">
        <v>0.0</v>
      </c>
      <c r="AD12" s="119">
        <f t="shared" si="6"/>
        <v>278.75</v>
      </c>
      <c r="AE12" s="107" t="s">
        <v>456</v>
      </c>
      <c r="AF12" s="107"/>
      <c r="AG12" s="107"/>
      <c r="AH12" s="107"/>
      <c r="AI12" s="107"/>
      <c r="AJ12" s="120"/>
      <c r="AK12" s="107"/>
      <c r="AL12" s="113"/>
      <c r="AM12" s="121"/>
      <c r="AN12" s="121"/>
    </row>
    <row r="13">
      <c r="A13" s="104">
        <v>44998.0</v>
      </c>
      <c r="B13" s="105">
        <v>0.2916666666666667</v>
      </c>
      <c r="C13" s="105">
        <v>0.3958333333333333</v>
      </c>
      <c r="D13" s="106">
        <f t="shared" si="1"/>
        <v>0.1041666667</v>
      </c>
      <c r="E13" s="107">
        <v>7.0</v>
      </c>
      <c r="F13" s="108">
        <f t="shared" si="2"/>
        <v>22</v>
      </c>
      <c r="G13" s="109" t="str">
        <f>IFERROR(VLOOKUP($E13,contratos,2,FALSE),"")</f>
        <v>REUNIÕES, TREINAMENTOS E PASSAGEM DE PROJETOS</v>
      </c>
      <c r="H13" s="110" t="str">
        <f>IFERROR(VLOOKUP($E13,contratos,3,FALSE),"")</f>
        <v/>
      </c>
      <c r="I13" s="111" t="str">
        <f>IFERROR(VLOOKUP($E13,contratos,4,FALSE),"")</f>
        <v/>
      </c>
      <c r="J13" s="112" t="str">
        <f>IFERROR(VLOOKUP($E13,contratos,5,FALSE),"")</f>
        <v/>
      </c>
      <c r="K13" s="112" t="str">
        <f>IFERROR(VLOOKUP($E13,contratos,6,FALSE),"")</f>
        <v/>
      </c>
      <c r="L13" s="112" t="str">
        <f>IFERROR(VLOOKUP($E13,contratos,7,FALSE),"")</f>
        <v/>
      </c>
      <c r="M13" s="113" t="s">
        <v>149</v>
      </c>
      <c r="N13" s="114"/>
      <c r="O13" s="113" t="s">
        <v>191</v>
      </c>
      <c r="P13" s="107">
        <v>0.0</v>
      </c>
      <c r="Q13" s="115" t="s">
        <v>498</v>
      </c>
      <c r="R13" s="116">
        <v>0.08333333333333333</v>
      </c>
      <c r="S13" s="117">
        <f t="shared" si="3"/>
        <v>0.375</v>
      </c>
      <c r="T13" s="116">
        <v>0.10416666666666667</v>
      </c>
      <c r="U13" s="106">
        <f t="shared" si="4"/>
        <v>0.02083333333</v>
      </c>
      <c r="V13" s="107" t="s">
        <v>203</v>
      </c>
      <c r="W13" s="107" t="s">
        <v>125</v>
      </c>
      <c r="X13" s="118">
        <v>0.0</v>
      </c>
      <c r="Y13" s="119">
        <f t="shared" ref="Y13:Y17" si="7">IFERROR((SUMIF($E:$E,E13,$X:$X)/COUNTIF($E:$E,E13))/COUNTIF($E:$E,E13),"")</f>
        <v>0</v>
      </c>
      <c r="Z13" s="113" t="s">
        <v>461</v>
      </c>
      <c r="AA13" s="113" t="s">
        <v>461</v>
      </c>
      <c r="AB13" s="119">
        <f>IF(T13&lt;&gt;"",(HOUR(T13)+MINUTE(T13)/60)*custohh,"")</f>
        <v>187.5</v>
      </c>
      <c r="AC13" s="118">
        <v>0.0</v>
      </c>
      <c r="AD13" s="119">
        <f t="shared" si="6"/>
        <v>187.5</v>
      </c>
      <c r="AE13" s="107" t="s">
        <v>456</v>
      </c>
      <c r="AF13" s="107"/>
      <c r="AG13" s="107"/>
      <c r="AH13" s="107"/>
      <c r="AI13" s="107"/>
      <c r="AJ13" s="120"/>
      <c r="AK13" s="107"/>
      <c r="AL13" s="113"/>
      <c r="AM13" s="121"/>
      <c r="AN13" s="121"/>
    </row>
    <row r="14">
      <c r="A14" s="104">
        <v>44998.0</v>
      </c>
      <c r="B14" s="105">
        <v>0.2916666666666667</v>
      </c>
      <c r="C14" s="105">
        <v>0.4013888888888889</v>
      </c>
      <c r="D14" s="106">
        <f t="shared" si="1"/>
        <v>0.1097222222</v>
      </c>
      <c r="E14" s="107">
        <v>7.0</v>
      </c>
      <c r="F14" s="108">
        <f t="shared" si="2"/>
        <v>22</v>
      </c>
      <c r="G14" s="109" t="str">
        <f>IFERROR(VLOOKUP($E14,contratos,2,FALSE),"")</f>
        <v>REUNIÕES, TREINAMENTOS E PASSAGEM DE PROJETOS</v>
      </c>
      <c r="H14" s="110" t="str">
        <f>IFERROR(VLOOKUP($E14,contratos,3,FALSE),"")</f>
        <v/>
      </c>
      <c r="I14" s="111" t="str">
        <f>IFERROR(VLOOKUP($E14,contratos,4,FALSE),"")</f>
        <v/>
      </c>
      <c r="J14" s="112" t="str">
        <f>IFERROR(VLOOKUP($E14,contratos,5,FALSE),"")</f>
        <v/>
      </c>
      <c r="K14" s="112" t="str">
        <f>IFERROR(VLOOKUP($E14,contratos,6,FALSE),"")</f>
        <v/>
      </c>
      <c r="L14" s="112" t="str">
        <f>IFERROR(VLOOKUP($E14,contratos,7,FALSE),"")</f>
        <v/>
      </c>
      <c r="M14" s="113" t="s">
        <v>149</v>
      </c>
      <c r="N14" s="114"/>
      <c r="O14" s="113" t="s">
        <v>191</v>
      </c>
      <c r="P14" s="107">
        <v>0.0</v>
      </c>
      <c r="Q14" s="115" t="s">
        <v>498</v>
      </c>
      <c r="R14" s="116">
        <v>0.08333333333333333</v>
      </c>
      <c r="S14" s="117">
        <f t="shared" si="3"/>
        <v>0.375</v>
      </c>
      <c r="T14" s="116">
        <v>0.10416666666666667</v>
      </c>
      <c r="U14" s="106">
        <f t="shared" si="4"/>
        <v>0.02083333333</v>
      </c>
      <c r="V14" s="107" t="s">
        <v>151</v>
      </c>
      <c r="W14" s="107" t="s">
        <v>198</v>
      </c>
      <c r="X14" s="118">
        <v>0.0</v>
      </c>
      <c r="Y14" s="119">
        <f t="shared" si="7"/>
        <v>0</v>
      </c>
      <c r="Z14" s="113" t="s">
        <v>461</v>
      </c>
      <c r="AA14" s="113" t="s">
        <v>461</v>
      </c>
      <c r="AB14" s="119">
        <f>IF(T14&lt;&gt;"",(HOUR(T14)+MINUTE(T14)/60)*custohh,"")</f>
        <v>187.5</v>
      </c>
      <c r="AC14" s="118">
        <v>0.0</v>
      </c>
      <c r="AD14" s="119">
        <f t="shared" si="6"/>
        <v>187.5</v>
      </c>
      <c r="AE14" s="107" t="s">
        <v>456</v>
      </c>
      <c r="AF14" s="107"/>
      <c r="AG14" s="107"/>
      <c r="AH14" s="107"/>
      <c r="AI14" s="107"/>
      <c r="AJ14" s="120"/>
      <c r="AK14" s="107"/>
      <c r="AL14" s="113"/>
      <c r="AM14" s="121"/>
      <c r="AN14" s="121"/>
    </row>
    <row r="15">
      <c r="A15" s="104">
        <v>44998.0</v>
      </c>
      <c r="B15" s="105">
        <v>0.2951388888888889</v>
      </c>
      <c r="C15" s="105">
        <v>0.3958333333333333</v>
      </c>
      <c r="D15" s="106">
        <f t="shared" si="1"/>
        <v>0.1006944444</v>
      </c>
      <c r="E15" s="107">
        <v>7.0</v>
      </c>
      <c r="F15" s="108">
        <f t="shared" si="2"/>
        <v>22</v>
      </c>
      <c r="G15" s="109" t="str">
        <f>IFERROR(VLOOKUP($E15,contratos,2,FALSE),"")</f>
        <v>REUNIÕES, TREINAMENTOS E PASSAGEM DE PROJETOS</v>
      </c>
      <c r="H15" s="110" t="str">
        <f>IFERROR(VLOOKUP($E15,contratos,3,FALSE),"")</f>
        <v/>
      </c>
      <c r="I15" s="111" t="str">
        <f>IFERROR(VLOOKUP($E15,contratos,4,FALSE),"")</f>
        <v/>
      </c>
      <c r="J15" s="112" t="str">
        <f>IFERROR(VLOOKUP($E15,contratos,5,FALSE),"")</f>
        <v/>
      </c>
      <c r="K15" s="112" t="str">
        <f>IFERROR(VLOOKUP($E15,contratos,6,FALSE),"")</f>
        <v/>
      </c>
      <c r="L15" s="112" t="str">
        <f>IFERROR(VLOOKUP($E15,contratos,7,FALSE),"")</f>
        <v/>
      </c>
      <c r="M15" s="113" t="s">
        <v>149</v>
      </c>
      <c r="N15" s="114"/>
      <c r="O15" s="113" t="s">
        <v>191</v>
      </c>
      <c r="P15" s="107">
        <v>0.0</v>
      </c>
      <c r="Q15" s="115" t="s">
        <v>498</v>
      </c>
      <c r="R15" s="116">
        <v>0.08333333333333333</v>
      </c>
      <c r="S15" s="117">
        <f t="shared" si="3"/>
        <v>0.3784722222</v>
      </c>
      <c r="T15" s="116">
        <v>0.10069444444444445</v>
      </c>
      <c r="U15" s="106">
        <f t="shared" si="4"/>
        <v>0.01736111111</v>
      </c>
      <c r="V15" s="107" t="s">
        <v>167</v>
      </c>
      <c r="W15" s="107" t="s">
        <v>219</v>
      </c>
      <c r="X15" s="118">
        <v>0.0</v>
      </c>
      <c r="Y15" s="119">
        <f t="shared" si="7"/>
        <v>0</v>
      </c>
      <c r="Z15" s="113" t="s">
        <v>461</v>
      </c>
      <c r="AA15" s="113" t="s">
        <v>461</v>
      </c>
      <c r="AB15" s="119">
        <f>IF(T15&lt;&gt;"",(HOUR(T15)+MINUTE(T15)/60)*custohh,"")</f>
        <v>181.25</v>
      </c>
      <c r="AC15" s="118">
        <v>0.0</v>
      </c>
      <c r="AD15" s="119">
        <f t="shared" si="6"/>
        <v>181.25</v>
      </c>
      <c r="AE15" s="107" t="s">
        <v>456</v>
      </c>
      <c r="AF15" s="107"/>
      <c r="AG15" s="107"/>
      <c r="AH15" s="107"/>
      <c r="AI15" s="107"/>
      <c r="AJ15" s="120"/>
      <c r="AK15" s="107"/>
      <c r="AL15" s="113"/>
      <c r="AM15" s="121"/>
      <c r="AN15" s="121"/>
    </row>
    <row r="16">
      <c r="A16" s="104">
        <v>44998.0</v>
      </c>
      <c r="B16" s="105">
        <v>0.3145833333333333</v>
      </c>
      <c r="C16" s="105">
        <v>0.39791666666666664</v>
      </c>
      <c r="D16" s="106">
        <f t="shared" si="1"/>
        <v>0.08333333333</v>
      </c>
      <c r="E16" s="107">
        <v>7.0</v>
      </c>
      <c r="F16" s="108">
        <f t="shared" si="2"/>
        <v>22</v>
      </c>
      <c r="G16" s="109" t="str">
        <f>IFERROR(VLOOKUP($E16,contratos,2,FALSE),"")</f>
        <v>REUNIÕES, TREINAMENTOS E PASSAGEM DE PROJETOS</v>
      </c>
      <c r="H16" s="110" t="str">
        <f>IFERROR(VLOOKUP($E16,contratos,3,FALSE),"")</f>
        <v/>
      </c>
      <c r="I16" s="111" t="str">
        <f>IFERROR(VLOOKUP($E16,contratos,4,FALSE),"")</f>
        <v/>
      </c>
      <c r="J16" s="112" t="str">
        <f>IFERROR(VLOOKUP($E16,contratos,5,FALSE),"")</f>
        <v/>
      </c>
      <c r="K16" s="112" t="str">
        <f>IFERROR(VLOOKUP($E16,contratos,6,FALSE),"")</f>
        <v/>
      </c>
      <c r="L16" s="112" t="str">
        <f>IFERROR(VLOOKUP($E16,contratos,7,FALSE),"")</f>
        <v/>
      </c>
      <c r="M16" s="113" t="s">
        <v>149</v>
      </c>
      <c r="N16" s="114"/>
      <c r="O16" s="113" t="s">
        <v>191</v>
      </c>
      <c r="P16" s="107">
        <v>0.0</v>
      </c>
      <c r="Q16" s="115" t="s">
        <v>498</v>
      </c>
      <c r="R16" s="116">
        <v>0.08333333333333333</v>
      </c>
      <c r="S16" s="117">
        <f t="shared" si="3"/>
        <v>0.3979166667</v>
      </c>
      <c r="T16" s="116">
        <v>0.08333333333333333</v>
      </c>
      <c r="U16" s="106">
        <f t="shared" si="4"/>
        <v>0</v>
      </c>
      <c r="V16" s="107" t="s">
        <v>180</v>
      </c>
      <c r="W16" s="107" t="s">
        <v>124</v>
      </c>
      <c r="X16" s="118">
        <v>0.0</v>
      </c>
      <c r="Y16" s="119">
        <f t="shared" si="7"/>
        <v>0</v>
      </c>
      <c r="Z16" s="113" t="s">
        <v>461</v>
      </c>
      <c r="AA16" s="113" t="s">
        <v>461</v>
      </c>
      <c r="AB16" s="119">
        <f>IF(T16&lt;&gt;"",(HOUR(T16)+MINUTE(T16)/60)*custohh,"")</f>
        <v>150</v>
      </c>
      <c r="AC16" s="118">
        <v>0.0</v>
      </c>
      <c r="AD16" s="119">
        <f t="shared" si="6"/>
        <v>150</v>
      </c>
      <c r="AE16" s="107" t="s">
        <v>456</v>
      </c>
      <c r="AF16" s="107"/>
      <c r="AG16" s="107"/>
      <c r="AH16" s="107"/>
      <c r="AI16" s="107"/>
      <c r="AJ16" s="120"/>
      <c r="AK16" s="107"/>
      <c r="AL16" s="113"/>
      <c r="AM16" s="121"/>
      <c r="AN16" s="121"/>
    </row>
    <row r="17">
      <c r="A17" s="104">
        <v>44998.0</v>
      </c>
      <c r="B17" s="105">
        <v>0.31666666666666665</v>
      </c>
      <c r="C17" s="105">
        <v>0.4027777777777778</v>
      </c>
      <c r="D17" s="106">
        <f t="shared" si="1"/>
        <v>0.08611111111</v>
      </c>
      <c r="E17" s="107">
        <v>7.0</v>
      </c>
      <c r="F17" s="108">
        <f t="shared" si="2"/>
        <v>22</v>
      </c>
      <c r="G17" s="109" t="str">
        <f>IFERROR(VLOOKUP($E17,contratos,2,FALSE),"")</f>
        <v>REUNIÕES, TREINAMENTOS E PASSAGEM DE PROJETOS</v>
      </c>
      <c r="H17" s="110" t="str">
        <f>IFERROR(VLOOKUP($E17,contratos,3,FALSE),"")</f>
        <v/>
      </c>
      <c r="I17" s="111" t="str">
        <f>IFERROR(VLOOKUP($E17,contratos,4,FALSE),"")</f>
        <v/>
      </c>
      <c r="J17" s="112" t="str">
        <f>IFERROR(VLOOKUP($E17,contratos,5,FALSE),"")</f>
        <v/>
      </c>
      <c r="K17" s="112" t="str">
        <f>IFERROR(VLOOKUP($E17,contratos,6,FALSE),"")</f>
        <v/>
      </c>
      <c r="L17" s="112" t="str">
        <f>IFERROR(VLOOKUP($E17,contratos,7,FALSE),"")</f>
        <v/>
      </c>
      <c r="M17" s="113" t="s">
        <v>149</v>
      </c>
      <c r="N17" s="113"/>
      <c r="O17" s="113" t="s">
        <v>191</v>
      </c>
      <c r="P17" s="107">
        <v>0.0</v>
      </c>
      <c r="Q17" s="115" t="s">
        <v>498</v>
      </c>
      <c r="R17" s="116">
        <v>0.08333333333333333</v>
      </c>
      <c r="S17" s="117">
        <f t="shared" si="3"/>
        <v>0.4</v>
      </c>
      <c r="T17" s="116">
        <v>0.08611111111111111</v>
      </c>
      <c r="U17" s="106">
        <f t="shared" si="4"/>
        <v>0.002777777778</v>
      </c>
      <c r="V17" s="107" t="s">
        <v>142</v>
      </c>
      <c r="W17" s="107" t="s">
        <v>217</v>
      </c>
      <c r="X17" s="118">
        <v>0.0</v>
      </c>
      <c r="Y17" s="119">
        <f t="shared" si="7"/>
        <v>0</v>
      </c>
      <c r="Z17" s="113" t="s">
        <v>461</v>
      </c>
      <c r="AA17" s="113" t="s">
        <v>461</v>
      </c>
      <c r="AB17" s="119">
        <f>IF(T17&lt;&gt;"",(HOUR(T17)+MINUTE(T17)/60)*custohh,"")</f>
        <v>155</v>
      </c>
      <c r="AC17" s="118">
        <v>0.0</v>
      </c>
      <c r="AD17" s="119">
        <f t="shared" si="6"/>
        <v>155</v>
      </c>
      <c r="AE17" s="107" t="s">
        <v>456</v>
      </c>
      <c r="AF17" s="107"/>
      <c r="AG17" s="107"/>
      <c r="AH17" s="107"/>
      <c r="AI17" s="107"/>
      <c r="AJ17" s="120"/>
      <c r="AK17" s="107"/>
      <c r="AL17" s="113"/>
      <c r="AM17" s="121"/>
      <c r="AN17" s="121"/>
    </row>
    <row r="18">
      <c r="A18" s="104">
        <v>44998.0</v>
      </c>
      <c r="B18" s="105">
        <v>0.3958333333333333</v>
      </c>
      <c r="C18" s="105">
        <v>0.7083333333333334</v>
      </c>
      <c r="D18" s="106">
        <f t="shared" si="1"/>
        <v>0.3125</v>
      </c>
      <c r="E18" s="107">
        <v>575.0</v>
      </c>
      <c r="F18" s="108">
        <f t="shared" si="2"/>
        <v>4</v>
      </c>
      <c r="G18" s="109" t="str">
        <f>IFERROR(VLOOKUP($E18,contratos,2,FALSE),"")</f>
        <v>CÁSSIO DINIZ NOGUEIRA</v>
      </c>
      <c r="H18" s="110">
        <f>IFERROR(VLOOKUP($E18,contratos,3,FALSE),"")</f>
        <v>8.333333333</v>
      </c>
      <c r="I18" s="111" t="str">
        <f>IFERROR(VLOOKUP($E18,contratos,4,FALSE),"")</f>
        <v/>
      </c>
      <c r="J18" s="112" t="str">
        <f>IFERROR(VLOOKUP($E18,contratos,5,FALSE),"")</f>
        <v/>
      </c>
      <c r="K18" s="112" t="str">
        <f>IFERROR(VLOOKUP($E18,contratos,6,FALSE),"")</f>
        <v/>
      </c>
      <c r="L18" s="112" t="str">
        <f>IFERROR(VLOOKUP($E18,contratos,7,FALSE),"")</f>
        <v/>
      </c>
      <c r="M18" s="113" t="s">
        <v>149</v>
      </c>
      <c r="N18" s="114"/>
      <c r="O18" s="113" t="s">
        <v>179</v>
      </c>
      <c r="P18" s="107">
        <v>1.0</v>
      </c>
      <c r="Q18" s="115" t="s">
        <v>495</v>
      </c>
      <c r="R18" s="116">
        <v>0.2916666666666667</v>
      </c>
      <c r="S18" s="117">
        <f t="shared" si="3"/>
        <v>0.6875</v>
      </c>
      <c r="T18" s="116">
        <v>0.2708333333333333</v>
      </c>
      <c r="U18" s="106">
        <f t="shared" si="4"/>
        <v>-0.02083333333</v>
      </c>
      <c r="V18" s="107" t="s">
        <v>167</v>
      </c>
      <c r="W18" s="107" t="s">
        <v>219</v>
      </c>
      <c r="X18" s="118">
        <v>0.0</v>
      </c>
      <c r="Y18" s="119">
        <v>0.0</v>
      </c>
      <c r="Z18" s="113" t="s">
        <v>494</v>
      </c>
      <c r="AA18" s="113" t="s">
        <v>189</v>
      </c>
      <c r="AB18" s="119">
        <f>IF(T18&lt;&gt;"",(HOUR(T18)+MINUTE(T18)/60)*custohh,"")</f>
        <v>487.5</v>
      </c>
      <c r="AC18" s="118">
        <v>0.0</v>
      </c>
      <c r="AD18" s="119">
        <f t="shared" si="6"/>
        <v>487.5</v>
      </c>
      <c r="AE18" s="107" t="s">
        <v>456</v>
      </c>
      <c r="AF18" s="107"/>
      <c r="AG18" s="107"/>
      <c r="AH18" s="107"/>
      <c r="AI18" s="107"/>
      <c r="AJ18" s="120"/>
      <c r="AK18" s="107"/>
      <c r="AL18" s="113"/>
      <c r="AM18" s="121"/>
      <c r="AN18" s="121"/>
    </row>
    <row r="19">
      <c r="A19" s="104">
        <v>44998.0</v>
      </c>
      <c r="B19" s="105">
        <v>0.3958333333333333</v>
      </c>
      <c r="C19" s="105">
        <v>0.7111111111111111</v>
      </c>
      <c r="D19" s="106">
        <f t="shared" si="1"/>
        <v>0.3152777778</v>
      </c>
      <c r="E19" s="107">
        <v>685.0</v>
      </c>
      <c r="F19" s="108">
        <f t="shared" si="2"/>
        <v>7</v>
      </c>
      <c r="G19" s="109" t="str">
        <f>IFERROR(VLOOKUP($E19,contratos,2,FALSE),"")</f>
        <v>SANDERS LUKE DA SILVA MACIEL</v>
      </c>
      <c r="H19" s="110">
        <f>IFERROR(VLOOKUP($E19,contratos,3,FALSE),"")</f>
        <v>3.75</v>
      </c>
      <c r="I19" s="111" t="str">
        <f>IFERROR(VLOOKUP($E19,contratos,4,FALSE),"")</f>
        <v/>
      </c>
      <c r="J19" s="112" t="str">
        <f>IFERROR(VLOOKUP($E19,contratos,5,FALSE),"")</f>
        <v/>
      </c>
      <c r="K19" s="112" t="str">
        <f>IFERROR(VLOOKUP($E19,contratos,6,FALSE),"")</f>
        <v/>
      </c>
      <c r="L19" s="112" t="str">
        <f>IFERROR(VLOOKUP($E19,contratos,7,FALSE),"")</f>
        <v/>
      </c>
      <c r="M19" s="113" t="s">
        <v>149</v>
      </c>
      <c r="N19" s="114"/>
      <c r="O19" s="113" t="s">
        <v>179</v>
      </c>
      <c r="P19" s="107">
        <v>1.0</v>
      </c>
      <c r="Q19" s="115" t="s">
        <v>155</v>
      </c>
      <c r="R19" s="116">
        <v>0.2916666666666667</v>
      </c>
      <c r="S19" s="117">
        <f t="shared" si="3"/>
        <v>0.6875</v>
      </c>
      <c r="T19" s="116">
        <v>0.27361111111111114</v>
      </c>
      <c r="U19" s="106">
        <f t="shared" si="4"/>
        <v>-0.01805555556</v>
      </c>
      <c r="V19" s="107" t="s">
        <v>203</v>
      </c>
      <c r="W19" s="107" t="s">
        <v>125</v>
      </c>
      <c r="X19" s="118">
        <v>0.0</v>
      </c>
      <c r="Y19" s="119">
        <f t="shared" ref="Y19:Y99" si="8">IFERROR((SUMIF($E:$E,E19,$X:$X)/COUNTIF($E:$E,E19))/COUNTIF($E:$E,E19),"")</f>
        <v>0</v>
      </c>
      <c r="Z19" s="113" t="s">
        <v>494</v>
      </c>
      <c r="AA19" s="113" t="s">
        <v>155</v>
      </c>
      <c r="AB19" s="119">
        <f>IF(T19&lt;&gt;"",(HOUR(T19)+MINUTE(T19)/60)*custohh,"")</f>
        <v>492.5</v>
      </c>
      <c r="AC19" s="118">
        <v>0.0</v>
      </c>
      <c r="AD19" s="119">
        <f t="shared" si="6"/>
        <v>492.5</v>
      </c>
      <c r="AE19" s="107" t="s">
        <v>456</v>
      </c>
      <c r="AF19" s="107"/>
      <c r="AG19" s="107"/>
      <c r="AH19" s="107"/>
      <c r="AI19" s="107"/>
      <c r="AJ19" s="120"/>
      <c r="AK19" s="107"/>
      <c r="AL19" s="113"/>
      <c r="AM19" s="121"/>
      <c r="AN19" s="121"/>
    </row>
    <row r="20">
      <c r="A20" s="104">
        <v>44998.0</v>
      </c>
      <c r="B20" s="105">
        <v>0.4027777777777778</v>
      </c>
      <c r="C20" s="105">
        <v>0.6763888888888889</v>
      </c>
      <c r="D20" s="106">
        <f t="shared" si="1"/>
        <v>0.2736111111</v>
      </c>
      <c r="E20" s="107">
        <v>776.0</v>
      </c>
      <c r="F20" s="108">
        <f t="shared" si="2"/>
        <v>1</v>
      </c>
      <c r="G20" s="109" t="str">
        <f>IFERROR(VLOOKUP($E20,contratos,2,FALSE),"")</f>
        <v>JOÃO VIDAL DE CARVALHO POLIDO LOPES</v>
      </c>
      <c r="H20" s="110">
        <f>IFERROR(VLOOKUP($E20,contratos,3,FALSE),"")</f>
        <v>1</v>
      </c>
      <c r="I20" s="111" t="str">
        <f>IFERROR(VLOOKUP($E20,contratos,4,FALSE),"")</f>
        <v/>
      </c>
      <c r="J20" s="112" t="str">
        <f>IFERROR(VLOOKUP($E20,contratos,5,FALSE),"")</f>
        <v/>
      </c>
      <c r="K20" s="112" t="str">
        <f>IFERROR(VLOOKUP($E20,contratos,6,FALSE),"")</f>
        <v/>
      </c>
      <c r="L20" s="112" t="str">
        <f>IFERROR(VLOOKUP($E20,contratos,7,FALSE),"")</f>
        <v/>
      </c>
      <c r="M20" s="113" t="s">
        <v>149</v>
      </c>
      <c r="N20" s="114"/>
      <c r="O20" s="113" t="s">
        <v>179</v>
      </c>
      <c r="P20" s="107">
        <v>7.0</v>
      </c>
      <c r="Q20" s="115" t="s">
        <v>128</v>
      </c>
      <c r="R20" s="116">
        <v>0.2916666666666667</v>
      </c>
      <c r="S20" s="117">
        <f t="shared" si="3"/>
        <v>0.6944444444</v>
      </c>
      <c r="T20" s="116">
        <v>0.23194444444444445</v>
      </c>
      <c r="U20" s="106">
        <f t="shared" si="4"/>
        <v>-0.05972222222</v>
      </c>
      <c r="V20" s="107" t="s">
        <v>142</v>
      </c>
      <c r="W20" s="107" t="s">
        <v>217</v>
      </c>
      <c r="X20" s="118">
        <v>1414.69</v>
      </c>
      <c r="Y20" s="119">
        <f t="shared" si="8"/>
        <v>1414.69</v>
      </c>
      <c r="Z20" s="113" t="s">
        <v>494</v>
      </c>
      <c r="AA20" s="113" t="s">
        <v>128</v>
      </c>
      <c r="AB20" s="119">
        <f>IF(T20&lt;&gt;"",(HOUR(T20)+MINUTE(T20)/60)*custohh,"")</f>
        <v>417.5</v>
      </c>
      <c r="AC20" s="118">
        <v>0.0</v>
      </c>
      <c r="AD20" s="119">
        <f t="shared" si="6"/>
        <v>417.5</v>
      </c>
      <c r="AE20" s="107" t="s">
        <v>456</v>
      </c>
      <c r="AF20" s="107"/>
      <c r="AG20" s="107"/>
      <c r="AH20" s="107"/>
      <c r="AI20" s="107"/>
      <c r="AJ20" s="120"/>
      <c r="AK20" s="107"/>
      <c r="AL20" s="113"/>
      <c r="AM20" s="121"/>
      <c r="AN20" s="121"/>
    </row>
    <row r="21">
      <c r="A21" s="104">
        <v>44998.0</v>
      </c>
      <c r="B21" s="105">
        <v>0.4909722222222222</v>
      </c>
      <c r="C21" s="105">
        <v>0.5027777777777778</v>
      </c>
      <c r="D21" s="106">
        <f t="shared" si="1"/>
        <v>0.01180555556</v>
      </c>
      <c r="E21" s="107">
        <v>607.0</v>
      </c>
      <c r="F21" s="108">
        <f t="shared" si="2"/>
        <v>1</v>
      </c>
      <c r="G21" s="109" t="str">
        <f>IFERROR(VLOOKUP($E21,contratos,2,FALSE),"")</f>
        <v>PEDRO ANDRADE NOGUEIRA</v>
      </c>
      <c r="H21" s="110">
        <f>IFERROR(VLOOKUP($E21,contratos,3,FALSE),"")</f>
        <v>3.666666667</v>
      </c>
      <c r="I21" s="111" t="str">
        <f>IFERROR(VLOOKUP($E21,contratos,4,FALSE),"")</f>
        <v/>
      </c>
      <c r="J21" s="112" t="str">
        <f>IFERROR(VLOOKUP($E21,contratos,5,FALSE),"")</f>
        <v/>
      </c>
      <c r="K21" s="112" t="str">
        <f>IFERROR(VLOOKUP($E21,contratos,6,FALSE),"")</f>
        <v/>
      </c>
      <c r="L21" s="112" t="str">
        <f>IFERROR(VLOOKUP($E21,contratos,7,FALSE),"")</f>
        <v/>
      </c>
      <c r="M21" s="113" t="s">
        <v>149</v>
      </c>
      <c r="N21" s="114"/>
      <c r="O21" s="113" t="s">
        <v>400</v>
      </c>
      <c r="P21" s="107">
        <v>1.0</v>
      </c>
      <c r="Q21" s="115" t="s">
        <v>499</v>
      </c>
      <c r="R21" s="116">
        <v>0.041666666666666664</v>
      </c>
      <c r="S21" s="117">
        <f t="shared" si="3"/>
        <v>0.5326388889</v>
      </c>
      <c r="T21" s="116">
        <v>0.011805555555555555</v>
      </c>
      <c r="U21" s="106">
        <f t="shared" si="4"/>
        <v>-0.02986111111</v>
      </c>
      <c r="V21" s="107" t="s">
        <v>151</v>
      </c>
      <c r="W21" s="107" t="s">
        <v>213</v>
      </c>
      <c r="X21" s="118">
        <v>86.5</v>
      </c>
      <c r="Y21" s="119">
        <f t="shared" si="8"/>
        <v>86.5</v>
      </c>
      <c r="Z21" s="113" t="s">
        <v>494</v>
      </c>
      <c r="AA21" s="113" t="s">
        <v>189</v>
      </c>
      <c r="AB21" s="119">
        <f>IF(T21&lt;&gt;"",(HOUR(T21)+MINUTE(T21)/60)*custohh,"")</f>
        <v>21.25</v>
      </c>
      <c r="AC21" s="118">
        <v>0.0</v>
      </c>
      <c r="AD21" s="119">
        <f t="shared" si="6"/>
        <v>21.25</v>
      </c>
      <c r="AE21" s="107" t="s">
        <v>456</v>
      </c>
      <c r="AF21" s="107"/>
      <c r="AG21" s="107"/>
      <c r="AH21" s="107"/>
      <c r="AI21" s="107"/>
      <c r="AJ21" s="120"/>
      <c r="AK21" s="107"/>
      <c r="AL21" s="113"/>
      <c r="AM21" s="121"/>
      <c r="AN21" s="121"/>
    </row>
    <row r="22">
      <c r="A22" s="104">
        <v>44998.0</v>
      </c>
      <c r="B22" s="105">
        <v>0.4013888888888889</v>
      </c>
      <c r="C22" s="105">
        <v>0.49027777777777776</v>
      </c>
      <c r="D22" s="106">
        <f t="shared" si="1"/>
        <v>0.08888888889</v>
      </c>
      <c r="E22" s="107">
        <v>626.0</v>
      </c>
      <c r="F22" s="108">
        <f t="shared" si="2"/>
        <v>3</v>
      </c>
      <c r="G22" s="109" t="str">
        <f>IFERROR(VLOOKUP($E22,contratos,2,FALSE),"")</f>
        <v>MARCIO PLACEDINO BICALHO MARTINS</v>
      </c>
      <c r="H22" s="110" t="str">
        <f>IFERROR(VLOOKUP($E22,contratos,3,FALSE),"")</f>
        <v/>
      </c>
      <c r="I22" s="111" t="str">
        <f>IFERROR(VLOOKUP($E22,contratos,4,FALSE),"")</f>
        <v/>
      </c>
      <c r="J22" s="112" t="str">
        <f>IFERROR(VLOOKUP($E22,contratos,5,FALSE),"")</f>
        <v/>
      </c>
      <c r="K22" s="112" t="str">
        <f>IFERROR(VLOOKUP($E22,contratos,6,FALSE),"")</f>
        <v/>
      </c>
      <c r="L22" s="112" t="str">
        <f>IFERROR(VLOOKUP($E22,contratos,7,FALSE),"")</f>
        <v/>
      </c>
      <c r="M22" s="113" t="s">
        <v>149</v>
      </c>
      <c r="N22" s="114"/>
      <c r="O22" s="113" t="s">
        <v>371</v>
      </c>
      <c r="P22" s="107">
        <v>1.0</v>
      </c>
      <c r="Q22" s="115" t="s">
        <v>128</v>
      </c>
      <c r="R22" s="116">
        <v>0.041666666666666664</v>
      </c>
      <c r="S22" s="117">
        <f t="shared" si="3"/>
        <v>0.4430555556</v>
      </c>
      <c r="T22" s="116">
        <v>0.08888888888888889</v>
      </c>
      <c r="U22" s="106">
        <f t="shared" si="4"/>
        <v>0.04722222222</v>
      </c>
      <c r="V22" s="107" t="s">
        <v>151</v>
      </c>
      <c r="W22" s="107" t="s">
        <v>213</v>
      </c>
      <c r="X22" s="118">
        <v>0.0</v>
      </c>
      <c r="Y22" s="119">
        <f t="shared" si="8"/>
        <v>0</v>
      </c>
      <c r="Z22" s="113" t="s">
        <v>494</v>
      </c>
      <c r="AA22" s="113" t="s">
        <v>189</v>
      </c>
      <c r="AB22" s="119">
        <f>IF(T22&lt;&gt;"",(HOUR(T22)+MINUTE(T22)/60)*custohh,"")</f>
        <v>160</v>
      </c>
      <c r="AC22" s="118">
        <v>0.0</v>
      </c>
      <c r="AD22" s="119">
        <f t="shared" si="6"/>
        <v>160</v>
      </c>
      <c r="AE22" s="107" t="s">
        <v>456</v>
      </c>
      <c r="AF22" s="107"/>
      <c r="AG22" s="107"/>
      <c r="AH22" s="107"/>
      <c r="AI22" s="107"/>
      <c r="AJ22" s="120"/>
      <c r="AK22" s="107"/>
      <c r="AL22" s="113"/>
      <c r="AM22" s="121"/>
      <c r="AN22" s="121"/>
    </row>
    <row r="23">
      <c r="A23" s="104">
        <v>44998.0</v>
      </c>
      <c r="B23" s="105">
        <v>0.5416666666666666</v>
      </c>
      <c r="C23" s="105">
        <v>0.5909722222222222</v>
      </c>
      <c r="D23" s="106">
        <f t="shared" si="1"/>
        <v>0.04930555556</v>
      </c>
      <c r="E23" s="107">
        <v>845.0</v>
      </c>
      <c r="F23" s="108">
        <f t="shared" si="2"/>
        <v>1</v>
      </c>
      <c r="G23" s="109" t="str">
        <f>IFERROR(VLOOKUP($E23,contratos,2,FALSE),"")</f>
        <v>LIVIA MARA GUIMARAES</v>
      </c>
      <c r="H23" s="110" t="str">
        <f>IFERROR(VLOOKUP($E23,contratos,3,FALSE),"")</f>
        <v/>
      </c>
      <c r="I23" s="111" t="str">
        <f>IFERROR(VLOOKUP($E23,contratos,4,FALSE),"")</f>
        <v/>
      </c>
      <c r="J23" s="112" t="str">
        <f>IFERROR(VLOOKUP($E23,contratos,5,FALSE),"")</f>
        <v/>
      </c>
      <c r="K23" s="112" t="str">
        <f>IFERROR(VLOOKUP($E23,contratos,6,FALSE),"")</f>
        <v/>
      </c>
      <c r="L23" s="112" t="str">
        <f>IFERROR(VLOOKUP($E23,contratos,7,FALSE),"")</f>
        <v/>
      </c>
      <c r="M23" s="113" t="s">
        <v>149</v>
      </c>
      <c r="N23" s="114"/>
      <c r="O23" s="113" t="s">
        <v>166</v>
      </c>
      <c r="P23" s="107">
        <v>1.0</v>
      </c>
      <c r="Q23" s="115" t="s">
        <v>500</v>
      </c>
      <c r="R23" s="116">
        <v>0.041666666666666664</v>
      </c>
      <c r="S23" s="117">
        <f t="shared" si="3"/>
        <v>0.5833333333</v>
      </c>
      <c r="T23" s="116">
        <v>0.049305555555555554</v>
      </c>
      <c r="U23" s="106">
        <f t="shared" si="4"/>
        <v>0.007638888889</v>
      </c>
      <c r="V23" s="107" t="s">
        <v>151</v>
      </c>
      <c r="W23" s="107" t="s">
        <v>213</v>
      </c>
      <c r="X23" s="118">
        <v>0.0</v>
      </c>
      <c r="Y23" s="119">
        <f t="shared" si="8"/>
        <v>0</v>
      </c>
      <c r="Z23" s="113" t="s">
        <v>494</v>
      </c>
      <c r="AA23" s="113" t="s">
        <v>163</v>
      </c>
      <c r="AB23" s="119">
        <f>IF(T23&lt;&gt;"",(HOUR(T23)+MINUTE(T23)/60)*custohh,"")</f>
        <v>88.75</v>
      </c>
      <c r="AC23" s="118">
        <v>0.0</v>
      </c>
      <c r="AD23" s="119">
        <f t="shared" si="6"/>
        <v>88.75</v>
      </c>
      <c r="AE23" s="107" t="s">
        <v>456</v>
      </c>
      <c r="AF23" s="107"/>
      <c r="AG23" s="107"/>
      <c r="AH23" s="107"/>
      <c r="AI23" s="107"/>
      <c r="AJ23" s="120"/>
      <c r="AK23" s="107"/>
      <c r="AL23" s="113"/>
      <c r="AM23" s="121"/>
      <c r="AN23" s="121"/>
    </row>
    <row r="24">
      <c r="A24" s="104">
        <v>44998.0</v>
      </c>
      <c r="B24" s="105">
        <v>0.5909722222222222</v>
      </c>
      <c r="C24" s="105">
        <v>0.6631944444444444</v>
      </c>
      <c r="D24" s="106">
        <f t="shared" si="1"/>
        <v>0.07222222222</v>
      </c>
      <c r="E24" s="107">
        <v>626.0</v>
      </c>
      <c r="F24" s="108">
        <f t="shared" si="2"/>
        <v>3</v>
      </c>
      <c r="G24" s="109" t="str">
        <f>IFERROR(VLOOKUP($E24,contratos,2,FALSE),"")</f>
        <v>MARCIO PLACEDINO BICALHO MARTINS</v>
      </c>
      <c r="H24" s="110" t="str">
        <f>IFERROR(VLOOKUP($E24,contratos,3,FALSE),"")</f>
        <v/>
      </c>
      <c r="I24" s="111" t="str">
        <f>IFERROR(VLOOKUP($E24,contratos,4,FALSE),"")</f>
        <v/>
      </c>
      <c r="J24" s="112" t="str">
        <f>IFERROR(VLOOKUP($E24,contratos,5,FALSE),"")</f>
        <v/>
      </c>
      <c r="K24" s="112" t="str">
        <f>IFERROR(VLOOKUP($E24,contratos,6,FALSE),"")</f>
        <v/>
      </c>
      <c r="L24" s="112" t="str">
        <f>IFERROR(VLOOKUP($E24,contratos,7,FALSE),"")</f>
        <v/>
      </c>
      <c r="M24" s="113" t="s">
        <v>149</v>
      </c>
      <c r="N24" s="114"/>
      <c r="O24" s="113" t="s">
        <v>371</v>
      </c>
      <c r="P24" s="107">
        <v>1.0</v>
      </c>
      <c r="Q24" s="115" t="s">
        <v>128</v>
      </c>
      <c r="R24" s="116">
        <v>0.08333333333333333</v>
      </c>
      <c r="S24" s="117">
        <f t="shared" si="3"/>
        <v>0.6743055556</v>
      </c>
      <c r="T24" s="116">
        <v>0.07222222222222222</v>
      </c>
      <c r="U24" s="106">
        <f t="shared" si="4"/>
        <v>-0.01111111111</v>
      </c>
      <c r="V24" s="107" t="s">
        <v>151</v>
      </c>
      <c r="W24" s="107" t="s">
        <v>213</v>
      </c>
      <c r="X24" s="118">
        <v>0.0</v>
      </c>
      <c r="Y24" s="119">
        <f t="shared" si="8"/>
        <v>0</v>
      </c>
      <c r="Z24" s="113" t="s">
        <v>494</v>
      </c>
      <c r="AA24" s="113" t="s">
        <v>189</v>
      </c>
      <c r="AB24" s="119">
        <f>IF(T24&lt;&gt;"",(HOUR(T24)+MINUTE(T24)/60)*custohh,"")</f>
        <v>130</v>
      </c>
      <c r="AC24" s="118">
        <v>0.0</v>
      </c>
      <c r="AD24" s="119">
        <f t="shared" si="6"/>
        <v>130</v>
      </c>
      <c r="AE24" s="107" t="s">
        <v>456</v>
      </c>
      <c r="AF24" s="107"/>
      <c r="AG24" s="107"/>
      <c r="AH24" s="107"/>
      <c r="AI24" s="107"/>
      <c r="AJ24" s="120"/>
      <c r="AK24" s="107"/>
      <c r="AL24" s="113"/>
      <c r="AM24" s="121"/>
      <c r="AN24" s="121"/>
    </row>
    <row r="25">
      <c r="A25" s="104">
        <v>44998.0</v>
      </c>
      <c r="B25" s="105">
        <v>0.39791666666666664</v>
      </c>
      <c r="C25" s="105">
        <v>0.4375</v>
      </c>
      <c r="D25" s="106">
        <f t="shared" si="1"/>
        <v>0.03958333333</v>
      </c>
      <c r="E25" s="107">
        <v>920.0</v>
      </c>
      <c r="F25" s="108">
        <f t="shared" si="2"/>
        <v>3</v>
      </c>
      <c r="G25" s="109" t="str">
        <f>IFERROR(VLOOKUP($E25,contratos,2,FALSE),"")</f>
        <v>MF CAMARGOS PART. E EMP. LTDA</v>
      </c>
      <c r="H25" s="110" t="str">
        <f>IFERROR(VLOOKUP($E25,contratos,3,FALSE),"")</f>
        <v/>
      </c>
      <c r="I25" s="111" t="str">
        <f>IFERROR(VLOOKUP($E25,contratos,4,FALSE),"")</f>
        <v/>
      </c>
      <c r="J25" s="112" t="str">
        <f>IFERROR(VLOOKUP($E25,contratos,5,FALSE),"")</f>
        <v/>
      </c>
      <c r="K25" s="112" t="str">
        <f>IFERROR(VLOOKUP($E25,contratos,6,FALSE),"")</f>
        <v/>
      </c>
      <c r="L25" s="112" t="str">
        <f>IFERROR(VLOOKUP($E25,contratos,7,FALSE),"")</f>
        <v/>
      </c>
      <c r="M25" s="113" t="s">
        <v>122</v>
      </c>
      <c r="N25" s="114"/>
      <c r="O25" s="113" t="s">
        <v>179</v>
      </c>
      <c r="P25" s="107">
        <v>2.0</v>
      </c>
      <c r="Q25" s="115" t="s">
        <v>495</v>
      </c>
      <c r="R25" s="116">
        <v>0.2916666666666667</v>
      </c>
      <c r="S25" s="117">
        <f t="shared" si="3"/>
        <v>0.6895833333</v>
      </c>
      <c r="T25" s="116">
        <v>0.03958333333333333</v>
      </c>
      <c r="U25" s="106">
        <f t="shared" si="4"/>
        <v>-0.2520833333</v>
      </c>
      <c r="V25" s="107" t="s">
        <v>180</v>
      </c>
      <c r="W25" s="107" t="s">
        <v>124</v>
      </c>
      <c r="X25" s="118">
        <v>0.0</v>
      </c>
      <c r="Y25" s="119">
        <f t="shared" si="8"/>
        <v>0</v>
      </c>
      <c r="Z25" s="113" t="s">
        <v>494</v>
      </c>
      <c r="AA25" s="113" t="s">
        <v>189</v>
      </c>
      <c r="AB25" s="119">
        <f>IF(T25&lt;&gt;"",(HOUR(T25)+MINUTE(T25)/60)*custohh,"")</f>
        <v>71.25</v>
      </c>
      <c r="AC25" s="118">
        <v>0.0</v>
      </c>
      <c r="AD25" s="119">
        <f t="shared" si="6"/>
        <v>71.25</v>
      </c>
      <c r="AE25" s="107" t="s">
        <v>378</v>
      </c>
      <c r="AF25" s="107" t="s">
        <v>143</v>
      </c>
      <c r="AG25" s="107">
        <v>0.0</v>
      </c>
      <c r="AH25" s="107" t="s">
        <v>501</v>
      </c>
      <c r="AI25" s="107"/>
      <c r="AJ25" s="120"/>
      <c r="AK25" s="107"/>
      <c r="AL25" s="113"/>
      <c r="AM25" s="121"/>
      <c r="AN25" s="121"/>
    </row>
    <row r="26">
      <c r="A26" s="104">
        <v>44998.0</v>
      </c>
      <c r="B26" s="105">
        <v>0.4375</v>
      </c>
      <c r="C26" s="105">
        <v>0.6763888888888889</v>
      </c>
      <c r="D26" s="106">
        <f t="shared" si="1"/>
        <v>0.2388888889</v>
      </c>
      <c r="E26" s="107" t="s">
        <v>309</v>
      </c>
      <c r="F26" s="108">
        <f t="shared" si="2"/>
        <v>1</v>
      </c>
      <c r="G26" s="109" t="str">
        <f>IFERROR(VLOOKUP($E26,contratos,2,FALSE),"")</f>
        <v>MARCIA ESPINDOLA DE CASTRO LOPES</v>
      </c>
      <c r="H26" s="110">
        <f>IFERROR(VLOOKUP($E26,contratos,3,FALSE),"")</f>
        <v>1</v>
      </c>
      <c r="I26" s="111" t="str">
        <f>IFERROR(VLOOKUP($E26,contratos,4,FALSE),"")</f>
        <v/>
      </c>
      <c r="J26" s="112" t="str">
        <f>IFERROR(VLOOKUP($E26,contratos,5,FALSE),"")</f>
        <v/>
      </c>
      <c r="K26" s="112" t="str">
        <f>IFERROR(VLOOKUP($E26,contratos,6,FALSE),"")</f>
        <v/>
      </c>
      <c r="L26" s="112" t="str">
        <f>IFERROR(VLOOKUP($E26,contratos,7,FALSE),"")</f>
        <v/>
      </c>
      <c r="M26" s="113" t="s">
        <v>149</v>
      </c>
      <c r="N26" s="114"/>
      <c r="O26" s="113" t="s">
        <v>371</v>
      </c>
      <c r="P26" s="107">
        <v>1.0</v>
      </c>
      <c r="Q26" s="115" t="s">
        <v>201</v>
      </c>
      <c r="R26" s="138">
        <v>0.20833333333333334</v>
      </c>
      <c r="S26" s="117">
        <f t="shared" si="3"/>
        <v>0.6458333333</v>
      </c>
      <c r="T26" s="116">
        <v>0.19722222222222222</v>
      </c>
      <c r="U26" s="106">
        <f t="shared" si="4"/>
        <v>-0.01111111111</v>
      </c>
      <c r="V26" s="107" t="s">
        <v>180</v>
      </c>
      <c r="W26" s="107" t="s">
        <v>124</v>
      </c>
      <c r="X26" s="118">
        <v>0.0</v>
      </c>
      <c r="Y26" s="119">
        <f t="shared" si="8"/>
        <v>0</v>
      </c>
      <c r="Z26" s="113" t="s">
        <v>494</v>
      </c>
      <c r="AA26" s="113" t="s">
        <v>189</v>
      </c>
      <c r="AB26" s="119">
        <f>IF(T26&lt;&gt;"",(HOUR(T26)+MINUTE(T26)/60)*custohh,"")</f>
        <v>355</v>
      </c>
      <c r="AC26" s="118">
        <v>0.0</v>
      </c>
      <c r="AD26" s="119">
        <f t="shared" si="6"/>
        <v>355</v>
      </c>
      <c r="AE26" s="107" t="s">
        <v>456</v>
      </c>
      <c r="AF26" s="107"/>
      <c r="AG26" s="107"/>
      <c r="AH26" s="107"/>
      <c r="AI26" s="107"/>
      <c r="AJ26" s="120"/>
      <c r="AK26" s="107"/>
      <c r="AL26" s="113"/>
      <c r="AM26" s="121"/>
      <c r="AN26" s="121"/>
    </row>
    <row r="27">
      <c r="A27" s="104">
        <v>44995.0</v>
      </c>
      <c r="B27" s="105">
        <v>0.2916666666666667</v>
      </c>
      <c r="C27" s="105">
        <v>0.7083333333333334</v>
      </c>
      <c r="D27" s="106">
        <f t="shared" si="1"/>
        <v>0.4166666667</v>
      </c>
      <c r="E27" s="107">
        <v>7.0</v>
      </c>
      <c r="F27" s="108">
        <f t="shared" si="2"/>
        <v>22</v>
      </c>
      <c r="G27" s="109" t="str">
        <f>IFERROR(VLOOKUP($E27,contratos,2,FALSE),"")</f>
        <v>REUNIÕES, TREINAMENTOS E PASSAGEM DE PROJETOS</v>
      </c>
      <c r="H27" s="110" t="str">
        <f>IFERROR(VLOOKUP($E27,contratos,3,FALSE),"")</f>
        <v/>
      </c>
      <c r="I27" s="111" t="str">
        <f>IFERROR(VLOOKUP($E27,contratos,4,FALSE),"")</f>
        <v/>
      </c>
      <c r="J27" s="112" t="str">
        <f>IFERROR(VLOOKUP($E27,contratos,5,FALSE),"")</f>
        <v/>
      </c>
      <c r="K27" s="112" t="str">
        <f>IFERROR(VLOOKUP($E27,contratos,6,FALSE),"")</f>
        <v/>
      </c>
      <c r="L27" s="112" t="str">
        <f>IFERROR(VLOOKUP($E27,contratos,7,FALSE),"")</f>
        <v/>
      </c>
      <c r="M27" s="113" t="s">
        <v>149</v>
      </c>
      <c r="N27" s="114"/>
      <c r="O27" s="113" t="s">
        <v>191</v>
      </c>
      <c r="P27" s="107">
        <v>0.0</v>
      </c>
      <c r="Q27" s="115" t="s">
        <v>498</v>
      </c>
      <c r="R27" s="116">
        <v>0.375</v>
      </c>
      <c r="S27" s="117">
        <f t="shared" si="3"/>
        <v>0.6666666667</v>
      </c>
      <c r="T27" s="116">
        <v>0.375</v>
      </c>
      <c r="U27" s="106">
        <f t="shared" si="4"/>
        <v>0</v>
      </c>
      <c r="V27" s="107" t="s">
        <v>134</v>
      </c>
      <c r="W27" s="107" t="s">
        <v>197</v>
      </c>
      <c r="X27" s="118">
        <v>0.0</v>
      </c>
      <c r="Y27" s="119">
        <f t="shared" si="8"/>
        <v>0</v>
      </c>
      <c r="Z27" s="113" t="s">
        <v>461</v>
      </c>
      <c r="AA27" s="113" t="s">
        <v>461</v>
      </c>
      <c r="AB27" s="119">
        <f>IF(T27&lt;&gt;"",(HOUR(T27)+MINUTE(T27)/60)*custohh,"")</f>
        <v>675</v>
      </c>
      <c r="AC27" s="118">
        <v>0.0</v>
      </c>
      <c r="AD27" s="119">
        <f t="shared" si="6"/>
        <v>675</v>
      </c>
      <c r="AE27" s="107" t="s">
        <v>456</v>
      </c>
      <c r="AF27" s="107"/>
      <c r="AG27" s="107"/>
      <c r="AH27" s="107"/>
      <c r="AI27" s="107"/>
      <c r="AJ27" s="120"/>
      <c r="AK27" s="107"/>
      <c r="AL27" s="113"/>
      <c r="AM27" s="121"/>
      <c r="AN27" s="121"/>
    </row>
    <row r="28">
      <c r="A28" s="104">
        <v>44995.0</v>
      </c>
      <c r="B28" s="105">
        <v>0.2916666666666667</v>
      </c>
      <c r="C28" s="105">
        <v>0.7083333333333334</v>
      </c>
      <c r="D28" s="106">
        <f t="shared" si="1"/>
        <v>0.4166666667</v>
      </c>
      <c r="E28" s="107">
        <v>7.0</v>
      </c>
      <c r="F28" s="108">
        <f t="shared" si="2"/>
        <v>22</v>
      </c>
      <c r="G28" s="109" t="str">
        <f>IFERROR(VLOOKUP($E28,contratos,2,FALSE),"")</f>
        <v>REUNIÕES, TREINAMENTOS E PASSAGEM DE PROJETOS</v>
      </c>
      <c r="H28" s="110" t="str">
        <f>IFERROR(VLOOKUP($E28,contratos,3,FALSE),"")</f>
        <v/>
      </c>
      <c r="I28" s="111" t="str">
        <f>IFERROR(VLOOKUP($E28,contratos,4,FALSE),"")</f>
        <v/>
      </c>
      <c r="J28" s="112" t="str">
        <f>IFERROR(VLOOKUP($E28,contratos,5,FALSE),"")</f>
        <v/>
      </c>
      <c r="K28" s="112" t="str">
        <f>IFERROR(VLOOKUP($E28,contratos,6,FALSE),"")</f>
        <v/>
      </c>
      <c r="L28" s="112" t="str">
        <f>IFERROR(VLOOKUP($E28,contratos,7,FALSE),"")</f>
        <v/>
      </c>
      <c r="M28" s="113" t="s">
        <v>149</v>
      </c>
      <c r="N28" s="114"/>
      <c r="O28" s="113" t="s">
        <v>191</v>
      </c>
      <c r="P28" s="107">
        <v>0.0</v>
      </c>
      <c r="Q28" s="115" t="s">
        <v>498</v>
      </c>
      <c r="R28" s="116">
        <v>0.375</v>
      </c>
      <c r="S28" s="117">
        <f t="shared" si="3"/>
        <v>0.6666666667</v>
      </c>
      <c r="T28" s="116">
        <v>0.375</v>
      </c>
      <c r="U28" s="106">
        <f t="shared" si="4"/>
        <v>0</v>
      </c>
      <c r="V28" s="107" t="s">
        <v>160</v>
      </c>
      <c r="W28" s="107" t="s">
        <v>192</v>
      </c>
      <c r="X28" s="118">
        <v>0.0</v>
      </c>
      <c r="Y28" s="119">
        <f t="shared" si="8"/>
        <v>0</v>
      </c>
      <c r="Z28" s="113" t="s">
        <v>461</v>
      </c>
      <c r="AA28" s="113" t="s">
        <v>461</v>
      </c>
      <c r="AB28" s="119">
        <f>IF(T28&lt;&gt;"",(HOUR(T28)+MINUTE(T28)/60)*custohh,"")</f>
        <v>675</v>
      </c>
      <c r="AC28" s="118">
        <v>0.0</v>
      </c>
      <c r="AD28" s="119">
        <f t="shared" si="6"/>
        <v>675</v>
      </c>
      <c r="AE28" s="107" t="s">
        <v>456</v>
      </c>
      <c r="AF28" s="107"/>
      <c r="AG28" s="107"/>
      <c r="AH28" s="107"/>
      <c r="AI28" s="107"/>
      <c r="AJ28" s="120"/>
      <c r="AK28" s="107"/>
      <c r="AL28" s="113"/>
      <c r="AM28" s="121"/>
      <c r="AN28" s="121"/>
    </row>
    <row r="29">
      <c r="A29" s="104">
        <v>44995.0</v>
      </c>
      <c r="B29" s="105">
        <v>0.2861111111111111</v>
      </c>
      <c r="C29" s="105">
        <v>0.6375</v>
      </c>
      <c r="D29" s="106">
        <f t="shared" si="1"/>
        <v>0.3513888889</v>
      </c>
      <c r="E29" s="107">
        <v>657.0</v>
      </c>
      <c r="F29" s="108">
        <f t="shared" si="2"/>
        <v>15</v>
      </c>
      <c r="G29" s="109" t="str">
        <f>IFERROR(VLOOKUP($E29,contratos,2,FALSE),"")</f>
        <v>MOACIR QUEIROZ FARIA</v>
      </c>
      <c r="H29" s="110">
        <f>IFERROR(VLOOKUP($E29,contratos,3,FALSE),"")</f>
        <v>2.5</v>
      </c>
      <c r="I29" s="111" t="str">
        <f>IFERROR(VLOOKUP($E29,contratos,4,FALSE),"")</f>
        <v/>
      </c>
      <c r="J29" s="112" t="str">
        <f>IFERROR(VLOOKUP($E29,contratos,5,FALSE),"")</f>
        <v/>
      </c>
      <c r="K29" s="112" t="str">
        <f>IFERROR(VLOOKUP($E29,contratos,6,FALSE),"")</f>
        <v/>
      </c>
      <c r="L29" s="112" t="str">
        <f>IFERROR(VLOOKUP($E29,contratos,7,FALSE),"")</f>
        <v/>
      </c>
      <c r="M29" s="113" t="s">
        <v>149</v>
      </c>
      <c r="N29" s="114"/>
      <c r="O29" s="113" t="s">
        <v>179</v>
      </c>
      <c r="P29" s="107">
        <v>1.0</v>
      </c>
      <c r="Q29" s="115" t="s">
        <v>195</v>
      </c>
      <c r="R29" s="116">
        <v>0.3333333333333333</v>
      </c>
      <c r="S29" s="117">
        <f t="shared" si="3"/>
        <v>0.6194444444</v>
      </c>
      <c r="T29" s="116">
        <v>0.30972222222222223</v>
      </c>
      <c r="U29" s="106">
        <f t="shared" si="4"/>
        <v>-0.02361111111</v>
      </c>
      <c r="V29" s="107" t="s">
        <v>167</v>
      </c>
      <c r="W29" s="107" t="s">
        <v>219</v>
      </c>
      <c r="X29" s="118">
        <v>4570.45</v>
      </c>
      <c r="Y29" s="119">
        <f t="shared" si="8"/>
        <v>40.62622222</v>
      </c>
      <c r="Z29" s="113" t="s">
        <v>494</v>
      </c>
      <c r="AA29" s="113" t="s">
        <v>195</v>
      </c>
      <c r="AB29" s="119">
        <f>IF(T29&lt;&gt;"",(HOUR(T29)+MINUTE(T29)/60)*custohh,"")</f>
        <v>557.5</v>
      </c>
      <c r="AC29" s="118">
        <v>0.0</v>
      </c>
      <c r="AD29" s="119">
        <f t="shared" si="6"/>
        <v>557.5</v>
      </c>
      <c r="AE29" s="107" t="s">
        <v>456</v>
      </c>
      <c r="AF29" s="107"/>
      <c r="AG29" s="107"/>
      <c r="AH29" s="107"/>
      <c r="AI29" s="107"/>
      <c r="AJ29" s="120"/>
      <c r="AK29" s="107"/>
      <c r="AL29" s="113"/>
      <c r="AM29" s="121"/>
      <c r="AN29" s="121"/>
    </row>
    <row r="30">
      <c r="A30" s="104">
        <v>44995.0</v>
      </c>
      <c r="B30" s="105">
        <v>0.275</v>
      </c>
      <c r="C30" s="105">
        <v>0.6611111111111111</v>
      </c>
      <c r="D30" s="106">
        <f t="shared" si="1"/>
        <v>0.3861111111</v>
      </c>
      <c r="E30" s="107">
        <v>685.0</v>
      </c>
      <c r="F30" s="108">
        <f t="shared" si="2"/>
        <v>7</v>
      </c>
      <c r="G30" s="109" t="str">
        <f>IFERROR(VLOOKUP($E30,contratos,2,FALSE),"")</f>
        <v>SANDERS LUKE DA SILVA MACIEL</v>
      </c>
      <c r="H30" s="110">
        <f>IFERROR(VLOOKUP($E30,contratos,3,FALSE),"")</f>
        <v>3.75</v>
      </c>
      <c r="I30" s="111" t="str">
        <f>IFERROR(VLOOKUP($E30,contratos,4,FALSE),"")</f>
        <v/>
      </c>
      <c r="J30" s="112" t="str">
        <f>IFERROR(VLOOKUP($E30,contratos,5,FALSE),"")</f>
        <v/>
      </c>
      <c r="K30" s="112" t="str">
        <f>IFERROR(VLOOKUP($E30,contratos,6,FALSE),"")</f>
        <v/>
      </c>
      <c r="L30" s="112" t="str">
        <f>IFERROR(VLOOKUP($E30,contratos,7,FALSE),"")</f>
        <v/>
      </c>
      <c r="M30" s="113" t="s">
        <v>149</v>
      </c>
      <c r="N30" s="114"/>
      <c r="O30" s="113" t="s">
        <v>179</v>
      </c>
      <c r="P30" s="107">
        <v>1.0</v>
      </c>
      <c r="Q30" s="115" t="s">
        <v>155</v>
      </c>
      <c r="R30" s="116">
        <v>0.3333333333333333</v>
      </c>
      <c r="S30" s="117">
        <f t="shared" si="3"/>
        <v>0.6083333333</v>
      </c>
      <c r="T30" s="116">
        <v>0.34444444444444444</v>
      </c>
      <c r="U30" s="106">
        <f t="shared" si="4"/>
        <v>0.01111111111</v>
      </c>
      <c r="V30" s="107" t="s">
        <v>203</v>
      </c>
      <c r="W30" s="107" t="s">
        <v>125</v>
      </c>
      <c r="X30" s="118">
        <v>0.0</v>
      </c>
      <c r="Y30" s="119">
        <f t="shared" si="8"/>
        <v>0</v>
      </c>
      <c r="Z30" s="113" t="s">
        <v>494</v>
      </c>
      <c r="AA30" s="113" t="s">
        <v>155</v>
      </c>
      <c r="AB30" s="119">
        <f>IF(T30&lt;&gt;"",(HOUR(T30)+MINUTE(T30)/60)*custohh,"")</f>
        <v>620</v>
      </c>
      <c r="AC30" s="118">
        <v>0.0</v>
      </c>
      <c r="AD30" s="119">
        <f t="shared" si="6"/>
        <v>620</v>
      </c>
      <c r="AE30" s="107" t="s">
        <v>456</v>
      </c>
      <c r="AF30" s="107"/>
      <c r="AG30" s="107"/>
      <c r="AH30" s="107"/>
      <c r="AI30" s="107"/>
      <c r="AJ30" s="120"/>
      <c r="AK30" s="107"/>
      <c r="AL30" s="113"/>
      <c r="AM30" s="121"/>
      <c r="AN30" s="121"/>
    </row>
    <row r="31">
      <c r="A31" s="104">
        <v>44995.0</v>
      </c>
      <c r="B31" s="105">
        <v>0.29097222222222224</v>
      </c>
      <c r="C31" s="105">
        <v>0.6770833333333334</v>
      </c>
      <c r="D31" s="106">
        <f t="shared" si="1"/>
        <v>0.3861111111</v>
      </c>
      <c r="E31" s="107">
        <v>657.0</v>
      </c>
      <c r="F31" s="108">
        <f t="shared" si="2"/>
        <v>15</v>
      </c>
      <c r="G31" s="109" t="str">
        <f>IFERROR(VLOOKUP($E31,contratos,2,FALSE),"")</f>
        <v>MOACIR QUEIROZ FARIA</v>
      </c>
      <c r="H31" s="110">
        <f>IFERROR(VLOOKUP($E31,contratos,3,FALSE),"")</f>
        <v>2.5</v>
      </c>
      <c r="I31" s="111" t="str">
        <f>IFERROR(VLOOKUP($E31,contratos,4,FALSE),"")</f>
        <v/>
      </c>
      <c r="J31" s="112" t="str">
        <f>IFERROR(VLOOKUP($E31,contratos,5,FALSE),"")</f>
        <v/>
      </c>
      <c r="K31" s="112" t="str">
        <f>IFERROR(VLOOKUP($E31,contratos,6,FALSE),"")</f>
        <v/>
      </c>
      <c r="L31" s="112" t="str">
        <f>IFERROR(VLOOKUP($E31,contratos,7,FALSE),"")</f>
        <v/>
      </c>
      <c r="M31" s="113" t="s">
        <v>149</v>
      </c>
      <c r="N31" s="114"/>
      <c r="O31" s="113" t="s">
        <v>179</v>
      </c>
      <c r="P31" s="107">
        <v>1.0</v>
      </c>
      <c r="Q31" s="115" t="s">
        <v>195</v>
      </c>
      <c r="R31" s="116">
        <v>0.3333333333333333</v>
      </c>
      <c r="S31" s="117">
        <f t="shared" si="3"/>
        <v>0.6243055556</v>
      </c>
      <c r="T31" s="116">
        <v>0.34444444444444444</v>
      </c>
      <c r="U31" s="106">
        <f t="shared" si="4"/>
        <v>0.01111111111</v>
      </c>
      <c r="V31" s="107" t="s">
        <v>180</v>
      </c>
      <c r="W31" s="107" t="s">
        <v>124</v>
      </c>
      <c r="X31" s="118">
        <v>4570.45</v>
      </c>
      <c r="Y31" s="119">
        <f t="shared" si="8"/>
        <v>40.62622222</v>
      </c>
      <c r="Z31" s="113" t="s">
        <v>494</v>
      </c>
      <c r="AA31" s="113" t="s">
        <v>195</v>
      </c>
      <c r="AB31" s="119">
        <f>IF(T31&lt;&gt;"",(HOUR(T31)+MINUTE(T31)/60)*custohh,"")</f>
        <v>620</v>
      </c>
      <c r="AC31" s="118">
        <v>0.0</v>
      </c>
      <c r="AD31" s="119">
        <f t="shared" si="6"/>
        <v>620</v>
      </c>
      <c r="AE31" s="107" t="s">
        <v>378</v>
      </c>
      <c r="AF31" s="107" t="s">
        <v>153</v>
      </c>
      <c r="AG31" s="107">
        <v>0.0</v>
      </c>
      <c r="AH31" s="107" t="s">
        <v>502</v>
      </c>
      <c r="AI31" s="107" t="s">
        <v>378</v>
      </c>
      <c r="AJ31" s="122" t="s">
        <v>503</v>
      </c>
      <c r="AK31" s="107">
        <v>0.0</v>
      </c>
      <c r="AL31" s="113" t="s">
        <v>204</v>
      </c>
      <c r="AM31" s="126" t="s">
        <v>402</v>
      </c>
      <c r="AN31" s="121"/>
    </row>
    <row r="32">
      <c r="A32" s="104">
        <v>44995.0</v>
      </c>
      <c r="B32" s="105">
        <v>0.2972222222222222</v>
      </c>
      <c r="C32" s="105">
        <v>0.6972222222222222</v>
      </c>
      <c r="D32" s="106">
        <f t="shared" si="1"/>
        <v>0.4</v>
      </c>
      <c r="E32" s="107">
        <v>935.0</v>
      </c>
      <c r="F32" s="108">
        <f t="shared" si="2"/>
        <v>4</v>
      </c>
      <c r="G32" s="109" t="str">
        <f>IFERROR(VLOOKUP($E32,contratos,2,FALSE),"")</f>
        <v>JOÃO LUIZ NOGUEIRA DE CARVALHO</v>
      </c>
      <c r="H32" s="110">
        <f>IFERROR(VLOOKUP($E32,contratos,3,FALSE),"")</f>
        <v>1.833333333</v>
      </c>
      <c r="I32" s="111" t="str">
        <f>IFERROR(VLOOKUP($E32,contratos,4,FALSE),"")</f>
        <v/>
      </c>
      <c r="J32" s="112" t="str">
        <f>IFERROR(VLOOKUP($E32,contratos,5,FALSE),"")</f>
        <v/>
      </c>
      <c r="K32" s="112" t="str">
        <f>IFERROR(VLOOKUP($E32,contratos,6,FALSE),"")</f>
        <v/>
      </c>
      <c r="L32" s="112" t="str">
        <f>IFERROR(VLOOKUP($E32,contratos,7,FALSE),"")</f>
        <v/>
      </c>
      <c r="M32" s="113" t="s">
        <v>149</v>
      </c>
      <c r="N32" s="114"/>
      <c r="O32" s="113" t="s">
        <v>371</v>
      </c>
      <c r="P32" s="107">
        <v>1.0</v>
      </c>
      <c r="Q32" s="115" t="s">
        <v>504</v>
      </c>
      <c r="R32" s="116">
        <v>0.3333333333333333</v>
      </c>
      <c r="S32" s="117">
        <f t="shared" si="3"/>
        <v>0.6305555556</v>
      </c>
      <c r="T32" s="116">
        <v>0.35833333333333334</v>
      </c>
      <c r="U32" s="106">
        <f t="shared" si="4"/>
        <v>0.025</v>
      </c>
      <c r="V32" s="107" t="s">
        <v>142</v>
      </c>
      <c r="W32" s="107" t="s">
        <v>217</v>
      </c>
      <c r="X32" s="118">
        <v>0.0</v>
      </c>
      <c r="Y32" s="119">
        <f t="shared" si="8"/>
        <v>1046.06625</v>
      </c>
      <c r="Z32" s="113" t="s">
        <v>494</v>
      </c>
      <c r="AA32" s="113" t="s">
        <v>163</v>
      </c>
      <c r="AB32" s="119">
        <f>IF(T32&lt;&gt;"",(HOUR(T32)+MINUTE(T32)/60)*custohh,"")</f>
        <v>645</v>
      </c>
      <c r="AC32" s="118">
        <v>0.0</v>
      </c>
      <c r="AD32" s="119">
        <f t="shared" si="6"/>
        <v>645</v>
      </c>
      <c r="AE32" s="107" t="s">
        <v>456</v>
      </c>
      <c r="AF32" s="107"/>
      <c r="AG32" s="107"/>
      <c r="AH32" s="107"/>
      <c r="AI32" s="107"/>
      <c r="AJ32" s="120"/>
      <c r="AK32" s="107"/>
      <c r="AL32" s="113"/>
      <c r="AM32" s="121"/>
      <c r="AN32" s="121"/>
    </row>
    <row r="33">
      <c r="A33" s="104">
        <v>44995.0</v>
      </c>
      <c r="B33" s="105">
        <v>0.29791666666666666</v>
      </c>
      <c r="C33" s="105">
        <v>0.5965277777777778</v>
      </c>
      <c r="D33" s="106">
        <f t="shared" si="1"/>
        <v>0.2986111111</v>
      </c>
      <c r="E33" s="107">
        <v>935.0</v>
      </c>
      <c r="F33" s="108">
        <f t="shared" si="2"/>
        <v>4</v>
      </c>
      <c r="G33" s="109" t="str">
        <f>IFERROR(VLOOKUP($E33,contratos,2,FALSE),"")</f>
        <v>JOÃO LUIZ NOGUEIRA DE CARVALHO</v>
      </c>
      <c r="H33" s="110">
        <f>IFERROR(VLOOKUP($E33,contratos,3,FALSE),"")</f>
        <v>1.833333333</v>
      </c>
      <c r="I33" s="111" t="str">
        <f>IFERROR(VLOOKUP($E33,contratos,4,FALSE),"")</f>
        <v/>
      </c>
      <c r="J33" s="112" t="str">
        <f>IFERROR(VLOOKUP($E33,contratos,5,FALSE),"")</f>
        <v/>
      </c>
      <c r="K33" s="112" t="str">
        <f>IFERROR(VLOOKUP($E33,contratos,6,FALSE),"")</f>
        <v/>
      </c>
      <c r="L33" s="112" t="str">
        <f>IFERROR(VLOOKUP($E33,contratos,7,FALSE),"")</f>
        <v/>
      </c>
      <c r="M33" s="113" t="s">
        <v>149</v>
      </c>
      <c r="N33" s="114"/>
      <c r="O33" s="113" t="s">
        <v>179</v>
      </c>
      <c r="P33" s="107">
        <v>1.0</v>
      </c>
      <c r="Q33" s="115" t="s">
        <v>183</v>
      </c>
      <c r="R33" s="116">
        <v>0.3333333333333333</v>
      </c>
      <c r="S33" s="117">
        <f t="shared" si="3"/>
        <v>0.63125</v>
      </c>
      <c r="T33" s="116">
        <v>0.2569444444444444</v>
      </c>
      <c r="U33" s="106">
        <f t="shared" si="4"/>
        <v>-0.07638888889</v>
      </c>
      <c r="V33" s="107" t="s">
        <v>151</v>
      </c>
      <c r="W33" s="107" t="s">
        <v>198</v>
      </c>
      <c r="X33" s="118">
        <v>16737.06</v>
      </c>
      <c r="Y33" s="119">
        <f t="shared" si="8"/>
        <v>1046.06625</v>
      </c>
      <c r="Z33" s="113" t="s">
        <v>494</v>
      </c>
      <c r="AA33" s="113" t="s">
        <v>183</v>
      </c>
      <c r="AB33" s="119">
        <f>IF(T33&lt;&gt;"",(HOUR(T33)+MINUTE(T33)/60)*custohh,"")</f>
        <v>462.5</v>
      </c>
      <c r="AC33" s="118">
        <v>0.0</v>
      </c>
      <c r="AD33" s="119">
        <f t="shared" si="6"/>
        <v>462.5</v>
      </c>
      <c r="AE33" s="107" t="s">
        <v>456</v>
      </c>
      <c r="AF33" s="107"/>
      <c r="AG33" s="107"/>
      <c r="AH33" s="107"/>
      <c r="AI33" s="107"/>
      <c r="AJ33" s="120"/>
      <c r="AK33" s="107"/>
      <c r="AL33" s="113"/>
      <c r="AM33" s="121"/>
      <c r="AN33" s="121"/>
    </row>
    <row r="34">
      <c r="A34" s="104">
        <v>44994.0</v>
      </c>
      <c r="B34" s="105">
        <v>0.2916666666666667</v>
      </c>
      <c r="C34" s="105">
        <v>0.7083333333333334</v>
      </c>
      <c r="D34" s="106">
        <f t="shared" si="1"/>
        <v>0.4166666667</v>
      </c>
      <c r="E34" s="107">
        <v>7.0</v>
      </c>
      <c r="F34" s="108">
        <f t="shared" si="2"/>
        <v>22</v>
      </c>
      <c r="G34" s="109" t="str">
        <f>IFERROR(VLOOKUP($E34,contratos,2,FALSE),"")</f>
        <v>REUNIÕES, TREINAMENTOS E PASSAGEM DE PROJETOS</v>
      </c>
      <c r="H34" s="110" t="str">
        <f>IFERROR(VLOOKUP($E34,contratos,3,FALSE),"")</f>
        <v/>
      </c>
      <c r="I34" s="111" t="str">
        <f>IFERROR(VLOOKUP($E34,contratos,4,FALSE),"")</f>
        <v/>
      </c>
      <c r="J34" s="112" t="str">
        <f>IFERROR(VLOOKUP($E34,contratos,5,FALSE),"")</f>
        <v/>
      </c>
      <c r="K34" s="112" t="str">
        <f>IFERROR(VLOOKUP($E34,contratos,6,FALSE),"")</f>
        <v/>
      </c>
      <c r="L34" s="112" t="str">
        <f>IFERROR(VLOOKUP($E34,contratos,7,FALSE),"")</f>
        <v/>
      </c>
      <c r="M34" s="113" t="s">
        <v>149</v>
      </c>
      <c r="N34" s="114"/>
      <c r="O34" s="113" t="s">
        <v>191</v>
      </c>
      <c r="P34" s="107">
        <v>0.0</v>
      </c>
      <c r="Q34" s="115" t="s">
        <v>498</v>
      </c>
      <c r="R34" s="116">
        <v>0.375</v>
      </c>
      <c r="S34" s="117">
        <f t="shared" si="3"/>
        <v>0.6666666667</v>
      </c>
      <c r="T34" s="116">
        <v>0.375</v>
      </c>
      <c r="U34" s="106">
        <f t="shared" si="4"/>
        <v>0</v>
      </c>
      <c r="V34" s="107" t="s">
        <v>134</v>
      </c>
      <c r="W34" s="107" t="s">
        <v>197</v>
      </c>
      <c r="X34" s="118">
        <v>0.0</v>
      </c>
      <c r="Y34" s="119">
        <f t="shared" si="8"/>
        <v>0</v>
      </c>
      <c r="Z34" s="113" t="s">
        <v>461</v>
      </c>
      <c r="AA34" s="113" t="s">
        <v>461</v>
      </c>
      <c r="AB34" s="119">
        <f>IF(T34&lt;&gt;"",(HOUR(T34)+MINUTE(T34)/60)*custohh,"")</f>
        <v>675</v>
      </c>
      <c r="AC34" s="118">
        <v>0.0</v>
      </c>
      <c r="AD34" s="119">
        <f t="shared" si="6"/>
        <v>675</v>
      </c>
      <c r="AE34" s="107" t="s">
        <v>456</v>
      </c>
      <c r="AF34" s="107"/>
      <c r="AG34" s="107"/>
      <c r="AH34" s="107"/>
      <c r="AI34" s="107"/>
      <c r="AJ34" s="120"/>
      <c r="AK34" s="107"/>
      <c r="AL34" s="113"/>
      <c r="AM34" s="121"/>
      <c r="AN34" s="121"/>
    </row>
    <row r="35">
      <c r="A35" s="104">
        <v>44994.0</v>
      </c>
      <c r="B35" s="105">
        <v>0.2916666666666667</v>
      </c>
      <c r="C35" s="105">
        <v>0.7083333333333334</v>
      </c>
      <c r="D35" s="106">
        <f t="shared" si="1"/>
        <v>0.4166666667</v>
      </c>
      <c r="E35" s="107">
        <v>7.0</v>
      </c>
      <c r="F35" s="108">
        <f t="shared" si="2"/>
        <v>22</v>
      </c>
      <c r="G35" s="109" t="str">
        <f>IFERROR(VLOOKUP($E35,contratos,2,FALSE),"")</f>
        <v>REUNIÕES, TREINAMENTOS E PASSAGEM DE PROJETOS</v>
      </c>
      <c r="H35" s="110" t="str">
        <f>IFERROR(VLOOKUP($E35,contratos,3,FALSE),"")</f>
        <v/>
      </c>
      <c r="I35" s="111" t="str">
        <f>IFERROR(VLOOKUP($E35,contratos,4,FALSE),"")</f>
        <v/>
      </c>
      <c r="J35" s="112" t="str">
        <f>IFERROR(VLOOKUP($E35,contratos,5,FALSE),"")</f>
        <v/>
      </c>
      <c r="K35" s="112" t="str">
        <f>IFERROR(VLOOKUP($E35,contratos,6,FALSE),"")</f>
        <v/>
      </c>
      <c r="L35" s="112" t="str">
        <f>IFERROR(VLOOKUP($E35,contratos,7,FALSE),"")</f>
        <v/>
      </c>
      <c r="M35" s="113" t="s">
        <v>149</v>
      </c>
      <c r="N35" s="114"/>
      <c r="O35" s="113" t="s">
        <v>191</v>
      </c>
      <c r="P35" s="107">
        <v>0.0</v>
      </c>
      <c r="Q35" s="115" t="s">
        <v>498</v>
      </c>
      <c r="R35" s="116">
        <v>0.375</v>
      </c>
      <c r="S35" s="117">
        <f t="shared" si="3"/>
        <v>0.6666666667</v>
      </c>
      <c r="T35" s="116">
        <v>0.375</v>
      </c>
      <c r="U35" s="106">
        <f t="shared" si="4"/>
        <v>0</v>
      </c>
      <c r="V35" s="107" t="s">
        <v>160</v>
      </c>
      <c r="W35" s="107" t="s">
        <v>192</v>
      </c>
      <c r="X35" s="118">
        <v>0.0</v>
      </c>
      <c r="Y35" s="119">
        <f t="shared" si="8"/>
        <v>0</v>
      </c>
      <c r="Z35" s="113" t="s">
        <v>461</v>
      </c>
      <c r="AA35" s="113" t="s">
        <v>461</v>
      </c>
      <c r="AB35" s="119">
        <f>IF(T35&lt;&gt;"",(HOUR(T35)+MINUTE(T35)/60)*custohh,"")</f>
        <v>675</v>
      </c>
      <c r="AC35" s="118">
        <v>0.0</v>
      </c>
      <c r="AD35" s="119">
        <f t="shared" si="6"/>
        <v>675</v>
      </c>
      <c r="AE35" s="107" t="s">
        <v>456</v>
      </c>
      <c r="AF35" s="107"/>
      <c r="AG35" s="107"/>
      <c r="AH35" s="107"/>
      <c r="AI35" s="107"/>
      <c r="AJ35" s="120"/>
      <c r="AK35" s="107"/>
      <c r="AL35" s="113"/>
      <c r="AM35" s="121"/>
      <c r="AN35" s="121"/>
    </row>
    <row r="36">
      <c r="A36" s="104">
        <v>44994.0</v>
      </c>
      <c r="B36" s="105">
        <v>0.3</v>
      </c>
      <c r="C36" s="105">
        <v>0.7083333333333334</v>
      </c>
      <c r="D36" s="106">
        <f t="shared" si="1"/>
        <v>0.4083333333</v>
      </c>
      <c r="E36" s="107">
        <v>657.0</v>
      </c>
      <c r="F36" s="108">
        <f t="shared" si="2"/>
        <v>15</v>
      </c>
      <c r="G36" s="109" t="str">
        <f>IFERROR(VLOOKUP($E36,contratos,2,FALSE),"")</f>
        <v>MOACIR QUEIROZ FARIA</v>
      </c>
      <c r="H36" s="110">
        <f>IFERROR(VLOOKUP($E36,contratos,3,FALSE),"")</f>
        <v>2.5</v>
      </c>
      <c r="I36" s="111" t="str">
        <f>IFERROR(VLOOKUP($E36,contratos,4,FALSE),"")</f>
        <v/>
      </c>
      <c r="J36" s="112" t="str">
        <f>IFERROR(VLOOKUP($E36,contratos,5,FALSE),"")</f>
        <v/>
      </c>
      <c r="K36" s="112" t="str">
        <f>IFERROR(VLOOKUP($E36,contratos,6,FALSE),"")</f>
        <v/>
      </c>
      <c r="L36" s="112" t="str">
        <f>IFERROR(VLOOKUP($E36,contratos,7,FALSE),"")</f>
        <v/>
      </c>
      <c r="M36" s="113" t="s">
        <v>149</v>
      </c>
      <c r="N36" s="114"/>
      <c r="O36" s="113" t="s">
        <v>179</v>
      </c>
      <c r="P36" s="107">
        <v>1.0</v>
      </c>
      <c r="Q36" s="115" t="s">
        <v>195</v>
      </c>
      <c r="R36" s="116">
        <v>0.375</v>
      </c>
      <c r="S36" s="117">
        <f t="shared" si="3"/>
        <v>0.675</v>
      </c>
      <c r="T36" s="116">
        <v>0.36666666666666664</v>
      </c>
      <c r="U36" s="106">
        <f t="shared" si="4"/>
        <v>-0.008333333333</v>
      </c>
      <c r="V36" s="107" t="s">
        <v>167</v>
      </c>
      <c r="W36" s="107" t="s">
        <v>219</v>
      </c>
      <c r="X36" s="118">
        <v>0.0</v>
      </c>
      <c r="Y36" s="119">
        <f t="shared" si="8"/>
        <v>40.62622222</v>
      </c>
      <c r="Z36" s="113" t="s">
        <v>494</v>
      </c>
      <c r="AA36" s="113" t="s">
        <v>195</v>
      </c>
      <c r="AB36" s="119">
        <f>IF(T36&lt;&gt;"",(HOUR(T36)+MINUTE(T36)/60)*custohh,"")</f>
        <v>660</v>
      </c>
      <c r="AC36" s="118">
        <v>0.0</v>
      </c>
      <c r="AD36" s="119">
        <f t="shared" si="6"/>
        <v>660</v>
      </c>
      <c r="AE36" s="107" t="s">
        <v>456</v>
      </c>
      <c r="AF36" s="107"/>
      <c r="AG36" s="107"/>
      <c r="AH36" s="107"/>
      <c r="AI36" s="107"/>
      <c r="AJ36" s="120"/>
      <c r="AK36" s="107"/>
      <c r="AL36" s="113"/>
      <c r="AM36" s="121"/>
      <c r="AN36" s="121"/>
    </row>
    <row r="37">
      <c r="A37" s="104">
        <v>44994.0</v>
      </c>
      <c r="B37" s="105">
        <v>0.2777777777777778</v>
      </c>
      <c r="C37" s="105">
        <v>0.7159722222222222</v>
      </c>
      <c r="D37" s="106">
        <f t="shared" si="1"/>
        <v>0.4381944444</v>
      </c>
      <c r="E37" s="107">
        <v>685.0</v>
      </c>
      <c r="F37" s="108">
        <f t="shared" si="2"/>
        <v>7</v>
      </c>
      <c r="G37" s="109" t="str">
        <f>IFERROR(VLOOKUP($E37,contratos,2,FALSE),"")</f>
        <v>SANDERS LUKE DA SILVA MACIEL</v>
      </c>
      <c r="H37" s="110">
        <f>IFERROR(VLOOKUP($E37,contratos,3,FALSE),"")</f>
        <v>3.75</v>
      </c>
      <c r="I37" s="111" t="str">
        <f>IFERROR(VLOOKUP($E37,contratos,4,FALSE),"")</f>
        <v/>
      </c>
      <c r="J37" s="112" t="str">
        <f>IFERROR(VLOOKUP($E37,contratos,5,FALSE),"")</f>
        <v/>
      </c>
      <c r="K37" s="112" t="str">
        <f>IFERROR(VLOOKUP($E37,contratos,6,FALSE),"")</f>
        <v/>
      </c>
      <c r="L37" s="112" t="str">
        <f>IFERROR(VLOOKUP($E37,contratos,7,FALSE),"")</f>
        <v/>
      </c>
      <c r="M37" s="113" t="s">
        <v>149</v>
      </c>
      <c r="N37" s="113"/>
      <c r="O37" s="113" t="s">
        <v>179</v>
      </c>
      <c r="P37" s="107">
        <v>1.0</v>
      </c>
      <c r="Q37" s="115" t="s">
        <v>155</v>
      </c>
      <c r="R37" s="116">
        <v>0.375</v>
      </c>
      <c r="S37" s="117">
        <f t="shared" si="3"/>
        <v>0.6527777778</v>
      </c>
      <c r="T37" s="116">
        <v>0.39652777777777776</v>
      </c>
      <c r="U37" s="106">
        <f t="shared" si="4"/>
        <v>0.02152777778</v>
      </c>
      <c r="V37" s="107" t="s">
        <v>203</v>
      </c>
      <c r="W37" s="107" t="s">
        <v>125</v>
      </c>
      <c r="X37" s="118">
        <v>0.0</v>
      </c>
      <c r="Y37" s="119">
        <f t="shared" si="8"/>
        <v>0</v>
      </c>
      <c r="Z37" s="113" t="s">
        <v>494</v>
      </c>
      <c r="AA37" s="113" t="s">
        <v>155</v>
      </c>
      <c r="AB37" s="119">
        <f>IF(T37&lt;&gt;"",(HOUR(T37)+MINUTE(T37)/60)*custohh,"")</f>
        <v>713.75</v>
      </c>
      <c r="AC37" s="118">
        <v>0.0</v>
      </c>
      <c r="AD37" s="119">
        <f t="shared" si="6"/>
        <v>713.75</v>
      </c>
      <c r="AE37" s="107" t="s">
        <v>456</v>
      </c>
      <c r="AF37" s="107"/>
      <c r="AG37" s="107"/>
      <c r="AH37" s="107"/>
      <c r="AI37" s="107"/>
      <c r="AJ37" s="120"/>
      <c r="AK37" s="107"/>
      <c r="AL37" s="113"/>
      <c r="AM37" s="121"/>
      <c r="AN37" s="121"/>
    </row>
    <row r="38">
      <c r="A38" s="104">
        <v>44994.0</v>
      </c>
      <c r="B38" s="105">
        <v>0.3138888888888889</v>
      </c>
      <c r="C38" s="105">
        <v>0.7159722222222222</v>
      </c>
      <c r="D38" s="106">
        <f t="shared" si="1"/>
        <v>0.4020833333</v>
      </c>
      <c r="E38" s="107">
        <v>657.0</v>
      </c>
      <c r="F38" s="108">
        <f t="shared" si="2"/>
        <v>15</v>
      </c>
      <c r="G38" s="109" t="str">
        <f>IFERROR(VLOOKUP($E38,contratos,2,FALSE),"")</f>
        <v>MOACIR QUEIROZ FARIA</v>
      </c>
      <c r="H38" s="110">
        <f>IFERROR(VLOOKUP($E38,contratos,3,FALSE),"")</f>
        <v>2.5</v>
      </c>
      <c r="I38" s="111" t="str">
        <f>IFERROR(VLOOKUP($E38,contratos,4,FALSE),"")</f>
        <v/>
      </c>
      <c r="J38" s="112" t="str">
        <f>IFERROR(VLOOKUP($E38,contratos,5,FALSE),"")</f>
        <v/>
      </c>
      <c r="K38" s="112" t="str">
        <f>IFERROR(VLOOKUP($E38,contratos,6,FALSE),"")</f>
        <v/>
      </c>
      <c r="L38" s="112" t="str">
        <f>IFERROR(VLOOKUP($E38,contratos,7,FALSE),"")</f>
        <v/>
      </c>
      <c r="M38" s="113" t="s">
        <v>149</v>
      </c>
      <c r="N38" s="114"/>
      <c r="O38" s="113" t="s">
        <v>179</v>
      </c>
      <c r="P38" s="107">
        <v>1.0</v>
      </c>
      <c r="Q38" s="115" t="s">
        <v>195</v>
      </c>
      <c r="R38" s="116">
        <v>0.375</v>
      </c>
      <c r="S38" s="117">
        <f t="shared" si="3"/>
        <v>0.6888888889</v>
      </c>
      <c r="T38" s="116">
        <v>0.36041666666666666</v>
      </c>
      <c r="U38" s="106">
        <f t="shared" si="4"/>
        <v>-0.01458333333</v>
      </c>
      <c r="V38" s="107" t="s">
        <v>180</v>
      </c>
      <c r="W38" s="107" t="s">
        <v>124</v>
      </c>
      <c r="X38" s="118">
        <v>0.0</v>
      </c>
      <c r="Y38" s="119">
        <f t="shared" si="8"/>
        <v>40.62622222</v>
      </c>
      <c r="Z38" s="113" t="s">
        <v>494</v>
      </c>
      <c r="AA38" s="113" t="s">
        <v>195</v>
      </c>
      <c r="AB38" s="119">
        <f>IF(T38&lt;&gt;"",(HOUR(T38)+MINUTE(T38)/60)*custohh,"")</f>
        <v>648.75</v>
      </c>
      <c r="AC38" s="118">
        <v>0.0</v>
      </c>
      <c r="AD38" s="119">
        <f t="shared" si="6"/>
        <v>648.75</v>
      </c>
      <c r="AE38" s="107" t="s">
        <v>456</v>
      </c>
      <c r="AF38" s="107"/>
      <c r="AG38" s="107"/>
      <c r="AH38" s="107"/>
      <c r="AI38" s="107"/>
      <c r="AJ38" s="120"/>
      <c r="AK38" s="107"/>
      <c r="AL38" s="113"/>
      <c r="AM38" s="121"/>
      <c r="AN38" s="121"/>
    </row>
    <row r="39">
      <c r="A39" s="104">
        <v>44994.0</v>
      </c>
      <c r="B39" s="105">
        <v>0.2916666666666667</v>
      </c>
      <c r="C39" s="105">
        <v>0.8361111111111111</v>
      </c>
      <c r="D39" s="106">
        <f t="shared" si="1"/>
        <v>0.5444444444</v>
      </c>
      <c r="E39" s="107">
        <v>952.0</v>
      </c>
      <c r="F39" s="108">
        <f t="shared" si="2"/>
        <v>4</v>
      </c>
      <c r="G39" s="109" t="str">
        <f>IFERROR(VLOOKUP($E39,contratos,2,FALSE),"")</f>
        <v>DANIEL BRUXEL</v>
      </c>
      <c r="H39" s="110">
        <f>IFERROR(VLOOKUP($E39,contratos,3,FALSE),"")</f>
        <v>1.833333333</v>
      </c>
      <c r="I39" s="111" t="str">
        <f>IFERROR(VLOOKUP($E39,contratos,4,FALSE),"")</f>
        <v/>
      </c>
      <c r="J39" s="112" t="str">
        <f>IFERROR(VLOOKUP($E39,contratos,5,FALSE),"")</f>
        <v/>
      </c>
      <c r="K39" s="112" t="str">
        <f>IFERROR(VLOOKUP($E39,contratos,6,FALSE),"")</f>
        <v/>
      </c>
      <c r="L39" s="112" t="str">
        <f>IFERROR(VLOOKUP($E39,contratos,7,FALSE),"")</f>
        <v/>
      </c>
      <c r="M39" s="113" t="s">
        <v>149</v>
      </c>
      <c r="N39" s="114"/>
      <c r="O39" s="113" t="s">
        <v>179</v>
      </c>
      <c r="P39" s="107">
        <v>1.0</v>
      </c>
      <c r="Q39" s="115" t="s">
        <v>201</v>
      </c>
      <c r="R39" s="116">
        <v>0.375</v>
      </c>
      <c r="S39" s="117">
        <f t="shared" si="3"/>
        <v>0.6666666667</v>
      </c>
      <c r="T39" s="116">
        <v>0.5027777777777778</v>
      </c>
      <c r="U39" s="106">
        <f t="shared" si="4"/>
        <v>0.1277777778</v>
      </c>
      <c r="V39" s="107" t="s">
        <v>142</v>
      </c>
      <c r="W39" s="107" t="s">
        <v>217</v>
      </c>
      <c r="X39" s="118">
        <v>0.0</v>
      </c>
      <c r="Y39" s="119">
        <f t="shared" si="8"/>
        <v>0</v>
      </c>
      <c r="Z39" s="113" t="s">
        <v>494</v>
      </c>
      <c r="AA39" s="113" t="s">
        <v>201</v>
      </c>
      <c r="AB39" s="119">
        <f>IF(T39&lt;&gt;"",(HOUR(T39)+MINUTE(T39)/60)*custohh,"")</f>
        <v>905</v>
      </c>
      <c r="AC39" s="118">
        <v>7879.32</v>
      </c>
      <c r="AD39" s="119">
        <f t="shared" si="6"/>
        <v>8784.32</v>
      </c>
      <c r="AE39" s="107" t="s">
        <v>456</v>
      </c>
      <c r="AF39" s="107"/>
      <c r="AG39" s="107"/>
      <c r="AH39" s="107"/>
      <c r="AI39" s="107"/>
      <c r="AJ39" s="120"/>
      <c r="AK39" s="107"/>
      <c r="AL39" s="113"/>
      <c r="AM39" s="121"/>
      <c r="AN39" s="121"/>
    </row>
    <row r="40">
      <c r="A40" s="104">
        <v>44994.0</v>
      </c>
      <c r="B40" s="105">
        <v>0.33055555555555555</v>
      </c>
      <c r="C40" s="105">
        <v>0.7055555555555556</v>
      </c>
      <c r="D40" s="106">
        <f t="shared" si="1"/>
        <v>0.375</v>
      </c>
      <c r="E40" s="107">
        <v>935.0</v>
      </c>
      <c r="F40" s="108">
        <f t="shared" si="2"/>
        <v>4</v>
      </c>
      <c r="G40" s="109" t="str">
        <f>IFERROR(VLOOKUP($E40,contratos,2,FALSE),"")</f>
        <v>JOÃO LUIZ NOGUEIRA DE CARVALHO</v>
      </c>
      <c r="H40" s="110">
        <f>IFERROR(VLOOKUP($E40,contratos,3,FALSE),"")</f>
        <v>1.833333333</v>
      </c>
      <c r="I40" s="111" t="str">
        <f>IFERROR(VLOOKUP($E40,contratos,4,FALSE),"")</f>
        <v/>
      </c>
      <c r="J40" s="112" t="str">
        <f>IFERROR(VLOOKUP($E40,contratos,5,FALSE),"")</f>
        <v/>
      </c>
      <c r="K40" s="112" t="str">
        <f>IFERROR(VLOOKUP($E40,contratos,6,FALSE),"")</f>
        <v/>
      </c>
      <c r="L40" s="112" t="str">
        <f>IFERROR(VLOOKUP($E40,contratos,7,FALSE),"")</f>
        <v/>
      </c>
      <c r="M40" s="113" t="s">
        <v>149</v>
      </c>
      <c r="N40" s="114"/>
      <c r="O40" s="113" t="s">
        <v>179</v>
      </c>
      <c r="P40" s="107">
        <v>1.0</v>
      </c>
      <c r="Q40" s="115" t="s">
        <v>195</v>
      </c>
      <c r="R40" s="116">
        <v>0.375</v>
      </c>
      <c r="S40" s="117">
        <f t="shared" si="3"/>
        <v>0.7055555556</v>
      </c>
      <c r="T40" s="116">
        <v>0.3333333333333333</v>
      </c>
      <c r="U40" s="106">
        <f t="shared" si="4"/>
        <v>-0.04166666667</v>
      </c>
      <c r="V40" s="107" t="s">
        <v>151</v>
      </c>
      <c r="W40" s="107" t="s">
        <v>198</v>
      </c>
      <c r="X40" s="118">
        <v>0.0</v>
      </c>
      <c r="Y40" s="119">
        <f t="shared" si="8"/>
        <v>1046.06625</v>
      </c>
      <c r="Z40" s="113" t="s">
        <v>494</v>
      </c>
      <c r="AA40" s="113" t="s">
        <v>195</v>
      </c>
      <c r="AB40" s="119">
        <f>IF(T40&lt;&gt;"",(HOUR(T40)+MINUTE(T40)/60)*custohh,"")</f>
        <v>600</v>
      </c>
      <c r="AC40" s="118">
        <v>0.0</v>
      </c>
      <c r="AD40" s="119">
        <f t="shared" si="6"/>
        <v>600</v>
      </c>
      <c r="AE40" s="107" t="s">
        <v>378</v>
      </c>
      <c r="AF40" s="107" t="s">
        <v>199</v>
      </c>
      <c r="AG40" s="107">
        <v>0.0</v>
      </c>
      <c r="AH40" s="107" t="s">
        <v>505</v>
      </c>
      <c r="AI40" s="107" t="s">
        <v>378</v>
      </c>
      <c r="AJ40" s="122" t="s">
        <v>503</v>
      </c>
      <c r="AK40" s="107">
        <v>0.0</v>
      </c>
      <c r="AL40" s="113" t="s">
        <v>154</v>
      </c>
      <c r="AM40" s="126" t="s">
        <v>402</v>
      </c>
      <c r="AN40" s="121"/>
    </row>
    <row r="41">
      <c r="A41" s="104">
        <v>44993.0</v>
      </c>
      <c r="B41" s="105">
        <v>0.2916666666666667</v>
      </c>
      <c r="C41" s="105">
        <v>0.7083333333333334</v>
      </c>
      <c r="D41" s="106">
        <f t="shared" si="1"/>
        <v>0.4166666667</v>
      </c>
      <c r="E41" s="107">
        <v>7.0</v>
      </c>
      <c r="F41" s="108">
        <f t="shared" si="2"/>
        <v>22</v>
      </c>
      <c r="G41" s="109" t="str">
        <f>IFERROR(VLOOKUP($E41,contratos,2,FALSE),"")</f>
        <v>REUNIÕES, TREINAMENTOS E PASSAGEM DE PROJETOS</v>
      </c>
      <c r="H41" s="110" t="str">
        <f>IFERROR(VLOOKUP($E41,contratos,3,FALSE),"")</f>
        <v/>
      </c>
      <c r="I41" s="111" t="str">
        <f>IFERROR(VLOOKUP($E41,contratos,4,FALSE),"")</f>
        <v/>
      </c>
      <c r="J41" s="112" t="str">
        <f>IFERROR(VLOOKUP($E41,contratos,5,FALSE),"")</f>
        <v/>
      </c>
      <c r="K41" s="112" t="str">
        <f>IFERROR(VLOOKUP($E41,contratos,6,FALSE),"")</f>
        <v/>
      </c>
      <c r="L41" s="112" t="str">
        <f>IFERROR(VLOOKUP($E41,contratos,7,FALSE),"")</f>
        <v/>
      </c>
      <c r="M41" s="113" t="s">
        <v>149</v>
      </c>
      <c r="N41" s="114"/>
      <c r="O41" s="113" t="s">
        <v>191</v>
      </c>
      <c r="P41" s="107">
        <v>0.0</v>
      </c>
      <c r="Q41" s="115" t="s">
        <v>498</v>
      </c>
      <c r="R41" s="116">
        <v>0.375</v>
      </c>
      <c r="S41" s="117">
        <f t="shared" si="3"/>
        <v>0.6666666667</v>
      </c>
      <c r="T41" s="116">
        <v>0.375</v>
      </c>
      <c r="U41" s="106">
        <f t="shared" si="4"/>
        <v>0</v>
      </c>
      <c r="V41" s="107" t="s">
        <v>134</v>
      </c>
      <c r="W41" s="107" t="s">
        <v>197</v>
      </c>
      <c r="X41" s="118">
        <v>0.0</v>
      </c>
      <c r="Y41" s="119">
        <f t="shared" si="8"/>
        <v>0</v>
      </c>
      <c r="Z41" s="113" t="s">
        <v>461</v>
      </c>
      <c r="AA41" s="113" t="s">
        <v>461</v>
      </c>
      <c r="AB41" s="119">
        <f>IF(T41&lt;&gt;"",(HOUR(T41)+MINUTE(T41)/60)*custohh,"")</f>
        <v>675</v>
      </c>
      <c r="AC41" s="118">
        <v>0.0</v>
      </c>
      <c r="AD41" s="119">
        <f t="shared" si="6"/>
        <v>675</v>
      </c>
      <c r="AE41" s="107" t="s">
        <v>456</v>
      </c>
      <c r="AF41" s="107"/>
      <c r="AG41" s="107"/>
      <c r="AH41" s="107"/>
      <c r="AI41" s="107"/>
      <c r="AJ41" s="120"/>
      <c r="AK41" s="107"/>
      <c r="AL41" s="113"/>
      <c r="AM41" s="121"/>
      <c r="AN41" s="121"/>
    </row>
    <row r="42">
      <c r="A42" s="104">
        <v>44993.0</v>
      </c>
      <c r="B42" s="105">
        <v>0.2916666666666667</v>
      </c>
      <c r="C42" s="105">
        <v>0.7083333333333334</v>
      </c>
      <c r="D42" s="106">
        <f t="shared" si="1"/>
        <v>0.4166666667</v>
      </c>
      <c r="E42" s="107">
        <v>7.0</v>
      </c>
      <c r="F42" s="108">
        <f t="shared" si="2"/>
        <v>22</v>
      </c>
      <c r="G42" s="109" t="str">
        <f>IFERROR(VLOOKUP($E42,contratos,2,FALSE),"")</f>
        <v>REUNIÕES, TREINAMENTOS E PASSAGEM DE PROJETOS</v>
      </c>
      <c r="H42" s="110" t="str">
        <f>IFERROR(VLOOKUP($E42,contratos,3,FALSE),"")</f>
        <v/>
      </c>
      <c r="I42" s="111" t="str">
        <f>IFERROR(VLOOKUP($E42,contratos,4,FALSE),"")</f>
        <v/>
      </c>
      <c r="J42" s="112" t="str">
        <f>IFERROR(VLOOKUP($E42,contratos,5,FALSE),"")</f>
        <v/>
      </c>
      <c r="K42" s="112" t="str">
        <f>IFERROR(VLOOKUP($E42,contratos,6,FALSE),"")</f>
        <v/>
      </c>
      <c r="L42" s="112" t="str">
        <f>IFERROR(VLOOKUP($E42,contratos,7,FALSE),"")</f>
        <v/>
      </c>
      <c r="M42" s="113" t="s">
        <v>149</v>
      </c>
      <c r="N42" s="114"/>
      <c r="O42" s="113" t="s">
        <v>191</v>
      </c>
      <c r="P42" s="107">
        <v>0.0</v>
      </c>
      <c r="Q42" s="115" t="s">
        <v>498</v>
      </c>
      <c r="R42" s="116">
        <v>0.375</v>
      </c>
      <c r="S42" s="117">
        <f t="shared" si="3"/>
        <v>0.6666666667</v>
      </c>
      <c r="T42" s="116">
        <v>0.375</v>
      </c>
      <c r="U42" s="106">
        <f t="shared" si="4"/>
        <v>0</v>
      </c>
      <c r="V42" s="107" t="s">
        <v>160</v>
      </c>
      <c r="W42" s="107" t="s">
        <v>192</v>
      </c>
      <c r="X42" s="124">
        <v>0.0</v>
      </c>
      <c r="Y42" s="119">
        <f t="shared" si="8"/>
        <v>0</v>
      </c>
      <c r="Z42" s="113" t="s">
        <v>461</v>
      </c>
      <c r="AA42" s="113" t="s">
        <v>461</v>
      </c>
      <c r="AB42" s="119">
        <f>IF(T42&lt;&gt;"",(HOUR(T42)+MINUTE(T42)/60)*custohh,"")</f>
        <v>675</v>
      </c>
      <c r="AC42" s="118">
        <v>0.0</v>
      </c>
      <c r="AD42" s="119">
        <f t="shared" si="6"/>
        <v>675</v>
      </c>
      <c r="AE42" s="107" t="s">
        <v>456</v>
      </c>
      <c r="AF42" s="107"/>
      <c r="AG42" s="107"/>
      <c r="AH42" s="107"/>
      <c r="AI42" s="107"/>
      <c r="AJ42" s="120"/>
      <c r="AK42" s="107"/>
      <c r="AL42" s="113"/>
      <c r="AM42" s="121"/>
      <c r="AN42" s="121"/>
    </row>
    <row r="43">
      <c r="A43" s="104">
        <v>44993.0</v>
      </c>
      <c r="B43" s="105">
        <v>0.2965277777777778</v>
      </c>
      <c r="C43" s="105">
        <v>0.49027777777777776</v>
      </c>
      <c r="D43" s="106">
        <f t="shared" si="1"/>
        <v>0.19375</v>
      </c>
      <c r="E43" s="107">
        <v>940.0</v>
      </c>
      <c r="F43" s="108">
        <f t="shared" si="2"/>
        <v>3</v>
      </c>
      <c r="G43" s="109" t="str">
        <f>IFERROR(VLOOKUP($E43,contratos,2,FALSE),"")</f>
        <v>TATIANA TEIXEIRA DE SOUZA COUTO</v>
      </c>
      <c r="H43" s="110">
        <f>IFERROR(VLOOKUP($E43,contratos,3,FALSE),"")</f>
        <v>0.6666666667</v>
      </c>
      <c r="I43" s="111" t="str">
        <f>IFERROR(VLOOKUP($E43,contratos,4,FALSE),"")</f>
        <v/>
      </c>
      <c r="J43" s="112" t="str">
        <f>IFERROR(VLOOKUP($E43,contratos,5,FALSE),"")</f>
        <v/>
      </c>
      <c r="K43" s="112" t="str">
        <f>IFERROR(VLOOKUP($E43,contratos,6,FALSE),"")</f>
        <v/>
      </c>
      <c r="L43" s="112" t="str">
        <f>IFERROR(VLOOKUP($E43,contratos,7,FALSE),"")</f>
        <v/>
      </c>
      <c r="M43" s="113" t="s">
        <v>149</v>
      </c>
      <c r="N43" s="114"/>
      <c r="O43" s="113" t="s">
        <v>179</v>
      </c>
      <c r="P43" s="107">
        <v>1.0</v>
      </c>
      <c r="Q43" s="115" t="s">
        <v>195</v>
      </c>
      <c r="R43" s="116">
        <v>0.20833333333333334</v>
      </c>
      <c r="S43" s="117">
        <f t="shared" si="3"/>
        <v>0.5048611111</v>
      </c>
      <c r="T43" s="116">
        <v>0.19375</v>
      </c>
      <c r="U43" s="106">
        <f t="shared" si="4"/>
        <v>-0.01458333333</v>
      </c>
      <c r="V43" s="107" t="s">
        <v>151</v>
      </c>
      <c r="W43" s="107" t="s">
        <v>198</v>
      </c>
      <c r="X43" s="118">
        <v>12716.74</v>
      </c>
      <c r="Y43" s="119">
        <f t="shared" si="8"/>
        <v>1412.971111</v>
      </c>
      <c r="Z43" s="113" t="s">
        <v>494</v>
      </c>
      <c r="AA43" s="113" t="s">
        <v>195</v>
      </c>
      <c r="AB43" s="119">
        <f>IF(T43&lt;&gt;"",(HOUR(T43)+MINUTE(T43)/60)*custohh,"")</f>
        <v>348.75</v>
      </c>
      <c r="AC43" s="118">
        <v>0.0</v>
      </c>
      <c r="AD43" s="119">
        <f t="shared" si="6"/>
        <v>348.75</v>
      </c>
      <c r="AE43" s="107" t="s">
        <v>456</v>
      </c>
      <c r="AF43" s="107"/>
      <c r="AG43" s="107"/>
      <c r="AH43" s="107"/>
      <c r="AI43" s="107"/>
      <c r="AJ43" s="120"/>
      <c r="AK43" s="107"/>
      <c r="AL43" s="113"/>
      <c r="AM43" s="121"/>
      <c r="AN43" s="121"/>
    </row>
    <row r="44">
      <c r="A44" s="104">
        <v>44993.0</v>
      </c>
      <c r="B44" s="105">
        <v>0.4909722222222222</v>
      </c>
      <c r="C44" s="105">
        <v>0.7055555555555556</v>
      </c>
      <c r="D44" s="106">
        <f t="shared" si="1"/>
        <v>0.2145833333</v>
      </c>
      <c r="E44" s="107">
        <v>935.0</v>
      </c>
      <c r="F44" s="108">
        <f t="shared" si="2"/>
        <v>4</v>
      </c>
      <c r="G44" s="109" t="str">
        <f>IFERROR(VLOOKUP($E44,contratos,2,FALSE),"")</f>
        <v>JOÃO LUIZ NOGUEIRA DE CARVALHO</v>
      </c>
      <c r="H44" s="110">
        <f>IFERROR(VLOOKUP($E44,contratos,3,FALSE),"")</f>
        <v>1.833333333</v>
      </c>
      <c r="I44" s="111" t="str">
        <f>IFERROR(VLOOKUP($E44,contratos,4,FALSE),"")</f>
        <v/>
      </c>
      <c r="J44" s="112" t="str">
        <f>IFERROR(VLOOKUP($E44,contratos,5,FALSE),"")</f>
        <v/>
      </c>
      <c r="K44" s="112" t="str">
        <f>IFERROR(VLOOKUP($E44,contratos,6,FALSE),"")</f>
        <v/>
      </c>
      <c r="L44" s="112" t="str">
        <f>IFERROR(VLOOKUP($E44,contratos,7,FALSE),"")</f>
        <v/>
      </c>
      <c r="M44" s="113" t="s">
        <v>149</v>
      </c>
      <c r="N44" s="114"/>
      <c r="O44" s="113" t="s">
        <v>179</v>
      </c>
      <c r="P44" s="107">
        <v>1.0</v>
      </c>
      <c r="Q44" s="115" t="s">
        <v>195</v>
      </c>
      <c r="R44" s="116">
        <v>0.16666666666666666</v>
      </c>
      <c r="S44" s="117">
        <f t="shared" si="3"/>
        <v>0.6576388889</v>
      </c>
      <c r="T44" s="116">
        <v>0.17291666666666666</v>
      </c>
      <c r="U44" s="106">
        <f t="shared" si="4"/>
        <v>0.00625</v>
      </c>
      <c r="V44" s="107" t="s">
        <v>151</v>
      </c>
      <c r="W44" s="107" t="s">
        <v>198</v>
      </c>
      <c r="X44" s="118">
        <v>0.0</v>
      </c>
      <c r="Y44" s="119">
        <f t="shared" si="8"/>
        <v>1046.06625</v>
      </c>
      <c r="Z44" s="113" t="s">
        <v>494</v>
      </c>
      <c r="AA44" s="113" t="s">
        <v>195</v>
      </c>
      <c r="AB44" s="119">
        <f>IF(T44&lt;&gt;"",(HOUR(T44)+MINUTE(T44)/60)*custohh,"")</f>
        <v>311.25</v>
      </c>
      <c r="AC44" s="118">
        <v>0.0</v>
      </c>
      <c r="AD44" s="119">
        <f t="shared" si="6"/>
        <v>311.25</v>
      </c>
      <c r="AE44" s="107" t="s">
        <v>456</v>
      </c>
      <c r="AF44" s="107"/>
      <c r="AG44" s="107"/>
      <c r="AH44" s="107"/>
      <c r="AI44" s="107"/>
      <c r="AJ44" s="120"/>
      <c r="AK44" s="107"/>
      <c r="AL44" s="113"/>
      <c r="AM44" s="121"/>
      <c r="AN44" s="121"/>
    </row>
    <row r="45">
      <c r="A45" s="104">
        <v>44993.0</v>
      </c>
      <c r="B45" s="105">
        <v>0.29375</v>
      </c>
      <c r="C45" s="105">
        <v>0.7048611111111112</v>
      </c>
      <c r="D45" s="106">
        <f t="shared" si="1"/>
        <v>0.4111111111</v>
      </c>
      <c r="E45" s="107">
        <v>657.0</v>
      </c>
      <c r="F45" s="108">
        <f t="shared" si="2"/>
        <v>15</v>
      </c>
      <c r="G45" s="109" t="str">
        <f>IFERROR(VLOOKUP($E45,contratos,2,FALSE),"")</f>
        <v>MOACIR QUEIROZ FARIA</v>
      </c>
      <c r="H45" s="110">
        <f>IFERROR(VLOOKUP($E45,contratos,3,FALSE),"")</f>
        <v>2.5</v>
      </c>
      <c r="I45" s="111" t="str">
        <f>IFERROR(VLOOKUP($E45,contratos,4,FALSE),"")</f>
        <v/>
      </c>
      <c r="J45" s="112" t="str">
        <f>IFERROR(VLOOKUP($E45,contratos,5,FALSE),"")</f>
        <v/>
      </c>
      <c r="K45" s="112" t="str">
        <f>IFERROR(VLOOKUP($E45,contratos,6,FALSE),"")</f>
        <v/>
      </c>
      <c r="L45" s="112" t="str">
        <f>IFERROR(VLOOKUP($E45,contratos,7,FALSE),"")</f>
        <v/>
      </c>
      <c r="M45" s="113" t="s">
        <v>149</v>
      </c>
      <c r="N45" s="114"/>
      <c r="O45" s="113" t="s">
        <v>179</v>
      </c>
      <c r="P45" s="107">
        <v>1.0</v>
      </c>
      <c r="Q45" s="115" t="s">
        <v>195</v>
      </c>
      <c r="R45" s="116">
        <v>0.375</v>
      </c>
      <c r="S45" s="117">
        <f t="shared" si="3"/>
        <v>0.66875</v>
      </c>
      <c r="T45" s="116">
        <v>0.36944444444444446</v>
      </c>
      <c r="U45" s="106">
        <f t="shared" si="4"/>
        <v>-0.005555555556</v>
      </c>
      <c r="V45" s="107" t="s">
        <v>167</v>
      </c>
      <c r="W45" s="107" t="s">
        <v>219</v>
      </c>
      <c r="X45" s="118">
        <v>0.0</v>
      </c>
      <c r="Y45" s="119">
        <f t="shared" si="8"/>
        <v>40.62622222</v>
      </c>
      <c r="Z45" s="113" t="s">
        <v>494</v>
      </c>
      <c r="AA45" s="113" t="s">
        <v>195</v>
      </c>
      <c r="AB45" s="119">
        <f>IF(T45&lt;&gt;"",(HOUR(T45)+MINUTE(T45)/60)*custohh,"")</f>
        <v>665</v>
      </c>
      <c r="AC45" s="118">
        <v>0.0</v>
      </c>
      <c r="AD45" s="119">
        <f t="shared" si="6"/>
        <v>665</v>
      </c>
      <c r="AE45" s="107" t="s">
        <v>456</v>
      </c>
      <c r="AF45" s="107"/>
      <c r="AG45" s="107"/>
      <c r="AH45" s="107"/>
      <c r="AI45" s="107"/>
      <c r="AJ45" s="120"/>
      <c r="AK45" s="107"/>
      <c r="AL45" s="113"/>
      <c r="AM45" s="121"/>
      <c r="AN45" s="121"/>
    </row>
    <row r="46">
      <c r="A46" s="104">
        <v>44993.0</v>
      </c>
      <c r="B46" s="105">
        <v>0.27361111111111114</v>
      </c>
      <c r="C46" s="105">
        <v>0.7118055555555556</v>
      </c>
      <c r="D46" s="106">
        <f t="shared" si="1"/>
        <v>0.4381944444</v>
      </c>
      <c r="E46" s="107">
        <v>685.0</v>
      </c>
      <c r="F46" s="108">
        <f t="shared" si="2"/>
        <v>7</v>
      </c>
      <c r="G46" s="109" t="str">
        <f>IFERROR(VLOOKUP($E46,contratos,2,FALSE),"")</f>
        <v>SANDERS LUKE DA SILVA MACIEL</v>
      </c>
      <c r="H46" s="110">
        <f>IFERROR(VLOOKUP($E46,contratos,3,FALSE),"")</f>
        <v>3.75</v>
      </c>
      <c r="I46" s="111" t="str">
        <f>IFERROR(VLOOKUP($E46,contratos,4,FALSE),"")</f>
        <v/>
      </c>
      <c r="J46" s="112" t="str">
        <f>IFERROR(VLOOKUP($E46,contratos,5,FALSE),"")</f>
        <v/>
      </c>
      <c r="K46" s="112" t="str">
        <f>IFERROR(VLOOKUP($E46,contratos,6,FALSE),"")</f>
        <v/>
      </c>
      <c r="L46" s="112" t="str">
        <f>IFERROR(VLOOKUP($E46,contratos,7,FALSE),"")</f>
        <v/>
      </c>
      <c r="M46" s="113" t="s">
        <v>149</v>
      </c>
      <c r="N46" s="114"/>
      <c r="O46" s="113" t="s">
        <v>179</v>
      </c>
      <c r="P46" s="107">
        <v>1.0</v>
      </c>
      <c r="Q46" s="115" t="s">
        <v>155</v>
      </c>
      <c r="R46" s="116">
        <v>0.375</v>
      </c>
      <c r="S46" s="117">
        <f t="shared" si="3"/>
        <v>0.6486111111</v>
      </c>
      <c r="T46" s="116">
        <v>0.39652777777777776</v>
      </c>
      <c r="U46" s="106">
        <f t="shared" si="4"/>
        <v>0.02152777778</v>
      </c>
      <c r="V46" s="107" t="s">
        <v>203</v>
      </c>
      <c r="W46" s="107" t="s">
        <v>125</v>
      </c>
      <c r="X46" s="118">
        <v>0.0</v>
      </c>
      <c r="Y46" s="119">
        <f t="shared" si="8"/>
        <v>0</v>
      </c>
      <c r="Z46" s="113" t="s">
        <v>494</v>
      </c>
      <c r="AA46" s="113" t="s">
        <v>195</v>
      </c>
      <c r="AB46" s="119">
        <f>IF(T46&lt;&gt;"",(HOUR(T46)+MINUTE(T46)/60)*custohh,"")</f>
        <v>713.75</v>
      </c>
      <c r="AC46" s="118">
        <v>0.0</v>
      </c>
      <c r="AD46" s="119">
        <f t="shared" si="6"/>
        <v>713.75</v>
      </c>
      <c r="AE46" s="107" t="s">
        <v>456</v>
      </c>
      <c r="AF46" s="107"/>
      <c r="AG46" s="107"/>
      <c r="AH46" s="107"/>
      <c r="AI46" s="107"/>
      <c r="AJ46" s="120"/>
      <c r="AK46" s="107"/>
      <c r="AL46" s="113"/>
      <c r="AM46" s="121"/>
      <c r="AN46" s="121"/>
    </row>
    <row r="47">
      <c r="A47" s="104">
        <v>44993.0</v>
      </c>
      <c r="B47" s="105">
        <v>0.3194444444444444</v>
      </c>
      <c r="C47" s="105">
        <v>0.6993055555555555</v>
      </c>
      <c r="D47" s="106">
        <f t="shared" si="1"/>
        <v>0.3798611111</v>
      </c>
      <c r="E47" s="107">
        <v>657.0</v>
      </c>
      <c r="F47" s="108">
        <f t="shared" si="2"/>
        <v>15</v>
      </c>
      <c r="G47" s="109" t="str">
        <f>IFERROR(VLOOKUP($E47,contratos,2,FALSE),"")</f>
        <v>MOACIR QUEIROZ FARIA</v>
      </c>
      <c r="H47" s="110">
        <f>IFERROR(VLOOKUP($E47,contratos,3,FALSE),"")</f>
        <v>2.5</v>
      </c>
      <c r="I47" s="111" t="str">
        <f>IFERROR(VLOOKUP($E47,contratos,4,FALSE),"")</f>
        <v/>
      </c>
      <c r="J47" s="112" t="str">
        <f>IFERROR(VLOOKUP($E47,contratos,5,FALSE),"")</f>
        <v/>
      </c>
      <c r="K47" s="112" t="str">
        <f>IFERROR(VLOOKUP($E47,contratos,6,FALSE),"")</f>
        <v/>
      </c>
      <c r="L47" s="112" t="str">
        <f>IFERROR(VLOOKUP($E47,contratos,7,FALSE),"")</f>
        <v/>
      </c>
      <c r="M47" s="113" t="s">
        <v>149</v>
      </c>
      <c r="N47" s="114"/>
      <c r="O47" s="113" t="s">
        <v>179</v>
      </c>
      <c r="P47" s="107">
        <v>1.0</v>
      </c>
      <c r="Q47" s="115" t="s">
        <v>195</v>
      </c>
      <c r="R47" s="116">
        <v>0.375</v>
      </c>
      <c r="S47" s="117">
        <f t="shared" si="3"/>
        <v>0.6944444444</v>
      </c>
      <c r="T47" s="138">
        <v>0.33819444444444446</v>
      </c>
      <c r="U47" s="106">
        <f t="shared" si="4"/>
        <v>-0.03680555556</v>
      </c>
      <c r="V47" s="107" t="s">
        <v>180</v>
      </c>
      <c r="W47" s="107" t="s">
        <v>124</v>
      </c>
      <c r="X47" s="118">
        <v>0.0</v>
      </c>
      <c r="Y47" s="119">
        <f t="shared" si="8"/>
        <v>40.62622222</v>
      </c>
      <c r="Z47" s="113" t="s">
        <v>494</v>
      </c>
      <c r="AA47" s="113" t="s">
        <v>195</v>
      </c>
      <c r="AB47" s="119">
        <f>IF(T47&lt;&gt;"",(HOUR(T47)+MINUTE(T47)/60)*custohh,"")</f>
        <v>608.75</v>
      </c>
      <c r="AC47" s="118">
        <v>0.0</v>
      </c>
      <c r="AD47" s="119">
        <f t="shared" si="6"/>
        <v>608.75</v>
      </c>
      <c r="AE47" s="107" t="s">
        <v>456</v>
      </c>
      <c r="AF47" s="107"/>
      <c r="AG47" s="107"/>
      <c r="AH47" s="107"/>
      <c r="AI47" s="107"/>
      <c r="AJ47" s="120"/>
      <c r="AK47" s="107"/>
      <c r="AL47" s="113"/>
      <c r="AM47" s="121"/>
      <c r="AN47" s="121"/>
    </row>
    <row r="48">
      <c r="A48" s="104">
        <v>44993.0</v>
      </c>
      <c r="B48" s="105">
        <v>0.2916666666666667</v>
      </c>
      <c r="C48" s="105">
        <v>0.7208333333333333</v>
      </c>
      <c r="D48" s="106">
        <f t="shared" si="1"/>
        <v>0.4291666667</v>
      </c>
      <c r="E48" s="107">
        <v>952.0</v>
      </c>
      <c r="F48" s="108">
        <f t="shared" si="2"/>
        <v>4</v>
      </c>
      <c r="G48" s="109" t="str">
        <f>IFERROR(VLOOKUP($E48,contratos,2,FALSE),"")</f>
        <v>DANIEL BRUXEL</v>
      </c>
      <c r="H48" s="110">
        <f>IFERROR(VLOOKUP($E48,contratos,3,FALSE),"")</f>
        <v>1.833333333</v>
      </c>
      <c r="I48" s="111" t="str">
        <f>IFERROR(VLOOKUP($E48,contratos,4,FALSE),"")</f>
        <v/>
      </c>
      <c r="J48" s="112" t="str">
        <f>IFERROR(VLOOKUP($E48,contratos,5,FALSE),"")</f>
        <v/>
      </c>
      <c r="K48" s="112" t="str">
        <f>IFERROR(VLOOKUP($E48,contratos,6,FALSE),"")</f>
        <v/>
      </c>
      <c r="L48" s="112" t="str">
        <f>IFERROR(VLOOKUP($E48,contratos,7,FALSE),"")</f>
        <v/>
      </c>
      <c r="M48" s="113" t="s">
        <v>149</v>
      </c>
      <c r="N48" s="114"/>
      <c r="O48" s="113" t="s">
        <v>179</v>
      </c>
      <c r="P48" s="107">
        <v>1.0</v>
      </c>
      <c r="Q48" s="115" t="s">
        <v>201</v>
      </c>
      <c r="R48" s="116">
        <v>0.375</v>
      </c>
      <c r="S48" s="117">
        <f t="shared" si="3"/>
        <v>0.6666666667</v>
      </c>
      <c r="T48" s="116">
        <v>0.3875</v>
      </c>
      <c r="U48" s="106">
        <f t="shared" si="4"/>
        <v>0.0125</v>
      </c>
      <c r="V48" s="107" t="s">
        <v>142</v>
      </c>
      <c r="W48" s="107" t="s">
        <v>217</v>
      </c>
      <c r="X48" s="118">
        <v>0.0</v>
      </c>
      <c r="Y48" s="119">
        <f t="shared" si="8"/>
        <v>0</v>
      </c>
      <c r="Z48" s="113" t="s">
        <v>494</v>
      </c>
      <c r="AA48" s="113" t="s">
        <v>201</v>
      </c>
      <c r="AB48" s="119">
        <f>IF(T48&lt;&gt;"",(HOUR(T48)+MINUTE(T48)/60)*custohh,"")</f>
        <v>697.5</v>
      </c>
      <c r="AC48" s="118">
        <v>0.0</v>
      </c>
      <c r="AD48" s="119">
        <f t="shared" si="6"/>
        <v>697.5</v>
      </c>
      <c r="AE48" s="107" t="s">
        <v>456</v>
      </c>
      <c r="AF48" s="107"/>
      <c r="AG48" s="107"/>
      <c r="AH48" s="107"/>
      <c r="AI48" s="107"/>
      <c r="AJ48" s="120"/>
      <c r="AK48" s="107"/>
      <c r="AL48" s="113"/>
      <c r="AM48" s="121"/>
      <c r="AN48" s="121"/>
    </row>
    <row r="49">
      <c r="A49" s="104">
        <v>44992.0</v>
      </c>
      <c r="B49" s="105">
        <v>0.2916666666666667</v>
      </c>
      <c r="C49" s="105">
        <v>0.7083333333333334</v>
      </c>
      <c r="D49" s="106">
        <f t="shared" si="1"/>
        <v>0.4166666667</v>
      </c>
      <c r="E49" s="107">
        <v>7.0</v>
      </c>
      <c r="F49" s="108">
        <f t="shared" si="2"/>
        <v>22</v>
      </c>
      <c r="G49" s="109" t="str">
        <f>IFERROR(VLOOKUP($E49,contratos,2,FALSE),"")</f>
        <v>REUNIÕES, TREINAMENTOS E PASSAGEM DE PROJETOS</v>
      </c>
      <c r="H49" s="110" t="str">
        <f>IFERROR(VLOOKUP($E49,contratos,3,FALSE),"")</f>
        <v/>
      </c>
      <c r="I49" s="111" t="str">
        <f>IFERROR(VLOOKUP($E49,contratos,4,FALSE),"")</f>
        <v/>
      </c>
      <c r="J49" s="112" t="str">
        <f>IFERROR(VLOOKUP($E49,contratos,5,FALSE),"")</f>
        <v/>
      </c>
      <c r="K49" s="112" t="str">
        <f>IFERROR(VLOOKUP($E49,contratos,6,FALSE),"")</f>
        <v/>
      </c>
      <c r="L49" s="112" t="str">
        <f>IFERROR(VLOOKUP($E49,contratos,7,FALSE),"")</f>
        <v/>
      </c>
      <c r="M49" s="113" t="s">
        <v>149</v>
      </c>
      <c r="N49" s="114"/>
      <c r="O49" s="113" t="s">
        <v>191</v>
      </c>
      <c r="P49" s="107">
        <v>0.0</v>
      </c>
      <c r="Q49" s="115" t="s">
        <v>498</v>
      </c>
      <c r="R49" s="116">
        <v>0.375</v>
      </c>
      <c r="S49" s="117">
        <f t="shared" si="3"/>
        <v>0.6666666667</v>
      </c>
      <c r="T49" s="116">
        <v>0.375</v>
      </c>
      <c r="U49" s="106">
        <f t="shared" si="4"/>
        <v>0</v>
      </c>
      <c r="V49" s="107" t="s">
        <v>134</v>
      </c>
      <c r="W49" s="107" t="s">
        <v>197</v>
      </c>
      <c r="X49" s="118">
        <v>0.0</v>
      </c>
      <c r="Y49" s="119">
        <f t="shared" si="8"/>
        <v>0</v>
      </c>
      <c r="Z49" s="113" t="s">
        <v>461</v>
      </c>
      <c r="AA49" s="113" t="s">
        <v>461</v>
      </c>
      <c r="AB49" s="119">
        <f>IF(T49&lt;&gt;"",(HOUR(T49)+MINUTE(T49)/60)*custohh,"")</f>
        <v>675</v>
      </c>
      <c r="AC49" s="118">
        <v>0.0</v>
      </c>
      <c r="AD49" s="119">
        <f t="shared" si="6"/>
        <v>675</v>
      </c>
      <c r="AE49" s="107" t="s">
        <v>456</v>
      </c>
      <c r="AF49" s="107"/>
      <c r="AG49" s="107"/>
      <c r="AH49" s="107"/>
      <c r="AI49" s="107"/>
      <c r="AJ49" s="120"/>
      <c r="AK49" s="107"/>
      <c r="AL49" s="113"/>
      <c r="AM49" s="121"/>
      <c r="AN49" s="121"/>
    </row>
    <row r="50">
      <c r="A50" s="104">
        <v>44992.0</v>
      </c>
      <c r="B50" s="105">
        <v>0.2916666666666667</v>
      </c>
      <c r="C50" s="105">
        <v>0.7083333333333334</v>
      </c>
      <c r="D50" s="106">
        <f t="shared" si="1"/>
        <v>0.4166666667</v>
      </c>
      <c r="E50" s="107">
        <v>7.0</v>
      </c>
      <c r="F50" s="108">
        <f t="shared" si="2"/>
        <v>22</v>
      </c>
      <c r="G50" s="109" t="str">
        <f>IFERROR(VLOOKUP($E50,contratos,2,FALSE),"")</f>
        <v>REUNIÕES, TREINAMENTOS E PASSAGEM DE PROJETOS</v>
      </c>
      <c r="H50" s="110" t="str">
        <f>IFERROR(VLOOKUP($E50,contratos,3,FALSE),"")</f>
        <v/>
      </c>
      <c r="I50" s="111" t="str">
        <f>IFERROR(VLOOKUP($E50,contratos,4,FALSE),"")</f>
        <v/>
      </c>
      <c r="J50" s="112" t="str">
        <f>IFERROR(VLOOKUP($E50,contratos,5,FALSE),"")</f>
        <v/>
      </c>
      <c r="K50" s="112" t="str">
        <f>IFERROR(VLOOKUP($E50,contratos,6,FALSE),"")</f>
        <v/>
      </c>
      <c r="L50" s="112" t="str">
        <f>IFERROR(VLOOKUP($E50,contratos,7,FALSE),"")</f>
        <v/>
      </c>
      <c r="M50" s="113" t="s">
        <v>149</v>
      </c>
      <c r="N50" s="114"/>
      <c r="O50" s="113" t="s">
        <v>191</v>
      </c>
      <c r="P50" s="107">
        <v>0.0</v>
      </c>
      <c r="Q50" s="115" t="s">
        <v>498</v>
      </c>
      <c r="R50" s="116">
        <v>0.375</v>
      </c>
      <c r="S50" s="117">
        <f t="shared" si="3"/>
        <v>0.6666666667</v>
      </c>
      <c r="T50" s="116">
        <v>0.375</v>
      </c>
      <c r="U50" s="106">
        <f t="shared" si="4"/>
        <v>0</v>
      </c>
      <c r="V50" s="107" t="s">
        <v>160</v>
      </c>
      <c r="W50" s="107" t="s">
        <v>192</v>
      </c>
      <c r="X50" s="118">
        <v>0.0</v>
      </c>
      <c r="Y50" s="119">
        <f t="shared" si="8"/>
        <v>0</v>
      </c>
      <c r="Z50" s="113" t="s">
        <v>461</v>
      </c>
      <c r="AA50" s="113" t="s">
        <v>461</v>
      </c>
      <c r="AB50" s="119">
        <f>IF(T50&lt;&gt;"",(HOUR(T50)+MINUTE(T50)/60)*custohh,"")</f>
        <v>675</v>
      </c>
      <c r="AC50" s="118">
        <v>0.0</v>
      </c>
      <c r="AD50" s="119">
        <f t="shared" si="6"/>
        <v>675</v>
      </c>
      <c r="AE50" s="107" t="s">
        <v>456</v>
      </c>
      <c r="AF50" s="107"/>
      <c r="AG50" s="107"/>
      <c r="AH50" s="107"/>
      <c r="AI50" s="107"/>
      <c r="AJ50" s="120"/>
      <c r="AK50" s="107"/>
      <c r="AL50" s="113"/>
      <c r="AM50" s="121"/>
      <c r="AN50" s="121"/>
    </row>
    <row r="51">
      <c r="A51" s="104">
        <v>44992.0</v>
      </c>
      <c r="B51" s="105">
        <v>0.2916666666666667</v>
      </c>
      <c r="C51" s="105">
        <v>0.6993055555555555</v>
      </c>
      <c r="D51" s="106">
        <f t="shared" si="1"/>
        <v>0.4076388889</v>
      </c>
      <c r="E51" s="107">
        <v>657.0</v>
      </c>
      <c r="F51" s="108">
        <f t="shared" si="2"/>
        <v>15</v>
      </c>
      <c r="G51" s="109" t="str">
        <f>IFERROR(VLOOKUP($E51,contratos,2,FALSE),"")</f>
        <v>MOACIR QUEIROZ FARIA</v>
      </c>
      <c r="H51" s="110">
        <f>IFERROR(VLOOKUP($E51,contratos,3,FALSE),"")</f>
        <v>2.5</v>
      </c>
      <c r="I51" s="111" t="str">
        <f>IFERROR(VLOOKUP($E51,contratos,4,FALSE),"")</f>
        <v/>
      </c>
      <c r="J51" s="112" t="str">
        <f>IFERROR(VLOOKUP($E51,contratos,5,FALSE),"")</f>
        <v/>
      </c>
      <c r="K51" s="112" t="str">
        <f>IFERROR(VLOOKUP($E51,contratos,6,FALSE),"")</f>
        <v/>
      </c>
      <c r="L51" s="112" t="str">
        <f>IFERROR(VLOOKUP($E51,contratos,7,FALSE),"")</f>
        <v/>
      </c>
      <c r="M51" s="113" t="s">
        <v>149</v>
      </c>
      <c r="N51" s="114"/>
      <c r="O51" s="113" t="s">
        <v>179</v>
      </c>
      <c r="P51" s="107">
        <v>1.0</v>
      </c>
      <c r="Q51" s="115" t="s">
        <v>195</v>
      </c>
      <c r="R51" s="116">
        <v>0.375</v>
      </c>
      <c r="S51" s="117">
        <f t="shared" si="3"/>
        <v>0.6666666667</v>
      </c>
      <c r="T51" s="107">
        <v>8.47</v>
      </c>
      <c r="U51" s="106">
        <f t="shared" si="4"/>
        <v>8.095</v>
      </c>
      <c r="V51" s="107" t="s">
        <v>167</v>
      </c>
      <c r="W51" s="107" t="s">
        <v>219</v>
      </c>
      <c r="X51" s="118">
        <v>0.0</v>
      </c>
      <c r="Y51" s="119">
        <f t="shared" si="8"/>
        <v>40.62622222</v>
      </c>
      <c r="Z51" s="113" t="s">
        <v>494</v>
      </c>
      <c r="AA51" s="113" t="s">
        <v>189</v>
      </c>
      <c r="AB51" s="119">
        <f>IF(T51&lt;&gt;"",(HOUR(T51)+MINUTE(T51)/60)*custohh,"")</f>
        <v>845</v>
      </c>
      <c r="AC51" s="118">
        <v>0.0</v>
      </c>
      <c r="AD51" s="119">
        <f t="shared" si="6"/>
        <v>845</v>
      </c>
      <c r="AE51" s="107" t="s">
        <v>456</v>
      </c>
      <c r="AF51" s="107"/>
      <c r="AG51" s="107"/>
      <c r="AH51" s="107"/>
      <c r="AI51" s="107"/>
      <c r="AJ51" s="120"/>
      <c r="AK51" s="107"/>
      <c r="AL51" s="113"/>
      <c r="AM51" s="121"/>
      <c r="AN51" s="121"/>
    </row>
    <row r="52">
      <c r="A52" s="104">
        <v>44992.0</v>
      </c>
      <c r="B52" s="105">
        <v>0.2916666666666667</v>
      </c>
      <c r="C52" s="105">
        <v>0.44930555555555557</v>
      </c>
      <c r="D52" s="106">
        <f t="shared" si="1"/>
        <v>0.1576388889</v>
      </c>
      <c r="E52" s="107">
        <v>560.0</v>
      </c>
      <c r="F52" s="108">
        <f t="shared" si="2"/>
        <v>2</v>
      </c>
      <c r="G52" s="109" t="str">
        <f>IFERROR(VLOOKUP($E52,contratos,2,FALSE),"")</f>
        <v>RODRIGO BRAGA PENTAGNA GUIMARÃES</v>
      </c>
      <c r="H52" s="110">
        <f>IFERROR(VLOOKUP($E52,contratos,3,FALSE),"")</f>
        <v>16.66666667</v>
      </c>
      <c r="I52" s="111" t="str">
        <f>IFERROR(VLOOKUP($E52,contratos,4,FALSE),"")</f>
        <v/>
      </c>
      <c r="J52" s="112" t="str">
        <f>IFERROR(VLOOKUP($E52,contratos,5,FALSE),"")</f>
        <v/>
      </c>
      <c r="K52" s="112" t="str">
        <f>IFERROR(VLOOKUP($E52,contratos,6,FALSE),"")</f>
        <v/>
      </c>
      <c r="L52" s="112" t="str">
        <f>IFERROR(VLOOKUP($E52,contratos,7,FALSE),"")</f>
        <v/>
      </c>
      <c r="M52" s="113" t="s">
        <v>149</v>
      </c>
      <c r="N52" s="114"/>
      <c r="O52" s="113" t="s">
        <v>166</v>
      </c>
      <c r="P52" s="107">
        <v>1.0</v>
      </c>
      <c r="Q52" s="115" t="s">
        <v>155</v>
      </c>
      <c r="R52" s="116">
        <v>0.20833333333333334</v>
      </c>
      <c r="S52" s="117">
        <f t="shared" si="3"/>
        <v>0.5</v>
      </c>
      <c r="T52" s="116">
        <v>0.15763888888888888</v>
      </c>
      <c r="U52" s="106">
        <f t="shared" si="4"/>
        <v>-0.05069444444</v>
      </c>
      <c r="V52" s="107" t="s">
        <v>203</v>
      </c>
      <c r="W52" s="107" t="s">
        <v>125</v>
      </c>
      <c r="X52" s="118">
        <v>0.0</v>
      </c>
      <c r="Y52" s="119">
        <f t="shared" si="8"/>
        <v>0</v>
      </c>
      <c r="Z52" s="113" t="s">
        <v>494</v>
      </c>
      <c r="AA52" s="113" t="s">
        <v>155</v>
      </c>
      <c r="AB52" s="119">
        <f>IF(T52&lt;&gt;"",(HOUR(T52)+MINUTE(T52)/60)*custohh,"")</f>
        <v>283.75</v>
      </c>
      <c r="AC52" s="118">
        <v>0.0</v>
      </c>
      <c r="AD52" s="119">
        <f t="shared" si="6"/>
        <v>283.75</v>
      </c>
      <c r="AE52" s="107" t="s">
        <v>456</v>
      </c>
      <c r="AF52" s="107"/>
      <c r="AG52" s="107"/>
      <c r="AH52" s="107"/>
      <c r="AI52" s="107"/>
      <c r="AJ52" s="120"/>
      <c r="AK52" s="107"/>
      <c r="AL52" s="113"/>
      <c r="AM52" s="121"/>
      <c r="AN52" s="121"/>
    </row>
    <row r="53">
      <c r="A53" s="104">
        <v>44992.0</v>
      </c>
      <c r="B53" s="105">
        <v>0.45</v>
      </c>
      <c r="C53" s="105">
        <v>0.7138888888888889</v>
      </c>
      <c r="D53" s="106">
        <f t="shared" si="1"/>
        <v>0.2638888889</v>
      </c>
      <c r="E53" s="107">
        <v>658.0</v>
      </c>
      <c r="F53" s="108">
        <f t="shared" si="2"/>
        <v>1</v>
      </c>
      <c r="G53" s="109" t="str">
        <f>IFERROR(VLOOKUP($E53,contratos,2,FALSE),"")</f>
        <v>MOACIR QUEIROZ FARIA</v>
      </c>
      <c r="H53" s="110">
        <f>IFERROR(VLOOKUP($E53,contratos,3,FALSE),"")</f>
        <v>8.333333333</v>
      </c>
      <c r="I53" s="111" t="str">
        <f>IFERROR(VLOOKUP($E53,contratos,4,FALSE),"")</f>
        <v/>
      </c>
      <c r="J53" s="112" t="str">
        <f>IFERROR(VLOOKUP($E53,contratos,5,FALSE),"")</f>
        <v/>
      </c>
      <c r="K53" s="112" t="str">
        <f>IFERROR(VLOOKUP($E53,contratos,6,FALSE),"")</f>
        <v/>
      </c>
      <c r="L53" s="112" t="str">
        <f>IFERROR(VLOOKUP($E53,contratos,7,FALSE),"")</f>
        <v/>
      </c>
      <c r="M53" s="113" t="s">
        <v>149</v>
      </c>
      <c r="N53" s="114"/>
      <c r="O53" s="113" t="s">
        <v>179</v>
      </c>
      <c r="P53" s="107">
        <v>1.0</v>
      </c>
      <c r="Q53" s="115" t="s">
        <v>155</v>
      </c>
      <c r="R53" s="116">
        <v>0.16666666666666666</v>
      </c>
      <c r="S53" s="117">
        <f t="shared" si="3"/>
        <v>0.6166666667</v>
      </c>
      <c r="T53" s="116">
        <v>0.2222222222222222</v>
      </c>
      <c r="U53" s="106">
        <f t="shared" si="4"/>
        <v>0.05555555556</v>
      </c>
      <c r="V53" s="107" t="s">
        <v>203</v>
      </c>
      <c r="W53" s="107" t="s">
        <v>125</v>
      </c>
      <c r="X53" s="118">
        <v>0.0</v>
      </c>
      <c r="Y53" s="119">
        <f t="shared" si="8"/>
        <v>0</v>
      </c>
      <c r="Z53" s="113" t="s">
        <v>494</v>
      </c>
      <c r="AA53" s="113" t="s">
        <v>155</v>
      </c>
      <c r="AB53" s="119">
        <f>IF(T53&lt;&gt;"",(HOUR(T53)+MINUTE(T53)/60)*custohh,"")</f>
        <v>400</v>
      </c>
      <c r="AC53" s="118">
        <v>0.0</v>
      </c>
      <c r="AD53" s="119">
        <f t="shared" si="6"/>
        <v>400</v>
      </c>
      <c r="AE53" s="107" t="s">
        <v>456</v>
      </c>
      <c r="AF53" s="107"/>
      <c r="AG53" s="107"/>
      <c r="AH53" s="107"/>
      <c r="AI53" s="107"/>
      <c r="AJ53" s="120"/>
      <c r="AK53" s="107"/>
      <c r="AL53" s="113"/>
      <c r="AM53" s="121"/>
      <c r="AN53" s="121"/>
    </row>
    <row r="54">
      <c r="A54" s="104">
        <v>44992.0</v>
      </c>
      <c r="B54" s="105">
        <v>0.3194444444444444</v>
      </c>
      <c r="C54" s="105">
        <v>0.6993055555555555</v>
      </c>
      <c r="D54" s="106">
        <f t="shared" si="1"/>
        <v>0.3798611111</v>
      </c>
      <c r="E54" s="107">
        <v>657.0</v>
      </c>
      <c r="F54" s="108">
        <f t="shared" si="2"/>
        <v>15</v>
      </c>
      <c r="G54" s="109" t="str">
        <f>IFERROR(VLOOKUP($E54,contratos,2,FALSE),"")</f>
        <v>MOACIR QUEIROZ FARIA</v>
      </c>
      <c r="H54" s="110">
        <f>IFERROR(VLOOKUP($E54,contratos,3,FALSE),"")</f>
        <v>2.5</v>
      </c>
      <c r="I54" s="111" t="str">
        <f>IFERROR(VLOOKUP($E54,contratos,4,FALSE),"")</f>
        <v/>
      </c>
      <c r="J54" s="112" t="str">
        <f>IFERROR(VLOOKUP($E54,contratos,5,FALSE),"")</f>
        <v/>
      </c>
      <c r="K54" s="112" t="str">
        <f>IFERROR(VLOOKUP($E54,contratos,6,FALSE),"")</f>
        <v/>
      </c>
      <c r="L54" s="112" t="str">
        <f>IFERROR(VLOOKUP($E54,contratos,7,FALSE),"")</f>
        <v/>
      </c>
      <c r="M54" s="113" t="s">
        <v>149</v>
      </c>
      <c r="N54" s="114"/>
      <c r="O54" s="113" t="s">
        <v>179</v>
      </c>
      <c r="P54" s="107">
        <v>1.0</v>
      </c>
      <c r="Q54" s="115" t="s">
        <v>195</v>
      </c>
      <c r="R54" s="116">
        <v>0.375</v>
      </c>
      <c r="S54" s="117">
        <f t="shared" si="3"/>
        <v>0.6944444444</v>
      </c>
      <c r="T54" s="116">
        <v>0.33819444444444446</v>
      </c>
      <c r="U54" s="106">
        <f t="shared" si="4"/>
        <v>-0.03680555556</v>
      </c>
      <c r="V54" s="107" t="s">
        <v>180</v>
      </c>
      <c r="W54" s="107" t="s">
        <v>124</v>
      </c>
      <c r="X54" s="118">
        <v>0.0</v>
      </c>
      <c r="Y54" s="119">
        <f t="shared" si="8"/>
        <v>40.62622222</v>
      </c>
      <c r="Z54" s="113" t="s">
        <v>494</v>
      </c>
      <c r="AA54" s="113" t="s">
        <v>195</v>
      </c>
      <c r="AB54" s="119">
        <f>IF(T54&lt;&gt;"",(HOUR(T54)+MINUTE(T54)/60)*custohh,"")</f>
        <v>608.75</v>
      </c>
      <c r="AC54" s="118">
        <v>0.0</v>
      </c>
      <c r="AD54" s="119">
        <f t="shared" si="6"/>
        <v>608.75</v>
      </c>
      <c r="AE54" s="107" t="s">
        <v>456</v>
      </c>
      <c r="AF54" s="107"/>
      <c r="AG54" s="107"/>
      <c r="AH54" s="107"/>
      <c r="AI54" s="107"/>
      <c r="AJ54" s="120"/>
      <c r="AK54" s="107"/>
      <c r="AL54" s="113"/>
      <c r="AM54" s="121"/>
      <c r="AN54" s="121"/>
    </row>
    <row r="55">
      <c r="A55" s="104">
        <v>44992.0</v>
      </c>
      <c r="B55" s="105">
        <v>0.2916666666666667</v>
      </c>
      <c r="C55" s="105">
        <v>0.7208333333333333</v>
      </c>
      <c r="D55" s="106">
        <f t="shared" si="1"/>
        <v>0.4291666667</v>
      </c>
      <c r="E55" s="107">
        <v>952.0</v>
      </c>
      <c r="F55" s="108">
        <f t="shared" si="2"/>
        <v>4</v>
      </c>
      <c r="G55" s="109" t="str">
        <f>IFERROR(VLOOKUP($E55,contratos,2,FALSE),"")</f>
        <v>DANIEL BRUXEL</v>
      </c>
      <c r="H55" s="110">
        <f>IFERROR(VLOOKUP($E55,contratos,3,FALSE),"")</f>
        <v>1.833333333</v>
      </c>
      <c r="I55" s="111" t="str">
        <f>IFERROR(VLOOKUP($E55,contratos,4,FALSE),"")</f>
        <v/>
      </c>
      <c r="J55" s="112" t="str">
        <f>IFERROR(VLOOKUP($E55,contratos,5,FALSE),"")</f>
        <v/>
      </c>
      <c r="K55" s="112" t="str">
        <f>IFERROR(VLOOKUP($E55,contratos,6,FALSE),"")</f>
        <v/>
      </c>
      <c r="L55" s="112" t="str">
        <f>IFERROR(VLOOKUP($E55,contratos,7,FALSE),"")</f>
        <v/>
      </c>
      <c r="M55" s="113" t="s">
        <v>149</v>
      </c>
      <c r="N55" s="114"/>
      <c r="O55" s="113" t="s">
        <v>179</v>
      </c>
      <c r="P55" s="107">
        <v>1.0</v>
      </c>
      <c r="Q55" s="115" t="s">
        <v>195</v>
      </c>
      <c r="R55" s="116">
        <v>0.375</v>
      </c>
      <c r="S55" s="117">
        <f t="shared" si="3"/>
        <v>0.6666666667</v>
      </c>
      <c r="T55" s="138">
        <v>0.3875</v>
      </c>
      <c r="U55" s="106">
        <f t="shared" si="4"/>
        <v>0.0125</v>
      </c>
      <c r="V55" s="107" t="s">
        <v>142</v>
      </c>
      <c r="W55" s="107" t="s">
        <v>217</v>
      </c>
      <c r="X55" s="118">
        <v>0.0</v>
      </c>
      <c r="Y55" s="119">
        <f t="shared" si="8"/>
        <v>0</v>
      </c>
      <c r="Z55" s="113" t="s">
        <v>494</v>
      </c>
      <c r="AA55" s="113" t="s">
        <v>201</v>
      </c>
      <c r="AB55" s="119">
        <f>IF(T55&lt;&gt;"",(HOUR(T55)+MINUTE(T55)/60)*custohh,"")</f>
        <v>697.5</v>
      </c>
      <c r="AC55" s="118">
        <v>0.0</v>
      </c>
      <c r="AD55" s="119">
        <f t="shared" si="6"/>
        <v>697.5</v>
      </c>
      <c r="AE55" s="107" t="s">
        <v>456</v>
      </c>
      <c r="AF55" s="107"/>
      <c r="AG55" s="107"/>
      <c r="AH55" s="107"/>
      <c r="AI55" s="107"/>
      <c r="AJ55" s="120"/>
      <c r="AK55" s="107"/>
      <c r="AL55" s="113"/>
      <c r="AM55" s="121"/>
      <c r="AN55" s="121"/>
    </row>
    <row r="56">
      <c r="A56" s="104">
        <v>44992.0</v>
      </c>
      <c r="B56" s="105">
        <v>0.2875</v>
      </c>
      <c r="C56" s="105">
        <v>0.6916666666666667</v>
      </c>
      <c r="D56" s="106">
        <f t="shared" si="1"/>
        <v>0.4041666667</v>
      </c>
      <c r="E56" s="107">
        <v>940.0</v>
      </c>
      <c r="F56" s="108">
        <f t="shared" si="2"/>
        <v>3</v>
      </c>
      <c r="G56" s="109" t="str">
        <f>IFERROR(VLOOKUP($E56,contratos,2,FALSE),"")</f>
        <v>TATIANA TEIXEIRA DE SOUZA COUTO</v>
      </c>
      <c r="H56" s="110">
        <f>IFERROR(VLOOKUP($E56,contratos,3,FALSE),"")</f>
        <v>0.6666666667</v>
      </c>
      <c r="I56" s="111" t="str">
        <f>IFERROR(VLOOKUP($E56,contratos,4,FALSE),"")</f>
        <v/>
      </c>
      <c r="J56" s="112" t="str">
        <f>IFERROR(VLOOKUP($E56,contratos,5,FALSE),"")</f>
        <v/>
      </c>
      <c r="K56" s="112" t="str">
        <f>IFERROR(VLOOKUP($E56,contratos,6,FALSE),"")</f>
        <v/>
      </c>
      <c r="L56" s="112" t="str">
        <f>IFERROR(VLOOKUP($E56,contratos,7,FALSE),"")</f>
        <v/>
      </c>
      <c r="M56" s="113" t="s">
        <v>149</v>
      </c>
      <c r="N56" s="114"/>
      <c r="O56" s="113" t="s">
        <v>179</v>
      </c>
      <c r="P56" s="107">
        <v>1.0</v>
      </c>
      <c r="Q56" s="115" t="s">
        <v>195</v>
      </c>
      <c r="R56" s="116">
        <v>0.375</v>
      </c>
      <c r="S56" s="117">
        <f t="shared" si="3"/>
        <v>0.6625</v>
      </c>
      <c r="T56" s="116">
        <v>0.3625</v>
      </c>
      <c r="U56" s="106">
        <f t="shared" si="4"/>
        <v>-0.0125</v>
      </c>
      <c r="V56" s="107" t="s">
        <v>151</v>
      </c>
      <c r="W56" s="107" t="s">
        <v>198</v>
      </c>
      <c r="X56" s="118">
        <v>0.0</v>
      </c>
      <c r="Y56" s="119">
        <f t="shared" si="8"/>
        <v>1412.971111</v>
      </c>
      <c r="Z56" s="113" t="s">
        <v>494</v>
      </c>
      <c r="AA56" s="113" t="s">
        <v>195</v>
      </c>
      <c r="AB56" s="119">
        <f>IF(T56&lt;&gt;"",(HOUR(T56)+MINUTE(T56)/60)*custohh,"")</f>
        <v>652.5</v>
      </c>
      <c r="AC56" s="118">
        <v>0.0</v>
      </c>
      <c r="AD56" s="119">
        <f t="shared" si="6"/>
        <v>652.5</v>
      </c>
      <c r="AE56" s="107" t="s">
        <v>456</v>
      </c>
      <c r="AF56" s="107"/>
      <c r="AG56" s="107"/>
      <c r="AH56" s="107"/>
      <c r="AI56" s="107"/>
      <c r="AJ56" s="120"/>
      <c r="AK56" s="107"/>
      <c r="AL56" s="113"/>
      <c r="AM56" s="121"/>
      <c r="AN56" s="121"/>
    </row>
    <row r="57">
      <c r="A57" s="104">
        <v>44991.0</v>
      </c>
      <c r="B57" s="105">
        <v>0.2916666666666667</v>
      </c>
      <c r="C57" s="105">
        <v>0.7083333333333334</v>
      </c>
      <c r="D57" s="106">
        <f t="shared" si="1"/>
        <v>0.4166666667</v>
      </c>
      <c r="E57" s="107">
        <v>7.0</v>
      </c>
      <c r="F57" s="108">
        <f t="shared" si="2"/>
        <v>22</v>
      </c>
      <c r="G57" s="109" t="str">
        <f>IFERROR(VLOOKUP($E57,contratos,2,FALSE),"")</f>
        <v>REUNIÕES, TREINAMENTOS E PASSAGEM DE PROJETOS</v>
      </c>
      <c r="H57" s="110" t="str">
        <f>IFERROR(VLOOKUP($E57,contratos,3,FALSE),"")</f>
        <v/>
      </c>
      <c r="I57" s="111" t="str">
        <f>IFERROR(VLOOKUP($E57,contratos,4,FALSE),"")</f>
        <v/>
      </c>
      <c r="J57" s="112" t="str">
        <f>IFERROR(VLOOKUP($E57,contratos,5,FALSE),"")</f>
        <v/>
      </c>
      <c r="K57" s="112" t="str">
        <f>IFERROR(VLOOKUP($E57,contratos,6,FALSE),"")</f>
        <v/>
      </c>
      <c r="L57" s="112" t="str">
        <f>IFERROR(VLOOKUP($E57,contratos,7,FALSE),"")</f>
        <v/>
      </c>
      <c r="M57" s="113" t="s">
        <v>149</v>
      </c>
      <c r="N57" s="114"/>
      <c r="O57" s="113" t="s">
        <v>191</v>
      </c>
      <c r="P57" s="107">
        <v>0.0</v>
      </c>
      <c r="Q57" s="115" t="s">
        <v>498</v>
      </c>
      <c r="R57" s="116">
        <v>0.375</v>
      </c>
      <c r="S57" s="117">
        <f t="shared" si="3"/>
        <v>0.6666666667</v>
      </c>
      <c r="T57" s="116">
        <v>0.375</v>
      </c>
      <c r="U57" s="106">
        <f t="shared" si="4"/>
        <v>0</v>
      </c>
      <c r="V57" s="107" t="s">
        <v>134</v>
      </c>
      <c r="W57" s="107" t="s">
        <v>197</v>
      </c>
      <c r="X57" s="118">
        <v>0.0</v>
      </c>
      <c r="Y57" s="119">
        <f t="shared" si="8"/>
        <v>0</v>
      </c>
      <c r="Z57" s="113" t="s">
        <v>461</v>
      </c>
      <c r="AA57" s="113" t="s">
        <v>461</v>
      </c>
      <c r="AB57" s="119">
        <f>IF(T57&lt;&gt;"",(HOUR(T57)+MINUTE(T57)/60)*custohh,"")</f>
        <v>675</v>
      </c>
      <c r="AC57" s="118">
        <v>0.0</v>
      </c>
      <c r="AD57" s="119">
        <f t="shared" si="6"/>
        <v>675</v>
      </c>
      <c r="AE57" s="107" t="s">
        <v>456</v>
      </c>
      <c r="AF57" s="107"/>
      <c r="AG57" s="107"/>
      <c r="AH57" s="107"/>
      <c r="AI57" s="107"/>
      <c r="AJ57" s="120"/>
      <c r="AK57" s="107"/>
      <c r="AL57" s="113"/>
      <c r="AM57" s="121"/>
      <c r="AN57" s="121"/>
    </row>
    <row r="58">
      <c r="A58" s="104">
        <v>44991.0</v>
      </c>
      <c r="B58" s="105">
        <v>0.2916666666666667</v>
      </c>
      <c r="C58" s="105">
        <v>0.7083333333333334</v>
      </c>
      <c r="D58" s="106">
        <f t="shared" si="1"/>
        <v>0.4166666667</v>
      </c>
      <c r="E58" s="107">
        <v>7.0</v>
      </c>
      <c r="F58" s="108">
        <f t="shared" si="2"/>
        <v>22</v>
      </c>
      <c r="G58" s="109" t="str">
        <f>IFERROR(VLOOKUP($E58,contratos,2,FALSE),"")</f>
        <v>REUNIÕES, TREINAMENTOS E PASSAGEM DE PROJETOS</v>
      </c>
      <c r="H58" s="110" t="str">
        <f>IFERROR(VLOOKUP($E58,contratos,3,FALSE),"")</f>
        <v/>
      </c>
      <c r="I58" s="111" t="str">
        <f>IFERROR(VLOOKUP($E58,contratos,4,FALSE),"")</f>
        <v/>
      </c>
      <c r="J58" s="112" t="str">
        <f>IFERROR(VLOOKUP($E58,contratos,5,FALSE),"")</f>
        <v/>
      </c>
      <c r="K58" s="112" t="str">
        <f>IFERROR(VLOOKUP($E58,contratos,6,FALSE),"")</f>
        <v/>
      </c>
      <c r="L58" s="112" t="str">
        <f>IFERROR(VLOOKUP($E58,contratos,7,FALSE),"")</f>
        <v/>
      </c>
      <c r="M58" s="113" t="s">
        <v>149</v>
      </c>
      <c r="N58" s="114"/>
      <c r="O58" s="113" t="s">
        <v>191</v>
      </c>
      <c r="P58" s="107">
        <v>0.0</v>
      </c>
      <c r="Q58" s="115" t="s">
        <v>498</v>
      </c>
      <c r="R58" s="116">
        <v>0.375</v>
      </c>
      <c r="S58" s="117">
        <f t="shared" si="3"/>
        <v>0.6666666667</v>
      </c>
      <c r="T58" s="116">
        <v>0.375</v>
      </c>
      <c r="U58" s="106">
        <f t="shared" si="4"/>
        <v>0</v>
      </c>
      <c r="V58" s="107" t="s">
        <v>160</v>
      </c>
      <c r="W58" s="107" t="s">
        <v>192</v>
      </c>
      <c r="X58" s="118">
        <v>0.0</v>
      </c>
      <c r="Y58" s="119">
        <f t="shared" si="8"/>
        <v>0</v>
      </c>
      <c r="Z58" s="113" t="s">
        <v>461</v>
      </c>
      <c r="AA58" s="113" t="s">
        <v>461</v>
      </c>
      <c r="AB58" s="119">
        <f>IF(T58&lt;&gt;"",(HOUR(T58)+MINUTE(T58)/60)*custohh,"")</f>
        <v>675</v>
      </c>
      <c r="AC58" s="118">
        <v>0.0</v>
      </c>
      <c r="AD58" s="119">
        <f t="shared" si="6"/>
        <v>675</v>
      </c>
      <c r="AE58" s="107" t="s">
        <v>456</v>
      </c>
      <c r="AF58" s="107"/>
      <c r="AG58" s="107"/>
      <c r="AH58" s="107"/>
      <c r="AI58" s="107"/>
      <c r="AJ58" s="120"/>
      <c r="AK58" s="107"/>
      <c r="AL58" s="113"/>
      <c r="AM58" s="121"/>
      <c r="AN58" s="121"/>
    </row>
    <row r="59">
      <c r="A59" s="104">
        <v>44991.0</v>
      </c>
      <c r="B59" s="105">
        <v>0.25</v>
      </c>
      <c r="C59" s="105">
        <v>0.7083333333333334</v>
      </c>
      <c r="D59" s="106">
        <f t="shared" si="1"/>
        <v>0.4583333333</v>
      </c>
      <c r="E59" s="107">
        <v>952.0</v>
      </c>
      <c r="F59" s="108">
        <f t="shared" si="2"/>
        <v>4</v>
      </c>
      <c r="G59" s="109" t="str">
        <f>IFERROR(VLOOKUP($E59,contratos,2,FALSE),"")</f>
        <v>DANIEL BRUXEL</v>
      </c>
      <c r="H59" s="110">
        <f>IFERROR(VLOOKUP($E59,contratos,3,FALSE),"")</f>
        <v>1.833333333</v>
      </c>
      <c r="I59" s="111" t="str">
        <f>IFERROR(VLOOKUP($E59,contratos,4,FALSE),"")</f>
        <v/>
      </c>
      <c r="J59" s="112" t="str">
        <f>IFERROR(VLOOKUP($E59,contratos,5,FALSE),"")</f>
        <v/>
      </c>
      <c r="K59" s="112" t="str">
        <f>IFERROR(VLOOKUP($E59,contratos,6,FALSE),"")</f>
        <v/>
      </c>
      <c r="L59" s="112" t="str">
        <f>IFERROR(VLOOKUP($E59,contratos,7,FALSE),"")</f>
        <v/>
      </c>
      <c r="M59" s="113" t="s">
        <v>149</v>
      </c>
      <c r="N59" s="114"/>
      <c r="O59" s="113" t="s">
        <v>179</v>
      </c>
      <c r="P59" s="107">
        <v>1.0</v>
      </c>
      <c r="Q59" s="115" t="s">
        <v>201</v>
      </c>
      <c r="R59" s="116">
        <v>0.375</v>
      </c>
      <c r="S59" s="117">
        <f t="shared" si="3"/>
        <v>0.625</v>
      </c>
      <c r="T59" s="116">
        <v>0.4166666666666667</v>
      </c>
      <c r="U59" s="106">
        <f t="shared" si="4"/>
        <v>0.04166666667</v>
      </c>
      <c r="V59" s="107" t="s">
        <v>142</v>
      </c>
      <c r="W59" s="107" t="s">
        <v>217</v>
      </c>
      <c r="X59" s="118">
        <v>0.0</v>
      </c>
      <c r="Y59" s="119">
        <f t="shared" si="8"/>
        <v>0</v>
      </c>
      <c r="Z59" s="113" t="s">
        <v>494</v>
      </c>
      <c r="AA59" s="113" t="s">
        <v>201</v>
      </c>
      <c r="AB59" s="119">
        <f>IF(T59&lt;&gt;"",(HOUR(T59)+MINUTE(T59)/60)*custohh,"")</f>
        <v>750</v>
      </c>
      <c r="AC59" s="118">
        <v>0.0</v>
      </c>
      <c r="AD59" s="119">
        <f t="shared" si="6"/>
        <v>750</v>
      </c>
      <c r="AE59" s="107" t="s">
        <v>456</v>
      </c>
      <c r="AF59" s="107"/>
      <c r="AG59" s="107"/>
      <c r="AH59" s="107"/>
      <c r="AI59" s="107"/>
      <c r="AJ59" s="120"/>
      <c r="AK59" s="107"/>
      <c r="AL59" s="113"/>
      <c r="AM59" s="121"/>
      <c r="AN59" s="121"/>
    </row>
    <row r="60">
      <c r="A60" s="104">
        <v>44991.0</v>
      </c>
      <c r="B60" s="105">
        <v>0.3013888888888889</v>
      </c>
      <c r="C60" s="105">
        <v>0.7451388888888889</v>
      </c>
      <c r="D60" s="106">
        <f t="shared" si="1"/>
        <v>0.44375</v>
      </c>
      <c r="E60" s="107">
        <v>657.0</v>
      </c>
      <c r="F60" s="108">
        <f t="shared" si="2"/>
        <v>15</v>
      </c>
      <c r="G60" s="109" t="str">
        <f>IFERROR(VLOOKUP($E60,contratos,2,FALSE),"")</f>
        <v>MOACIR QUEIROZ FARIA</v>
      </c>
      <c r="H60" s="110">
        <f>IFERROR(VLOOKUP($E60,contratos,3,FALSE),"")</f>
        <v>2.5</v>
      </c>
      <c r="I60" s="111" t="str">
        <f>IFERROR(VLOOKUP($E60,contratos,4,FALSE),"")</f>
        <v/>
      </c>
      <c r="J60" s="112" t="str">
        <f>IFERROR(VLOOKUP($E60,contratos,5,FALSE),"")</f>
        <v/>
      </c>
      <c r="K60" s="112" t="str">
        <f>IFERROR(VLOOKUP($E60,contratos,6,FALSE),"")</f>
        <v/>
      </c>
      <c r="L60" s="112" t="str">
        <f>IFERROR(VLOOKUP($E60,contratos,7,FALSE),"")</f>
        <v/>
      </c>
      <c r="M60" s="113" t="s">
        <v>149</v>
      </c>
      <c r="N60" s="114"/>
      <c r="O60" s="113" t="s">
        <v>179</v>
      </c>
      <c r="P60" s="107">
        <v>1.0</v>
      </c>
      <c r="Q60" s="115" t="s">
        <v>195</v>
      </c>
      <c r="R60" s="116">
        <v>0.375</v>
      </c>
      <c r="S60" s="117">
        <f t="shared" si="3"/>
        <v>0.6763888889</v>
      </c>
      <c r="T60" s="116">
        <v>0.40208333333333335</v>
      </c>
      <c r="U60" s="106">
        <f t="shared" si="4"/>
        <v>0.02708333333</v>
      </c>
      <c r="V60" s="107" t="s">
        <v>167</v>
      </c>
      <c r="W60" s="107" t="s">
        <v>219</v>
      </c>
      <c r="X60" s="118">
        <v>0.0</v>
      </c>
      <c r="Y60" s="119">
        <f t="shared" si="8"/>
        <v>40.62622222</v>
      </c>
      <c r="Z60" s="113" t="s">
        <v>494</v>
      </c>
      <c r="AA60" s="113" t="s">
        <v>195</v>
      </c>
      <c r="AB60" s="119">
        <f>IF(T60&lt;&gt;"",(HOUR(T60)+MINUTE(T60)/60)*custohh,"")</f>
        <v>723.75</v>
      </c>
      <c r="AC60" s="118">
        <v>0.0</v>
      </c>
      <c r="AD60" s="119">
        <f t="shared" si="6"/>
        <v>723.75</v>
      </c>
      <c r="AE60" s="107" t="s">
        <v>456</v>
      </c>
      <c r="AF60" s="107"/>
      <c r="AG60" s="107"/>
      <c r="AH60" s="107"/>
      <c r="AI60" s="107"/>
      <c r="AJ60" s="120"/>
      <c r="AK60" s="107"/>
      <c r="AL60" s="113"/>
      <c r="AM60" s="121"/>
      <c r="AN60" s="121"/>
    </row>
    <row r="61">
      <c r="A61" s="104">
        <v>44991.0</v>
      </c>
      <c r="B61" s="105">
        <v>0.2916666666666667</v>
      </c>
      <c r="C61" s="105">
        <v>0.3541666666666667</v>
      </c>
      <c r="D61" s="106">
        <f t="shared" si="1"/>
        <v>0.0625</v>
      </c>
      <c r="E61" s="107">
        <v>7.0</v>
      </c>
      <c r="F61" s="108">
        <f t="shared" si="2"/>
        <v>22</v>
      </c>
      <c r="G61" s="109" t="str">
        <f>IFERROR(VLOOKUP($E61,contratos,2,FALSE),"")</f>
        <v>REUNIÕES, TREINAMENTOS E PASSAGEM DE PROJETOS</v>
      </c>
      <c r="H61" s="110" t="str">
        <f>IFERROR(VLOOKUP($E61,contratos,3,FALSE),"")</f>
        <v/>
      </c>
      <c r="I61" s="111" t="str">
        <f>IFERROR(VLOOKUP($E61,contratos,4,FALSE),"")</f>
        <v/>
      </c>
      <c r="J61" s="112" t="str">
        <f>IFERROR(VLOOKUP($E61,contratos,5,FALSE),"")</f>
        <v/>
      </c>
      <c r="K61" s="112" t="str">
        <f>IFERROR(VLOOKUP($E61,contratos,6,FALSE),"")</f>
        <v/>
      </c>
      <c r="L61" s="112" t="str">
        <f>IFERROR(VLOOKUP($E61,contratos,7,FALSE),"")</f>
        <v/>
      </c>
      <c r="M61" s="113" t="s">
        <v>149</v>
      </c>
      <c r="N61" s="114"/>
      <c r="O61" s="113" t="s">
        <v>191</v>
      </c>
      <c r="P61" s="107">
        <v>0.0</v>
      </c>
      <c r="Q61" s="115" t="s">
        <v>498</v>
      </c>
      <c r="R61" s="116">
        <v>0.08333333333333333</v>
      </c>
      <c r="S61" s="117">
        <f t="shared" si="3"/>
        <v>0.375</v>
      </c>
      <c r="T61" s="116">
        <v>0.0625</v>
      </c>
      <c r="U61" s="106">
        <f t="shared" si="4"/>
        <v>-0.02083333333</v>
      </c>
      <c r="V61" s="107" t="s">
        <v>203</v>
      </c>
      <c r="W61" s="107" t="s">
        <v>125</v>
      </c>
      <c r="X61" s="118">
        <v>0.0</v>
      </c>
      <c r="Y61" s="119">
        <f t="shared" si="8"/>
        <v>0</v>
      </c>
      <c r="Z61" s="113" t="s">
        <v>461</v>
      </c>
      <c r="AA61" s="113" t="s">
        <v>461</v>
      </c>
      <c r="AB61" s="119">
        <f>IF(T61&lt;&gt;"",(HOUR(T61)+MINUTE(T61)/60)*custohh,"")</f>
        <v>112.5</v>
      </c>
      <c r="AC61" s="118">
        <v>0.0</v>
      </c>
      <c r="AD61" s="119">
        <f t="shared" si="6"/>
        <v>112.5</v>
      </c>
      <c r="AE61" s="107" t="s">
        <v>456</v>
      </c>
      <c r="AF61" s="107"/>
      <c r="AG61" s="107"/>
      <c r="AH61" s="107"/>
      <c r="AI61" s="107"/>
      <c r="AJ61" s="120"/>
      <c r="AK61" s="107"/>
      <c r="AL61" s="113"/>
      <c r="AM61" s="121"/>
      <c r="AN61" s="121"/>
    </row>
    <row r="62">
      <c r="A62" s="104">
        <v>44991.0</v>
      </c>
      <c r="B62" s="105">
        <v>0.3541666666666667</v>
      </c>
      <c r="C62" s="105">
        <v>0.4361111111111111</v>
      </c>
      <c r="D62" s="106">
        <f t="shared" si="1"/>
        <v>0.08194444444</v>
      </c>
      <c r="E62" s="107" t="s">
        <v>354</v>
      </c>
      <c r="F62" s="108">
        <f t="shared" si="2"/>
        <v>1</v>
      </c>
      <c r="G62" s="109" t="str">
        <f>IFERROR(VLOOKUP($E62,contratos,2,FALSE),"")</f>
        <v>LEONARDO FABIANO DA SILVA</v>
      </c>
      <c r="H62" s="110">
        <f>IFERROR(VLOOKUP($E62,contratos,3,FALSE),"")</f>
        <v>0.2083333333</v>
      </c>
      <c r="I62" s="111" t="str">
        <f>IFERROR(VLOOKUP($E62,contratos,4,FALSE),"")</f>
        <v/>
      </c>
      <c r="J62" s="112" t="str">
        <f>IFERROR(VLOOKUP($E62,contratos,5,FALSE),"")</f>
        <v/>
      </c>
      <c r="K62" s="112" t="str">
        <f>IFERROR(VLOOKUP($E62,contratos,6,FALSE),"")</f>
        <v/>
      </c>
      <c r="L62" s="112" t="str">
        <f>IFERROR(VLOOKUP($E62,contratos,7,FALSE),"")</f>
        <v/>
      </c>
      <c r="M62" s="113" t="s">
        <v>149</v>
      </c>
      <c r="N62" s="114"/>
      <c r="O62" s="113" t="s">
        <v>166</v>
      </c>
      <c r="P62" s="107">
        <v>2.0</v>
      </c>
      <c r="Q62" s="115" t="s">
        <v>495</v>
      </c>
      <c r="R62" s="116">
        <v>0.16666666666666666</v>
      </c>
      <c r="S62" s="117">
        <f t="shared" si="3"/>
        <v>0.5208333333</v>
      </c>
      <c r="T62" s="116">
        <v>0.08194444444444444</v>
      </c>
      <c r="U62" s="106">
        <f t="shared" si="4"/>
        <v>-0.08472222222</v>
      </c>
      <c r="V62" s="107" t="s">
        <v>203</v>
      </c>
      <c r="W62" s="107" t="s">
        <v>125</v>
      </c>
      <c r="X62" s="118">
        <v>0.0</v>
      </c>
      <c r="Y62" s="119">
        <f t="shared" si="8"/>
        <v>0</v>
      </c>
      <c r="Z62" s="113" t="s">
        <v>494</v>
      </c>
      <c r="AA62" s="113" t="s">
        <v>189</v>
      </c>
      <c r="AB62" s="119">
        <f>IF(T62&lt;&gt;"",(HOUR(T62)+MINUTE(T62)/60)*custohh,"")</f>
        <v>147.5</v>
      </c>
      <c r="AC62" s="118">
        <v>0.0</v>
      </c>
      <c r="AD62" s="119">
        <f t="shared" si="6"/>
        <v>147.5</v>
      </c>
      <c r="AE62" s="107" t="s">
        <v>456</v>
      </c>
      <c r="AF62" s="107"/>
      <c r="AG62" s="107"/>
      <c r="AH62" s="107"/>
      <c r="AI62" s="107"/>
      <c r="AJ62" s="120"/>
      <c r="AK62" s="107"/>
      <c r="AL62" s="113"/>
      <c r="AM62" s="121"/>
      <c r="AN62" s="121"/>
    </row>
    <row r="63">
      <c r="A63" s="104">
        <v>44991.0</v>
      </c>
      <c r="B63" s="105">
        <v>0.43680555555555556</v>
      </c>
      <c r="C63" s="105">
        <v>0.5847222222222223</v>
      </c>
      <c r="D63" s="106">
        <f t="shared" si="1"/>
        <v>0.1479166667</v>
      </c>
      <c r="E63" s="107">
        <v>4.0</v>
      </c>
      <c r="F63" s="108">
        <f t="shared" si="2"/>
        <v>3</v>
      </c>
      <c r="G63" s="109" t="str">
        <f>IFERROR(VLOOKUP($E63,contratos,2,FALSE),"")</f>
        <v>SHOWROOM BONTEMPO</v>
      </c>
      <c r="H63" s="110" t="str">
        <f>IFERROR(VLOOKUP($E63,contratos,3,FALSE),"")</f>
        <v/>
      </c>
      <c r="I63" s="111" t="str">
        <f>IFERROR(VLOOKUP($E63,contratos,4,FALSE),"")</f>
        <v/>
      </c>
      <c r="J63" s="112" t="str">
        <f>IFERROR(VLOOKUP($E63,contratos,5,FALSE),"")</f>
        <v/>
      </c>
      <c r="K63" s="112" t="str">
        <f>IFERROR(VLOOKUP($E63,contratos,6,FALSE),"")</f>
        <v/>
      </c>
      <c r="L63" s="112" t="str">
        <f>IFERROR(VLOOKUP($E63,contratos,7,FALSE),"")</f>
        <v/>
      </c>
      <c r="M63" s="113" t="s">
        <v>149</v>
      </c>
      <c r="N63" s="114"/>
      <c r="O63" s="113" t="s">
        <v>371</v>
      </c>
      <c r="P63" s="107">
        <v>1.0</v>
      </c>
      <c r="Q63" s="115" t="s">
        <v>506</v>
      </c>
      <c r="R63" s="116">
        <v>0.08333333333333333</v>
      </c>
      <c r="S63" s="117">
        <f t="shared" si="3"/>
        <v>0.5201388889</v>
      </c>
      <c r="T63" s="116">
        <v>0.09930555555555555</v>
      </c>
      <c r="U63" s="106">
        <f t="shared" si="4"/>
        <v>0.01597222222</v>
      </c>
      <c r="V63" s="107" t="s">
        <v>203</v>
      </c>
      <c r="W63" s="107" t="s">
        <v>125</v>
      </c>
      <c r="X63" s="118">
        <v>0.0</v>
      </c>
      <c r="Y63" s="119">
        <f t="shared" si="8"/>
        <v>0</v>
      </c>
      <c r="Z63" s="113" t="s">
        <v>129</v>
      </c>
      <c r="AA63" s="113" t="s">
        <v>129</v>
      </c>
      <c r="AB63" s="119">
        <f>IF(T63&lt;&gt;"",(HOUR(T63)+MINUTE(T63)/60)*custohh,"")</f>
        <v>178.75</v>
      </c>
      <c r="AC63" s="118">
        <v>0.0</v>
      </c>
      <c r="AD63" s="119">
        <f t="shared" si="6"/>
        <v>178.75</v>
      </c>
      <c r="AE63" s="107" t="s">
        <v>456</v>
      </c>
      <c r="AF63" s="107"/>
      <c r="AG63" s="107"/>
      <c r="AH63" s="107"/>
      <c r="AI63" s="107"/>
      <c r="AJ63" s="120"/>
      <c r="AK63" s="107"/>
      <c r="AL63" s="113"/>
      <c r="AM63" s="121"/>
      <c r="AN63" s="121"/>
    </row>
    <row r="64">
      <c r="A64" s="104">
        <v>44991.0</v>
      </c>
      <c r="B64" s="105">
        <v>0.5854166666666667</v>
      </c>
      <c r="C64" s="105">
        <v>0.725</v>
      </c>
      <c r="D64" s="106">
        <f t="shared" si="1"/>
        <v>0.1395833333</v>
      </c>
      <c r="E64" s="107">
        <v>685.0</v>
      </c>
      <c r="F64" s="108">
        <f t="shared" si="2"/>
        <v>7</v>
      </c>
      <c r="G64" s="109" t="str">
        <f>IFERROR(VLOOKUP($E64,contratos,2,FALSE),"")</f>
        <v>SANDERS LUKE DA SILVA MACIEL</v>
      </c>
      <c r="H64" s="110">
        <f>IFERROR(VLOOKUP($E64,contratos,3,FALSE),"")</f>
        <v>3.75</v>
      </c>
      <c r="I64" s="111" t="str">
        <f>IFERROR(VLOOKUP($E64,contratos,4,FALSE),"")</f>
        <v/>
      </c>
      <c r="J64" s="112" t="str">
        <f>IFERROR(VLOOKUP($E64,contratos,5,FALSE),"")</f>
        <v/>
      </c>
      <c r="K64" s="112" t="str">
        <f>IFERROR(VLOOKUP($E64,contratos,6,FALSE),"")</f>
        <v/>
      </c>
      <c r="L64" s="112" t="str">
        <f>IFERROR(VLOOKUP($E64,contratos,7,FALSE),"")</f>
        <v/>
      </c>
      <c r="M64" s="113" t="s">
        <v>149</v>
      </c>
      <c r="N64" s="114"/>
      <c r="O64" s="113" t="s">
        <v>179</v>
      </c>
      <c r="P64" s="107">
        <v>1.0</v>
      </c>
      <c r="Q64" s="115" t="s">
        <v>155</v>
      </c>
      <c r="R64" s="116">
        <v>0.16666666666666666</v>
      </c>
      <c r="S64" s="117">
        <f t="shared" si="3"/>
        <v>0.7520833333</v>
      </c>
      <c r="T64" s="116">
        <v>0.13958333333333334</v>
      </c>
      <c r="U64" s="106">
        <f t="shared" si="4"/>
        <v>-0.02708333333</v>
      </c>
      <c r="V64" s="107" t="s">
        <v>203</v>
      </c>
      <c r="W64" s="107" t="s">
        <v>125</v>
      </c>
      <c r="X64" s="118">
        <v>0.0</v>
      </c>
      <c r="Y64" s="119">
        <f t="shared" si="8"/>
        <v>0</v>
      </c>
      <c r="Z64" s="113" t="s">
        <v>494</v>
      </c>
      <c r="AA64" s="113" t="s">
        <v>155</v>
      </c>
      <c r="AB64" s="119">
        <f>IF(T64&lt;&gt;"",(HOUR(T64)+MINUTE(T64)/60)*custohh,"")</f>
        <v>251.25</v>
      </c>
      <c r="AC64" s="118">
        <v>0.0</v>
      </c>
      <c r="AD64" s="119">
        <f t="shared" si="6"/>
        <v>251.25</v>
      </c>
      <c r="AE64" s="107" t="s">
        <v>456</v>
      </c>
      <c r="AF64" s="107"/>
      <c r="AG64" s="107"/>
      <c r="AH64" s="107"/>
      <c r="AI64" s="107"/>
      <c r="AJ64" s="120"/>
      <c r="AK64" s="107"/>
      <c r="AL64" s="113"/>
      <c r="AM64" s="121"/>
      <c r="AN64" s="121"/>
    </row>
    <row r="65">
      <c r="A65" s="104">
        <v>44991.0</v>
      </c>
      <c r="B65" s="138">
        <v>0.33402777777777776</v>
      </c>
      <c r="C65" s="105">
        <v>0.7458333333333333</v>
      </c>
      <c r="D65" s="106">
        <f t="shared" si="1"/>
        <v>0.4118055556</v>
      </c>
      <c r="E65" s="107">
        <v>657.0</v>
      </c>
      <c r="F65" s="108">
        <f t="shared" si="2"/>
        <v>15</v>
      </c>
      <c r="G65" s="109" t="str">
        <f>IFERROR(VLOOKUP($E65,contratos,2,FALSE),"")</f>
        <v>MOACIR QUEIROZ FARIA</v>
      </c>
      <c r="H65" s="110">
        <f>IFERROR(VLOOKUP($E65,contratos,3,FALSE),"")</f>
        <v>2.5</v>
      </c>
      <c r="I65" s="111" t="str">
        <f>IFERROR(VLOOKUP($E65,contratos,4,FALSE),"")</f>
        <v/>
      </c>
      <c r="J65" s="112" t="str">
        <f>IFERROR(VLOOKUP($E65,contratos,5,FALSE),"")</f>
        <v/>
      </c>
      <c r="K65" s="112" t="str">
        <f>IFERROR(VLOOKUP($E65,contratos,6,FALSE),"")</f>
        <v/>
      </c>
      <c r="L65" s="112" t="str">
        <f>IFERROR(VLOOKUP($E65,contratos,7,FALSE),"")</f>
        <v/>
      </c>
      <c r="M65" s="113" t="s">
        <v>149</v>
      </c>
      <c r="N65" s="114"/>
      <c r="O65" s="113" t="s">
        <v>179</v>
      </c>
      <c r="P65" s="107">
        <v>1.0</v>
      </c>
      <c r="Q65" s="115" t="s">
        <v>195</v>
      </c>
      <c r="R65" s="116">
        <v>0.375</v>
      </c>
      <c r="S65" s="117">
        <f t="shared" si="3"/>
        <v>0.7090277778</v>
      </c>
      <c r="T65" s="116">
        <v>0.3701388888888889</v>
      </c>
      <c r="U65" s="106">
        <f t="shared" si="4"/>
        <v>-0.004861111111</v>
      </c>
      <c r="V65" s="107" t="s">
        <v>180</v>
      </c>
      <c r="W65" s="107" t="s">
        <v>124</v>
      </c>
      <c r="X65" s="118">
        <v>0.0</v>
      </c>
      <c r="Y65" s="119">
        <f t="shared" si="8"/>
        <v>40.62622222</v>
      </c>
      <c r="Z65" s="113" t="s">
        <v>494</v>
      </c>
      <c r="AA65" s="113" t="s">
        <v>195</v>
      </c>
      <c r="AB65" s="119">
        <f>IF(T65&lt;&gt;"",(HOUR(T65)+MINUTE(T65)/60)*custohh,"")</f>
        <v>666.25</v>
      </c>
      <c r="AC65" s="118">
        <v>0.0</v>
      </c>
      <c r="AD65" s="119">
        <f t="shared" si="6"/>
        <v>666.25</v>
      </c>
      <c r="AE65" s="107" t="s">
        <v>456</v>
      </c>
      <c r="AF65" s="107"/>
      <c r="AG65" s="107"/>
      <c r="AH65" s="107"/>
      <c r="AI65" s="107"/>
      <c r="AJ65" s="120"/>
      <c r="AK65" s="107"/>
      <c r="AL65" s="113"/>
      <c r="AM65" s="121"/>
      <c r="AN65" s="121"/>
    </row>
    <row r="66">
      <c r="A66" s="104">
        <v>44991.0</v>
      </c>
      <c r="B66" s="105">
        <v>0.30625</v>
      </c>
      <c r="C66" s="105">
        <v>0.3888888888888889</v>
      </c>
      <c r="D66" s="106">
        <f t="shared" si="1"/>
        <v>0.08263888889</v>
      </c>
      <c r="E66" s="107">
        <v>7.0</v>
      </c>
      <c r="F66" s="108">
        <f t="shared" si="2"/>
        <v>22</v>
      </c>
      <c r="G66" s="109" t="str">
        <f>IFERROR(VLOOKUP($E66,contratos,2,FALSE),"")</f>
        <v>REUNIÕES, TREINAMENTOS E PASSAGEM DE PROJETOS</v>
      </c>
      <c r="H66" s="110" t="str">
        <f>IFERROR(VLOOKUP($E66,contratos,3,FALSE),"")</f>
        <v/>
      </c>
      <c r="I66" s="111" t="str">
        <f>IFERROR(VLOOKUP($E66,contratos,4,FALSE),"")</f>
        <v/>
      </c>
      <c r="J66" s="112" t="str">
        <f>IFERROR(VLOOKUP($E66,contratos,5,FALSE),"")</f>
        <v/>
      </c>
      <c r="K66" s="112" t="str">
        <f>IFERROR(VLOOKUP($E66,contratos,6,FALSE),"")</f>
        <v/>
      </c>
      <c r="L66" s="112" t="str">
        <f>IFERROR(VLOOKUP($E66,contratos,7,FALSE),"")</f>
        <v/>
      </c>
      <c r="M66" s="113" t="s">
        <v>149</v>
      </c>
      <c r="N66" s="114"/>
      <c r="O66" s="113" t="s">
        <v>191</v>
      </c>
      <c r="P66" s="107">
        <v>0.0</v>
      </c>
      <c r="Q66" s="115" t="s">
        <v>498</v>
      </c>
      <c r="R66" s="138">
        <v>0.08333333333333333</v>
      </c>
      <c r="S66" s="117">
        <f t="shared" si="3"/>
        <v>0.3895833333</v>
      </c>
      <c r="T66" s="116">
        <v>0.08263888888888889</v>
      </c>
      <c r="U66" s="106">
        <f t="shared" si="4"/>
        <v>-0.0006944444444</v>
      </c>
      <c r="V66" s="107" t="s">
        <v>151</v>
      </c>
      <c r="W66" s="107" t="s">
        <v>198</v>
      </c>
      <c r="X66" s="118">
        <v>0.0</v>
      </c>
      <c r="Y66" s="119">
        <f t="shared" si="8"/>
        <v>0</v>
      </c>
      <c r="Z66" s="113" t="s">
        <v>461</v>
      </c>
      <c r="AA66" s="113" t="s">
        <v>461</v>
      </c>
      <c r="AB66" s="119">
        <f>IF(T66&lt;&gt;"",(HOUR(T66)+MINUTE(T66)/60)*custohh,"")</f>
        <v>148.75</v>
      </c>
      <c r="AC66" s="118">
        <v>0.0</v>
      </c>
      <c r="AD66" s="119">
        <f t="shared" si="6"/>
        <v>148.75</v>
      </c>
      <c r="AE66" s="107" t="s">
        <v>456</v>
      </c>
      <c r="AF66" s="107"/>
      <c r="AG66" s="107"/>
      <c r="AH66" s="107"/>
      <c r="AI66" s="107"/>
      <c r="AJ66" s="120"/>
      <c r="AK66" s="107"/>
      <c r="AL66" s="113"/>
      <c r="AM66" s="121"/>
      <c r="AN66" s="121"/>
    </row>
    <row r="67">
      <c r="A67" s="104">
        <v>44991.0</v>
      </c>
      <c r="B67" s="105">
        <v>0.38958333333333334</v>
      </c>
      <c r="C67" s="105">
        <v>0.68125</v>
      </c>
      <c r="D67" s="106">
        <f t="shared" si="1"/>
        <v>0.2916666667</v>
      </c>
      <c r="E67" s="107">
        <v>940.0</v>
      </c>
      <c r="F67" s="108">
        <f t="shared" si="2"/>
        <v>3</v>
      </c>
      <c r="G67" s="109" t="str">
        <f>IFERROR(VLOOKUP($E67,contratos,2,FALSE),"")</f>
        <v>TATIANA TEIXEIRA DE SOUZA COUTO</v>
      </c>
      <c r="H67" s="110">
        <f>IFERROR(VLOOKUP($E67,contratos,3,FALSE),"")</f>
        <v>0.6666666667</v>
      </c>
      <c r="I67" s="111" t="str">
        <f>IFERROR(VLOOKUP($E67,contratos,4,FALSE),"")</f>
        <v/>
      </c>
      <c r="J67" s="112" t="str">
        <f>IFERROR(VLOOKUP($E67,contratos,5,FALSE),"")</f>
        <v/>
      </c>
      <c r="K67" s="112" t="str">
        <f>IFERROR(VLOOKUP($E67,contratos,6,FALSE),"")</f>
        <v/>
      </c>
      <c r="L67" s="112" t="str">
        <f>IFERROR(VLOOKUP($E67,contratos,7,FALSE),"")</f>
        <v/>
      </c>
      <c r="M67" s="113" t="s">
        <v>149</v>
      </c>
      <c r="N67" s="114"/>
      <c r="O67" s="113" t="s">
        <v>179</v>
      </c>
      <c r="P67" s="107">
        <v>1.0</v>
      </c>
      <c r="Q67" s="115" t="s">
        <v>495</v>
      </c>
      <c r="R67" s="116">
        <v>0.2916666666666667</v>
      </c>
      <c r="S67" s="117">
        <f t="shared" si="3"/>
        <v>0.68125</v>
      </c>
      <c r="T67" s="116">
        <v>0.2916666666666667</v>
      </c>
      <c r="U67" s="106">
        <f t="shared" si="4"/>
        <v>0</v>
      </c>
      <c r="V67" s="107" t="s">
        <v>151</v>
      </c>
      <c r="W67" s="107" t="s">
        <v>198</v>
      </c>
      <c r="X67" s="118">
        <v>0.0</v>
      </c>
      <c r="Y67" s="119">
        <f t="shared" si="8"/>
        <v>1412.971111</v>
      </c>
      <c r="Z67" s="113" t="s">
        <v>494</v>
      </c>
      <c r="AA67" s="113" t="s">
        <v>189</v>
      </c>
      <c r="AB67" s="119">
        <f>IF(T67&lt;&gt;"",(HOUR(T67)+MINUTE(T67)/60)*custohh,"")</f>
        <v>525</v>
      </c>
      <c r="AC67" s="118">
        <v>0.0</v>
      </c>
      <c r="AD67" s="119">
        <f t="shared" si="6"/>
        <v>525</v>
      </c>
      <c r="AE67" s="107" t="s">
        <v>456</v>
      </c>
      <c r="AF67" s="107"/>
      <c r="AG67" s="107"/>
      <c r="AH67" s="107"/>
      <c r="AI67" s="107"/>
      <c r="AJ67" s="120"/>
      <c r="AK67" s="107"/>
      <c r="AL67" s="113"/>
      <c r="AM67" s="121"/>
      <c r="AN67" s="121"/>
    </row>
    <row r="68">
      <c r="A68" s="104">
        <v>44990.0</v>
      </c>
      <c r="B68" s="105">
        <v>0.28125</v>
      </c>
      <c r="C68" s="105">
        <v>0.8076388888888889</v>
      </c>
      <c r="D68" s="106">
        <f t="shared" si="1"/>
        <v>0.5263888889</v>
      </c>
      <c r="E68" s="107">
        <v>11.0</v>
      </c>
      <c r="F68" s="108">
        <f t="shared" si="2"/>
        <v>4</v>
      </c>
      <c r="G68" s="109" t="str">
        <f>IFERROR(VLOOKUP($E68,contratos,2,FALSE),"")</f>
        <v>DESLOCAMENTO VIAGEM</v>
      </c>
      <c r="H68" s="110">
        <f>IFERROR(VLOOKUP($E68,contratos,3,FALSE),"")</f>
        <v>0</v>
      </c>
      <c r="I68" s="111" t="str">
        <f>IFERROR(VLOOKUP($E68,contratos,4,FALSE),"")</f>
        <v/>
      </c>
      <c r="J68" s="112" t="str">
        <f>IFERROR(VLOOKUP($E68,contratos,5,FALSE),"")</f>
        <v/>
      </c>
      <c r="K68" s="112" t="str">
        <f>IFERROR(VLOOKUP($E68,contratos,6,FALSE),"")</f>
        <v/>
      </c>
      <c r="L68" s="112" t="str">
        <f>IFERROR(VLOOKUP($E68,contratos,7,FALSE),"")</f>
        <v/>
      </c>
      <c r="M68" s="113" t="s">
        <v>149</v>
      </c>
      <c r="N68" s="114"/>
      <c r="O68" s="113" t="s">
        <v>191</v>
      </c>
      <c r="P68" s="107">
        <v>0.0</v>
      </c>
      <c r="Q68" s="115" t="s">
        <v>498</v>
      </c>
      <c r="R68" s="116">
        <v>0.5</v>
      </c>
      <c r="S68" s="117">
        <f t="shared" si="3"/>
        <v>0.78125</v>
      </c>
      <c r="T68" s="116">
        <v>0.5263888888888889</v>
      </c>
      <c r="U68" s="106">
        <f t="shared" si="4"/>
        <v>0.02638888889</v>
      </c>
      <c r="V68" s="107" t="s">
        <v>134</v>
      </c>
      <c r="W68" s="107" t="s">
        <v>197</v>
      </c>
      <c r="X68" s="118">
        <v>0.0</v>
      </c>
      <c r="Y68" s="119">
        <f t="shared" si="8"/>
        <v>0</v>
      </c>
      <c r="Z68" s="113" t="s">
        <v>461</v>
      </c>
      <c r="AA68" s="113" t="s">
        <v>461</v>
      </c>
      <c r="AB68" s="119">
        <f>IF(T68&lt;&gt;"",(HOUR(T68)+MINUTE(T68)/60)*custohh,"")</f>
        <v>947.5</v>
      </c>
      <c r="AC68" s="118">
        <v>0.0</v>
      </c>
      <c r="AD68" s="119">
        <f t="shared" si="6"/>
        <v>947.5</v>
      </c>
      <c r="AE68" s="107" t="s">
        <v>456</v>
      </c>
      <c r="AF68" s="107"/>
      <c r="AG68" s="107"/>
      <c r="AH68" s="107"/>
      <c r="AI68" s="107"/>
      <c r="AJ68" s="120"/>
      <c r="AK68" s="107"/>
      <c r="AL68" s="113"/>
      <c r="AM68" s="121"/>
      <c r="AN68" s="121"/>
    </row>
    <row r="69">
      <c r="A69" s="104">
        <v>44990.0</v>
      </c>
      <c r="B69" s="105">
        <v>0.28125</v>
      </c>
      <c r="C69" s="105">
        <v>0.8076388888888889</v>
      </c>
      <c r="D69" s="106">
        <f t="shared" si="1"/>
        <v>0.5263888889</v>
      </c>
      <c r="E69" s="107">
        <v>11.0</v>
      </c>
      <c r="F69" s="108">
        <f t="shared" si="2"/>
        <v>4</v>
      </c>
      <c r="G69" s="109" t="str">
        <f>IFERROR(VLOOKUP($E69,contratos,2,FALSE),"")</f>
        <v>DESLOCAMENTO VIAGEM</v>
      </c>
      <c r="H69" s="110">
        <f>IFERROR(VLOOKUP($E69,contratos,3,FALSE),"")</f>
        <v>0</v>
      </c>
      <c r="I69" s="111" t="str">
        <f>IFERROR(VLOOKUP($E69,contratos,4,FALSE),"")</f>
        <v/>
      </c>
      <c r="J69" s="112" t="str">
        <f>IFERROR(VLOOKUP($E69,contratos,5,FALSE),"")</f>
        <v/>
      </c>
      <c r="K69" s="112" t="str">
        <f>IFERROR(VLOOKUP($E69,contratos,6,FALSE),"")</f>
        <v/>
      </c>
      <c r="L69" s="112" t="str">
        <f>IFERROR(VLOOKUP($E69,contratos,7,FALSE),"")</f>
        <v/>
      </c>
      <c r="M69" s="113" t="s">
        <v>149</v>
      </c>
      <c r="N69" s="114"/>
      <c r="O69" s="113" t="s">
        <v>191</v>
      </c>
      <c r="P69" s="107">
        <v>0.0</v>
      </c>
      <c r="Q69" s="115" t="s">
        <v>498</v>
      </c>
      <c r="R69" s="116">
        <v>0.5</v>
      </c>
      <c r="S69" s="117">
        <f t="shared" si="3"/>
        <v>0.78125</v>
      </c>
      <c r="T69" s="116">
        <v>0.5263888888888889</v>
      </c>
      <c r="U69" s="106">
        <f t="shared" si="4"/>
        <v>0.02638888889</v>
      </c>
      <c r="V69" s="107" t="s">
        <v>160</v>
      </c>
      <c r="W69" s="107" t="s">
        <v>192</v>
      </c>
      <c r="X69" s="118">
        <v>0.0</v>
      </c>
      <c r="Y69" s="119">
        <f t="shared" si="8"/>
        <v>0</v>
      </c>
      <c r="Z69" s="113" t="s">
        <v>461</v>
      </c>
      <c r="AA69" s="113" t="s">
        <v>461</v>
      </c>
      <c r="AB69" s="119">
        <f>IF(T69&lt;&gt;"",(HOUR(T69)+MINUTE(T69)/60)*custohh,"")</f>
        <v>947.5</v>
      </c>
      <c r="AC69" s="118">
        <v>0.0</v>
      </c>
      <c r="AD69" s="119">
        <f t="shared" si="6"/>
        <v>947.5</v>
      </c>
      <c r="AE69" s="107" t="s">
        <v>456</v>
      </c>
      <c r="AF69" s="107"/>
      <c r="AG69" s="107"/>
      <c r="AH69" s="107"/>
      <c r="AI69" s="107"/>
      <c r="AJ69" s="120"/>
      <c r="AK69" s="107"/>
      <c r="AL69" s="113"/>
      <c r="AM69" s="121"/>
      <c r="AN69" s="121"/>
    </row>
    <row r="70">
      <c r="A70" s="104">
        <v>44989.0</v>
      </c>
      <c r="B70" s="105">
        <v>0.2881944444444444</v>
      </c>
      <c r="C70" s="105">
        <v>0.5194444444444445</v>
      </c>
      <c r="D70" s="106">
        <f t="shared" si="1"/>
        <v>0.23125</v>
      </c>
      <c r="E70" s="107">
        <v>11.0</v>
      </c>
      <c r="F70" s="108">
        <f t="shared" si="2"/>
        <v>4</v>
      </c>
      <c r="G70" s="109" t="str">
        <f>IFERROR(VLOOKUP($E70,contratos,2,FALSE),"")</f>
        <v>DESLOCAMENTO VIAGEM</v>
      </c>
      <c r="H70" s="110">
        <f>IFERROR(VLOOKUP($E70,contratos,3,FALSE),"")</f>
        <v>0</v>
      </c>
      <c r="I70" s="111" t="str">
        <f>IFERROR(VLOOKUP($E70,contratos,4,FALSE),"")</f>
        <v/>
      </c>
      <c r="J70" s="112" t="str">
        <f>IFERROR(VLOOKUP($E70,contratos,5,FALSE),"")</f>
        <v/>
      </c>
      <c r="K70" s="112" t="str">
        <f>IFERROR(VLOOKUP($E70,contratos,6,FALSE),"")</f>
        <v/>
      </c>
      <c r="L70" s="112" t="str">
        <f>IFERROR(VLOOKUP($E70,contratos,7,FALSE),"")</f>
        <v/>
      </c>
      <c r="M70" s="113" t="s">
        <v>149</v>
      </c>
      <c r="N70" s="114"/>
      <c r="O70" s="113" t="s">
        <v>191</v>
      </c>
      <c r="P70" s="107">
        <v>0.0</v>
      </c>
      <c r="Q70" s="115" t="s">
        <v>498</v>
      </c>
      <c r="R70" s="116">
        <v>0.20833333333333334</v>
      </c>
      <c r="S70" s="117">
        <f t="shared" si="3"/>
        <v>0.4965277778</v>
      </c>
      <c r="T70" s="116">
        <v>0.23125</v>
      </c>
      <c r="U70" s="106">
        <f t="shared" si="4"/>
        <v>0.02291666667</v>
      </c>
      <c r="V70" s="107" t="s">
        <v>167</v>
      </c>
      <c r="W70" s="107" t="s">
        <v>219</v>
      </c>
      <c r="X70" s="118">
        <v>0.0</v>
      </c>
      <c r="Y70" s="119">
        <f t="shared" si="8"/>
        <v>0</v>
      </c>
      <c r="Z70" s="113" t="s">
        <v>461</v>
      </c>
      <c r="AA70" s="113" t="s">
        <v>461</v>
      </c>
      <c r="AB70" s="119">
        <f>IF(T70&lt;&gt;"",(HOUR(T70)+MINUTE(T70)/60)*custohh,"")</f>
        <v>416.25</v>
      </c>
      <c r="AC70" s="118">
        <v>0.0</v>
      </c>
      <c r="AD70" s="119">
        <f t="shared" si="6"/>
        <v>416.25</v>
      </c>
      <c r="AE70" s="107" t="s">
        <v>456</v>
      </c>
      <c r="AF70" s="107"/>
      <c r="AG70" s="107"/>
      <c r="AH70" s="107"/>
      <c r="AI70" s="107"/>
      <c r="AJ70" s="120"/>
      <c r="AK70" s="107"/>
      <c r="AL70" s="113"/>
      <c r="AM70" s="121"/>
      <c r="AN70" s="121"/>
    </row>
    <row r="71">
      <c r="A71" s="104">
        <v>44989.0</v>
      </c>
      <c r="B71" s="105">
        <v>0.29583333333333334</v>
      </c>
      <c r="C71" s="105">
        <v>0.5194444444444445</v>
      </c>
      <c r="D71" s="106">
        <f t="shared" si="1"/>
        <v>0.2236111111</v>
      </c>
      <c r="E71" s="107">
        <v>657.0</v>
      </c>
      <c r="F71" s="108">
        <f t="shared" si="2"/>
        <v>15</v>
      </c>
      <c r="G71" s="109" t="str">
        <f>IFERROR(VLOOKUP($E71,contratos,2,FALSE),"")</f>
        <v>MOACIR QUEIROZ FARIA</v>
      </c>
      <c r="H71" s="110">
        <f>IFERROR(VLOOKUP($E71,contratos,3,FALSE),"")</f>
        <v>2.5</v>
      </c>
      <c r="I71" s="111" t="str">
        <f>IFERROR(VLOOKUP($E71,contratos,4,FALSE),"")</f>
        <v/>
      </c>
      <c r="J71" s="112" t="str">
        <f>IFERROR(VLOOKUP($E71,contratos,5,FALSE),"")</f>
        <v/>
      </c>
      <c r="K71" s="112" t="str">
        <f>IFERROR(VLOOKUP($E71,contratos,6,FALSE),"")</f>
        <v/>
      </c>
      <c r="L71" s="112" t="str">
        <f>IFERROR(VLOOKUP($E71,contratos,7,FALSE),"")</f>
        <v/>
      </c>
      <c r="M71" s="113" t="s">
        <v>149</v>
      </c>
      <c r="N71" s="114"/>
      <c r="O71" s="113" t="s">
        <v>179</v>
      </c>
      <c r="P71" s="107">
        <v>1.0</v>
      </c>
      <c r="Q71" s="115" t="s">
        <v>195</v>
      </c>
      <c r="R71" s="116">
        <v>0.3333333333333333</v>
      </c>
      <c r="S71" s="117">
        <f t="shared" si="3"/>
        <v>0.6291666667</v>
      </c>
      <c r="T71" s="116">
        <v>0.22361111111111112</v>
      </c>
      <c r="U71" s="106">
        <f t="shared" si="4"/>
        <v>-0.1097222222</v>
      </c>
      <c r="V71" s="107" t="s">
        <v>151</v>
      </c>
      <c r="W71" s="107" t="s">
        <v>213</v>
      </c>
      <c r="X71" s="118">
        <v>0.0</v>
      </c>
      <c r="Y71" s="119">
        <f t="shared" si="8"/>
        <v>40.62622222</v>
      </c>
      <c r="Z71" s="113" t="s">
        <v>494</v>
      </c>
      <c r="AA71" s="113" t="s">
        <v>195</v>
      </c>
      <c r="AB71" s="119">
        <f>IF(T71&lt;&gt;"",(HOUR(T71)+MINUTE(T71)/60)*custohh,"")</f>
        <v>402.5</v>
      </c>
      <c r="AC71" s="118">
        <v>0.0</v>
      </c>
      <c r="AD71" s="119">
        <f t="shared" si="6"/>
        <v>402.5</v>
      </c>
      <c r="AE71" s="107" t="s">
        <v>456</v>
      </c>
      <c r="AF71" s="107"/>
      <c r="AG71" s="107"/>
      <c r="AH71" s="107"/>
      <c r="AI71" s="107"/>
      <c r="AJ71" s="120"/>
      <c r="AK71" s="107"/>
      <c r="AL71" s="113"/>
      <c r="AM71" s="121"/>
      <c r="AN71" s="121"/>
    </row>
    <row r="72">
      <c r="A72" s="104">
        <v>44989.0</v>
      </c>
      <c r="B72" s="105">
        <v>0.2965277777777778</v>
      </c>
      <c r="C72" s="105">
        <v>0.5194444444444445</v>
      </c>
      <c r="D72" s="106">
        <f t="shared" si="1"/>
        <v>0.2229166667</v>
      </c>
      <c r="E72" s="107">
        <v>657.0</v>
      </c>
      <c r="F72" s="108">
        <f t="shared" si="2"/>
        <v>15</v>
      </c>
      <c r="G72" s="109" t="str">
        <f>IFERROR(VLOOKUP($E72,contratos,2,FALSE),"")</f>
        <v>MOACIR QUEIROZ FARIA</v>
      </c>
      <c r="H72" s="110">
        <f>IFERROR(VLOOKUP($E72,contratos,3,FALSE),"")</f>
        <v>2.5</v>
      </c>
      <c r="I72" s="111" t="str">
        <f>IFERROR(VLOOKUP($E72,contratos,4,FALSE),"")</f>
        <v/>
      </c>
      <c r="J72" s="112" t="str">
        <f>IFERROR(VLOOKUP($E72,contratos,5,FALSE),"")</f>
        <v/>
      </c>
      <c r="K72" s="112" t="str">
        <f>IFERROR(VLOOKUP($E72,contratos,6,FALSE),"")</f>
        <v/>
      </c>
      <c r="L72" s="112" t="str">
        <f>IFERROR(VLOOKUP($E72,contratos,7,FALSE),"")</f>
        <v/>
      </c>
      <c r="M72" s="113" t="s">
        <v>149</v>
      </c>
      <c r="N72" s="114"/>
      <c r="O72" s="113" t="s">
        <v>179</v>
      </c>
      <c r="P72" s="107">
        <v>1.0</v>
      </c>
      <c r="Q72" s="115" t="s">
        <v>195</v>
      </c>
      <c r="R72" s="116">
        <v>0.3333333333333333</v>
      </c>
      <c r="S72" s="117">
        <f t="shared" si="3"/>
        <v>0.6298611111</v>
      </c>
      <c r="T72" s="116">
        <v>0.22291666666666668</v>
      </c>
      <c r="U72" s="106">
        <f t="shared" si="4"/>
        <v>-0.1104166667</v>
      </c>
      <c r="V72" s="107" t="s">
        <v>180</v>
      </c>
      <c r="W72" s="107" t="s">
        <v>124</v>
      </c>
      <c r="X72" s="118">
        <v>0.0</v>
      </c>
      <c r="Y72" s="119">
        <f t="shared" si="8"/>
        <v>40.62622222</v>
      </c>
      <c r="Z72" s="113" t="s">
        <v>494</v>
      </c>
      <c r="AA72" s="113" t="s">
        <v>195</v>
      </c>
      <c r="AB72" s="119">
        <f>IF(T72&lt;&gt;"",(HOUR(T72)+MINUTE(T72)/60)*custohh,"")</f>
        <v>401.25</v>
      </c>
      <c r="AC72" s="118">
        <v>0.0</v>
      </c>
      <c r="AD72" s="119">
        <f t="shared" si="6"/>
        <v>401.25</v>
      </c>
      <c r="AE72" s="107" t="s">
        <v>456</v>
      </c>
      <c r="AF72" s="107"/>
      <c r="AG72" s="107"/>
      <c r="AH72" s="107"/>
      <c r="AI72" s="107"/>
      <c r="AJ72" s="120"/>
      <c r="AK72" s="107"/>
      <c r="AL72" s="113"/>
      <c r="AM72" s="121"/>
      <c r="AN72" s="121"/>
    </row>
    <row r="73">
      <c r="A73" s="104">
        <v>44988.0</v>
      </c>
      <c r="B73" s="105">
        <v>0.29375</v>
      </c>
      <c r="C73" s="105">
        <v>0.5944444444444444</v>
      </c>
      <c r="D73" s="106">
        <f t="shared" si="1"/>
        <v>0.3006944444</v>
      </c>
      <c r="E73" s="107">
        <v>854.0</v>
      </c>
      <c r="F73" s="108">
        <f t="shared" si="2"/>
        <v>2</v>
      </c>
      <c r="G73" s="109" t="str">
        <f>IFERROR(VLOOKUP($E73,contratos,2,FALSE),"")</f>
        <v>EUGÊNIO PACELLI MATTAR</v>
      </c>
      <c r="H73" s="110" t="str">
        <f>IFERROR(VLOOKUP($E73,contratos,3,FALSE),"")</f>
        <v/>
      </c>
      <c r="I73" s="111" t="str">
        <f>IFERROR(VLOOKUP($E73,contratos,4,FALSE),"")</f>
        <v/>
      </c>
      <c r="J73" s="112" t="str">
        <f>IFERROR(VLOOKUP($E73,contratos,5,FALSE),"")</f>
        <v/>
      </c>
      <c r="K73" s="112" t="str">
        <f>IFERROR(VLOOKUP($E73,contratos,6,FALSE),"")</f>
        <v/>
      </c>
      <c r="L73" s="112" t="str">
        <f>IFERROR(VLOOKUP($E73,contratos,7,FALSE),"")</f>
        <v/>
      </c>
      <c r="M73" s="113" t="s">
        <v>149</v>
      </c>
      <c r="N73" s="114"/>
      <c r="O73" s="113" t="s">
        <v>179</v>
      </c>
      <c r="P73" s="107">
        <v>1.0</v>
      </c>
      <c r="Q73" s="115" t="s">
        <v>201</v>
      </c>
      <c r="R73" s="116">
        <v>0.3333333333333333</v>
      </c>
      <c r="S73" s="117">
        <f t="shared" si="3"/>
        <v>0.6270833333</v>
      </c>
      <c r="T73" s="116">
        <v>0.2590277777777778</v>
      </c>
      <c r="U73" s="106">
        <f t="shared" si="4"/>
        <v>-0.07430555556</v>
      </c>
      <c r="V73" s="107" t="s">
        <v>142</v>
      </c>
      <c r="W73" s="107" t="s">
        <v>217</v>
      </c>
      <c r="X73" s="118">
        <v>6745.51</v>
      </c>
      <c r="Y73" s="119">
        <f t="shared" si="8"/>
        <v>1686.3775</v>
      </c>
      <c r="Z73" s="113" t="s">
        <v>494</v>
      </c>
      <c r="AA73" s="113" t="s">
        <v>201</v>
      </c>
      <c r="AB73" s="119">
        <f>IF(T73&lt;&gt;"",(HOUR(T73)+MINUTE(T73)/60)*custohh,"")</f>
        <v>466.25</v>
      </c>
      <c r="AC73" s="118">
        <v>0.0</v>
      </c>
      <c r="AD73" s="119">
        <f t="shared" si="6"/>
        <v>466.25</v>
      </c>
      <c r="AE73" s="107" t="s">
        <v>456</v>
      </c>
      <c r="AF73" s="107"/>
      <c r="AG73" s="107"/>
      <c r="AH73" s="107"/>
      <c r="AI73" s="107"/>
      <c r="AJ73" s="120"/>
      <c r="AK73" s="107"/>
      <c r="AL73" s="113"/>
      <c r="AM73" s="121"/>
      <c r="AN73" s="121"/>
    </row>
    <row r="74">
      <c r="A74" s="104">
        <v>44988.0</v>
      </c>
      <c r="B74" s="105">
        <v>0.2048611111111111</v>
      </c>
      <c r="C74" s="105">
        <v>0.5555555555555556</v>
      </c>
      <c r="D74" s="106">
        <f t="shared" si="1"/>
        <v>0.3506944444</v>
      </c>
      <c r="E74" s="107">
        <v>11.0</v>
      </c>
      <c r="F74" s="108">
        <f t="shared" si="2"/>
        <v>4</v>
      </c>
      <c r="G74" s="109" t="str">
        <f>IFERROR(VLOOKUP($E74,contratos,2,FALSE),"")</f>
        <v>DESLOCAMENTO VIAGEM</v>
      </c>
      <c r="H74" s="110">
        <f>IFERROR(VLOOKUP($E74,contratos,3,FALSE),"")</f>
        <v>0</v>
      </c>
      <c r="I74" s="111" t="str">
        <f>IFERROR(VLOOKUP($E74,contratos,4,FALSE),"")</f>
        <v/>
      </c>
      <c r="J74" s="112" t="str">
        <f>IFERROR(VLOOKUP($E74,contratos,5,FALSE),"")</f>
        <v/>
      </c>
      <c r="K74" s="112" t="str">
        <f>IFERROR(VLOOKUP($E74,contratos,6,FALSE),"")</f>
        <v/>
      </c>
      <c r="L74" s="112" t="str">
        <f>IFERROR(VLOOKUP($E74,contratos,7,FALSE),"")</f>
        <v/>
      </c>
      <c r="M74" s="113" t="s">
        <v>149</v>
      </c>
      <c r="N74" s="114"/>
      <c r="O74" s="113" t="s">
        <v>191</v>
      </c>
      <c r="P74" s="107">
        <v>0.0</v>
      </c>
      <c r="Q74" s="115" t="s">
        <v>498</v>
      </c>
      <c r="R74" s="116">
        <v>0.25</v>
      </c>
      <c r="S74" s="117">
        <f t="shared" si="3"/>
        <v>0.4548611111</v>
      </c>
      <c r="T74" s="116">
        <v>0.3506944444444444</v>
      </c>
      <c r="U74" s="106">
        <f t="shared" si="4"/>
        <v>0.1006944444</v>
      </c>
      <c r="V74" s="107" t="s">
        <v>167</v>
      </c>
      <c r="W74" s="107" t="s">
        <v>219</v>
      </c>
      <c r="X74" s="118">
        <v>0.0</v>
      </c>
      <c r="Y74" s="119">
        <f t="shared" si="8"/>
        <v>0</v>
      </c>
      <c r="Z74" s="113" t="s">
        <v>461</v>
      </c>
      <c r="AA74" s="113" t="s">
        <v>461</v>
      </c>
      <c r="AB74" s="119">
        <f>IF(T74&lt;&gt;"",(HOUR(T74)+MINUTE(T74)/60)*custohh,"")</f>
        <v>631.25</v>
      </c>
      <c r="AC74" s="118">
        <v>0.0</v>
      </c>
      <c r="AD74" s="119">
        <f t="shared" si="6"/>
        <v>631.25</v>
      </c>
      <c r="AE74" s="107" t="s">
        <v>456</v>
      </c>
      <c r="AF74" s="107"/>
      <c r="AG74" s="107"/>
      <c r="AH74" s="107"/>
      <c r="AI74" s="107"/>
      <c r="AJ74" s="120"/>
      <c r="AK74" s="107"/>
      <c r="AL74" s="113"/>
      <c r="AM74" s="121"/>
      <c r="AN74" s="121"/>
    </row>
    <row r="75">
      <c r="A75" s="104">
        <v>44988.0</v>
      </c>
      <c r="B75" s="105">
        <v>0.5555555555555556</v>
      </c>
      <c r="C75" s="105">
        <v>0.6118055555555556</v>
      </c>
      <c r="D75" s="106">
        <f t="shared" si="1"/>
        <v>0.05625</v>
      </c>
      <c r="E75" s="107" t="s">
        <v>348</v>
      </c>
      <c r="F75" s="108">
        <f t="shared" si="2"/>
        <v>1</v>
      </c>
      <c r="G75" s="109" t="str">
        <f>IFERROR(VLOOKUP($E75,contratos,2,FALSE),"")</f>
        <v>Angela Maria Ramos Lages</v>
      </c>
      <c r="H75" s="110" t="str">
        <f>IFERROR(VLOOKUP($E75,contratos,3,FALSE),"")</f>
        <v/>
      </c>
      <c r="I75" s="111" t="str">
        <f>IFERROR(VLOOKUP($E75,contratos,4,FALSE),"")</f>
        <v/>
      </c>
      <c r="J75" s="112" t="str">
        <f>IFERROR(VLOOKUP($E75,contratos,5,FALSE),"")</f>
        <v/>
      </c>
      <c r="K75" s="112" t="str">
        <f>IFERROR(VLOOKUP($E75,contratos,6,FALSE),"")</f>
        <v/>
      </c>
      <c r="L75" s="112" t="str">
        <f>IFERROR(VLOOKUP($E75,contratos,7,FALSE),"")</f>
        <v/>
      </c>
      <c r="M75" s="113" t="s">
        <v>149</v>
      </c>
      <c r="N75" s="113"/>
      <c r="O75" s="113" t="s">
        <v>166</v>
      </c>
      <c r="P75" s="107">
        <v>1.0</v>
      </c>
      <c r="Q75" s="115" t="s">
        <v>495</v>
      </c>
      <c r="R75" s="116">
        <v>0.08333333333333333</v>
      </c>
      <c r="S75" s="117">
        <f t="shared" si="3"/>
        <v>0.6388888889</v>
      </c>
      <c r="T75" s="116">
        <v>0.05625</v>
      </c>
      <c r="U75" s="106">
        <f t="shared" si="4"/>
        <v>-0.02708333333</v>
      </c>
      <c r="V75" s="107" t="s">
        <v>167</v>
      </c>
      <c r="W75" s="107" t="s">
        <v>219</v>
      </c>
      <c r="X75" s="118">
        <v>0.0</v>
      </c>
      <c r="Y75" s="119">
        <f t="shared" si="8"/>
        <v>0</v>
      </c>
      <c r="Z75" s="113" t="s">
        <v>494</v>
      </c>
      <c r="AA75" s="113" t="s">
        <v>189</v>
      </c>
      <c r="AB75" s="119">
        <f>IF(T75&lt;&gt;"",(HOUR(T75)+MINUTE(T75)/60)*custohh,"")</f>
        <v>101.25</v>
      </c>
      <c r="AC75" s="118">
        <v>0.0</v>
      </c>
      <c r="AD75" s="119">
        <f t="shared" si="6"/>
        <v>101.25</v>
      </c>
      <c r="AE75" s="107" t="s">
        <v>456</v>
      </c>
      <c r="AF75" s="107"/>
      <c r="AG75" s="107"/>
      <c r="AH75" s="107"/>
      <c r="AI75" s="107"/>
      <c r="AJ75" s="120"/>
      <c r="AK75" s="107"/>
      <c r="AL75" s="113"/>
      <c r="AM75" s="121"/>
      <c r="AN75" s="121"/>
    </row>
    <row r="76">
      <c r="A76" s="104">
        <v>44988.0</v>
      </c>
      <c r="B76" s="105">
        <v>0.6125</v>
      </c>
      <c r="C76" s="105">
        <v>0.7236111111111111</v>
      </c>
      <c r="D76" s="106">
        <f t="shared" si="1"/>
        <v>0.1111111111</v>
      </c>
      <c r="E76" s="107" t="s">
        <v>346</v>
      </c>
      <c r="F76" s="108">
        <f t="shared" si="2"/>
        <v>1</v>
      </c>
      <c r="G76" s="109" t="str">
        <f>IFERROR(VLOOKUP($E76,contratos,2,FALSE),"")</f>
        <v>ADANGELA _ MONTES CLAROS</v>
      </c>
      <c r="H76" s="110" t="str">
        <f>IFERROR(VLOOKUP($E76,contratos,3,FALSE),"")</f>
        <v/>
      </c>
      <c r="I76" s="111" t="str">
        <f>IFERROR(VLOOKUP($E76,contratos,4,FALSE),"")</f>
        <v/>
      </c>
      <c r="J76" s="112" t="str">
        <f>IFERROR(VLOOKUP($E76,contratos,5,FALSE),"")</f>
        <v/>
      </c>
      <c r="K76" s="112" t="str">
        <f>IFERROR(VLOOKUP($E76,contratos,6,FALSE),"")</f>
        <v/>
      </c>
      <c r="L76" s="112" t="str">
        <f>IFERROR(VLOOKUP($E76,contratos,7,FALSE),"")</f>
        <v/>
      </c>
      <c r="M76" s="113" t="s">
        <v>149</v>
      </c>
      <c r="N76" s="114"/>
      <c r="O76" s="113" t="s">
        <v>166</v>
      </c>
      <c r="P76" s="107">
        <v>1.0</v>
      </c>
      <c r="Q76" s="115" t="s">
        <v>183</v>
      </c>
      <c r="R76" s="116">
        <v>0.08333333333333333</v>
      </c>
      <c r="S76" s="117">
        <f t="shared" si="3"/>
        <v>0.6958333333</v>
      </c>
      <c r="T76" s="116">
        <v>0.1111111111111111</v>
      </c>
      <c r="U76" s="106">
        <f t="shared" si="4"/>
        <v>0.02777777778</v>
      </c>
      <c r="V76" s="107" t="s">
        <v>167</v>
      </c>
      <c r="W76" s="107" t="s">
        <v>219</v>
      </c>
      <c r="X76" s="118">
        <v>0.0</v>
      </c>
      <c r="Y76" s="119">
        <f t="shared" si="8"/>
        <v>0</v>
      </c>
      <c r="Z76" s="113" t="s">
        <v>494</v>
      </c>
      <c r="AA76" s="113" t="s">
        <v>183</v>
      </c>
      <c r="AB76" s="119">
        <f>IF(T76&lt;&gt;"",(HOUR(T76)+MINUTE(T76)/60)*custohh,"")</f>
        <v>200</v>
      </c>
      <c r="AC76" s="118">
        <v>0.0</v>
      </c>
      <c r="AD76" s="119">
        <f t="shared" si="6"/>
        <v>200</v>
      </c>
      <c r="AE76" s="107" t="s">
        <v>456</v>
      </c>
      <c r="AF76" s="107"/>
      <c r="AG76" s="107"/>
      <c r="AH76" s="107"/>
      <c r="AI76" s="107"/>
      <c r="AJ76" s="120"/>
      <c r="AK76" s="107"/>
      <c r="AL76" s="113"/>
      <c r="AM76" s="121"/>
      <c r="AN76" s="121"/>
    </row>
    <row r="77">
      <c r="A77" s="104">
        <v>44988.0</v>
      </c>
      <c r="B77" s="105">
        <v>0.2791666666666667</v>
      </c>
      <c r="C77" s="105">
        <v>0.6229166666666667</v>
      </c>
      <c r="D77" s="106">
        <f t="shared" si="1"/>
        <v>0.34375</v>
      </c>
      <c r="E77" s="107">
        <v>782.0</v>
      </c>
      <c r="F77" s="108">
        <f t="shared" si="2"/>
        <v>2</v>
      </c>
      <c r="G77" s="109" t="str">
        <f>IFERROR(VLOOKUP($E77,contratos,2,FALSE),"")</f>
        <v>THELMA MARIA BEDETI CUNHA FERREIRA</v>
      </c>
      <c r="H77" s="110" t="str">
        <f>IFERROR(VLOOKUP($E77,contratos,3,FALSE),"")</f>
        <v/>
      </c>
      <c r="I77" s="111" t="str">
        <f>IFERROR(VLOOKUP($E77,contratos,4,FALSE),"")</f>
        <v/>
      </c>
      <c r="J77" s="112" t="str">
        <f>IFERROR(VLOOKUP($E77,contratos,5,FALSE),"")</f>
        <v/>
      </c>
      <c r="K77" s="112" t="str">
        <f>IFERROR(VLOOKUP($E77,contratos,6,FALSE),"")</f>
        <v/>
      </c>
      <c r="L77" s="112" t="str">
        <f>IFERROR(VLOOKUP($E77,contratos,7,FALSE),"")</f>
        <v/>
      </c>
      <c r="M77" s="113" t="s">
        <v>149</v>
      </c>
      <c r="N77" s="114"/>
      <c r="O77" s="113" t="s">
        <v>179</v>
      </c>
      <c r="P77" s="107">
        <v>1.0</v>
      </c>
      <c r="Q77" s="115" t="s">
        <v>201</v>
      </c>
      <c r="R77" s="116">
        <v>0.3333333333333333</v>
      </c>
      <c r="S77" s="117">
        <f t="shared" si="3"/>
        <v>0.6125</v>
      </c>
      <c r="T77" s="116">
        <v>0.3020833333333333</v>
      </c>
      <c r="U77" s="106">
        <f t="shared" si="4"/>
        <v>-0.03125</v>
      </c>
      <c r="V77" s="107" t="s">
        <v>203</v>
      </c>
      <c r="W77" s="107" t="s">
        <v>125</v>
      </c>
      <c r="X77" s="118">
        <v>11578.97</v>
      </c>
      <c r="Y77" s="119">
        <f t="shared" si="8"/>
        <v>2894.7425</v>
      </c>
      <c r="Z77" s="113" t="s">
        <v>494</v>
      </c>
      <c r="AA77" s="113" t="s">
        <v>201</v>
      </c>
      <c r="AB77" s="119">
        <f>IF(T77&lt;&gt;"",(HOUR(T77)+MINUTE(T77)/60)*custohh,"")</f>
        <v>543.75</v>
      </c>
      <c r="AC77" s="118">
        <v>0.0</v>
      </c>
      <c r="AD77" s="119">
        <f t="shared" si="6"/>
        <v>543.75</v>
      </c>
      <c r="AE77" s="107" t="s">
        <v>456</v>
      </c>
      <c r="AF77" s="107"/>
      <c r="AG77" s="107"/>
      <c r="AH77" s="107"/>
      <c r="AI77" s="107"/>
      <c r="AJ77" s="120"/>
      <c r="AK77" s="107"/>
      <c r="AL77" s="113"/>
      <c r="AM77" s="121"/>
      <c r="AN77" s="121"/>
    </row>
    <row r="78">
      <c r="A78" s="104">
        <v>44988.0</v>
      </c>
      <c r="B78" s="105">
        <v>0.31319444444444444</v>
      </c>
      <c r="C78" s="105">
        <v>0.3486111111111111</v>
      </c>
      <c r="D78" s="106">
        <f t="shared" si="1"/>
        <v>0.03541666667</v>
      </c>
      <c r="E78" s="107" t="s">
        <v>350</v>
      </c>
      <c r="F78" s="108">
        <f t="shared" si="2"/>
        <v>1</v>
      </c>
      <c r="G78" s="109" t="str">
        <f>IFERROR(VLOOKUP($E78,contratos,2,FALSE),"")</f>
        <v>Rafael de Oliveira Perpétuo</v>
      </c>
      <c r="H78" s="110" t="str">
        <f>IFERROR(VLOOKUP($E78,contratos,3,FALSE),"")</f>
        <v/>
      </c>
      <c r="I78" s="111" t="str">
        <f>IFERROR(VLOOKUP($E78,contratos,4,FALSE),"")</f>
        <v/>
      </c>
      <c r="J78" s="112" t="str">
        <f>IFERROR(VLOOKUP($E78,contratos,5,FALSE),"")</f>
        <v/>
      </c>
      <c r="K78" s="112" t="str">
        <f>IFERROR(VLOOKUP($E78,contratos,6,FALSE),"")</f>
        <v/>
      </c>
      <c r="L78" s="112" t="str">
        <f>IFERROR(VLOOKUP($E78,contratos,7,FALSE),"")</f>
        <v/>
      </c>
      <c r="M78" s="113" t="s">
        <v>149</v>
      </c>
      <c r="N78" s="114"/>
      <c r="O78" s="113" t="s">
        <v>371</v>
      </c>
      <c r="P78" s="107">
        <v>1.0</v>
      </c>
      <c r="Q78" s="115" t="s">
        <v>495</v>
      </c>
      <c r="R78" s="116">
        <v>0.041666666666666664</v>
      </c>
      <c r="S78" s="117">
        <f t="shared" si="3"/>
        <v>0.3548611111</v>
      </c>
      <c r="T78" s="116">
        <v>0.035416666666666666</v>
      </c>
      <c r="U78" s="106">
        <f t="shared" si="4"/>
        <v>-0.00625</v>
      </c>
      <c r="V78" s="107" t="s">
        <v>180</v>
      </c>
      <c r="W78" s="107" t="s">
        <v>124</v>
      </c>
      <c r="X78" s="118">
        <v>0.0</v>
      </c>
      <c r="Y78" s="119">
        <f t="shared" si="8"/>
        <v>0</v>
      </c>
      <c r="Z78" s="113" t="s">
        <v>494</v>
      </c>
      <c r="AA78" s="113" t="s">
        <v>189</v>
      </c>
      <c r="AB78" s="119">
        <f>IF(T78&lt;&gt;"",(HOUR(T78)+MINUTE(T78)/60)*custohh,"")</f>
        <v>63.75</v>
      </c>
      <c r="AC78" s="118">
        <v>0.0</v>
      </c>
      <c r="AD78" s="119">
        <f t="shared" si="6"/>
        <v>63.75</v>
      </c>
      <c r="AE78" s="107" t="s">
        <v>456</v>
      </c>
      <c r="AF78" s="107"/>
      <c r="AG78" s="107"/>
      <c r="AH78" s="107"/>
      <c r="AI78" s="107"/>
      <c r="AJ78" s="120"/>
      <c r="AK78" s="107"/>
      <c r="AL78" s="113"/>
      <c r="AM78" s="121"/>
      <c r="AN78" s="121"/>
    </row>
    <row r="79">
      <c r="A79" s="104">
        <v>44988.0</v>
      </c>
      <c r="B79" s="105">
        <v>0.34930555555555554</v>
      </c>
      <c r="C79" s="105">
        <v>0.70625</v>
      </c>
      <c r="D79" s="106">
        <f t="shared" si="1"/>
        <v>0.3569444444</v>
      </c>
      <c r="E79" s="107">
        <v>657.0</v>
      </c>
      <c r="F79" s="108">
        <f t="shared" si="2"/>
        <v>15</v>
      </c>
      <c r="G79" s="109" t="str">
        <f>IFERROR(VLOOKUP($E79,contratos,2,FALSE),"")</f>
        <v>MOACIR QUEIROZ FARIA</v>
      </c>
      <c r="H79" s="110">
        <f>IFERROR(VLOOKUP($E79,contratos,3,FALSE),"")</f>
        <v>2.5</v>
      </c>
      <c r="I79" s="111" t="str">
        <f>IFERROR(VLOOKUP($E79,contratos,4,FALSE),"")</f>
        <v/>
      </c>
      <c r="J79" s="112" t="str">
        <f>IFERROR(VLOOKUP($E79,contratos,5,FALSE),"")</f>
        <v/>
      </c>
      <c r="K79" s="112" t="str">
        <f>IFERROR(VLOOKUP($E79,contratos,6,FALSE),"")</f>
        <v/>
      </c>
      <c r="L79" s="112" t="str">
        <f>IFERROR(VLOOKUP($E79,contratos,7,FALSE),"")</f>
        <v/>
      </c>
      <c r="M79" s="113" t="s">
        <v>149</v>
      </c>
      <c r="N79" s="114"/>
      <c r="O79" s="113" t="s">
        <v>179</v>
      </c>
      <c r="P79" s="107">
        <v>1.0</v>
      </c>
      <c r="Q79" s="115" t="s">
        <v>195</v>
      </c>
      <c r="R79" s="116">
        <v>0.3333333333333333</v>
      </c>
      <c r="S79" s="117">
        <f t="shared" si="3"/>
        <v>0.6826388889</v>
      </c>
      <c r="T79" s="116">
        <v>0.31527777777777777</v>
      </c>
      <c r="U79" s="106">
        <f t="shared" si="4"/>
        <v>-0.01805555556</v>
      </c>
      <c r="V79" s="107" t="s">
        <v>180</v>
      </c>
      <c r="W79" s="107" t="s">
        <v>124</v>
      </c>
      <c r="X79" s="118">
        <v>0.0</v>
      </c>
      <c r="Y79" s="119">
        <f t="shared" si="8"/>
        <v>40.62622222</v>
      </c>
      <c r="Z79" s="113" t="s">
        <v>494</v>
      </c>
      <c r="AA79" s="113" t="s">
        <v>195</v>
      </c>
      <c r="AB79" s="119">
        <f>IF(T79&lt;&gt;"",(HOUR(T79)+MINUTE(T79)/60)*custohh,"")</f>
        <v>567.5</v>
      </c>
      <c r="AC79" s="118">
        <v>0.0</v>
      </c>
      <c r="AD79" s="119">
        <f t="shared" si="6"/>
        <v>567.5</v>
      </c>
      <c r="AE79" s="107" t="s">
        <v>456</v>
      </c>
      <c r="AF79" s="107"/>
      <c r="AG79" s="107"/>
      <c r="AH79" s="107"/>
      <c r="AI79" s="107"/>
      <c r="AJ79" s="120"/>
      <c r="AK79" s="107"/>
      <c r="AL79" s="113"/>
      <c r="AM79" s="121"/>
      <c r="AN79" s="121"/>
    </row>
    <row r="80">
      <c r="A80" s="104">
        <v>44988.0</v>
      </c>
      <c r="B80" s="105">
        <v>0.2916666666666667</v>
      </c>
      <c r="C80" s="105">
        <v>0.4791666666666667</v>
      </c>
      <c r="D80" s="106">
        <f t="shared" si="1"/>
        <v>0.1875</v>
      </c>
      <c r="E80" s="107">
        <v>626.0</v>
      </c>
      <c r="F80" s="108">
        <f t="shared" si="2"/>
        <v>3</v>
      </c>
      <c r="G80" s="109" t="str">
        <f>IFERROR(VLOOKUP($E80,contratos,2,FALSE),"")</f>
        <v>MARCIO PLACEDINO BICALHO MARTINS</v>
      </c>
      <c r="H80" s="110" t="str">
        <f>IFERROR(VLOOKUP($E80,contratos,3,FALSE),"")</f>
        <v/>
      </c>
      <c r="I80" s="111" t="str">
        <f>IFERROR(VLOOKUP($E80,contratos,4,FALSE),"")</f>
        <v/>
      </c>
      <c r="J80" s="112" t="str">
        <f>IFERROR(VLOOKUP($E80,contratos,5,FALSE),"")</f>
        <v/>
      </c>
      <c r="K80" s="112" t="str">
        <f>IFERROR(VLOOKUP($E80,contratos,6,FALSE),"")</f>
        <v/>
      </c>
      <c r="L80" s="112" t="str">
        <f>IFERROR(VLOOKUP($E80,contratos,7,FALSE),"")</f>
        <v/>
      </c>
      <c r="M80" s="113" t="s">
        <v>149</v>
      </c>
      <c r="N80" s="114"/>
      <c r="O80" s="113" t="s">
        <v>371</v>
      </c>
      <c r="P80" s="107">
        <v>1.0</v>
      </c>
      <c r="Q80" s="115" t="s">
        <v>495</v>
      </c>
      <c r="R80" s="116">
        <v>0.125</v>
      </c>
      <c r="S80" s="117">
        <f t="shared" si="3"/>
        <v>0.4166666667</v>
      </c>
      <c r="T80" s="116">
        <v>0.1875</v>
      </c>
      <c r="U80" s="106">
        <f t="shared" si="4"/>
        <v>0.0625</v>
      </c>
      <c r="V80" s="107" t="s">
        <v>151</v>
      </c>
      <c r="W80" s="107" t="s">
        <v>134</v>
      </c>
      <c r="X80" s="118">
        <v>0.0</v>
      </c>
      <c r="Y80" s="119">
        <f t="shared" si="8"/>
        <v>0</v>
      </c>
      <c r="Z80" s="113" t="s">
        <v>494</v>
      </c>
      <c r="AA80" s="113" t="s">
        <v>189</v>
      </c>
      <c r="AB80" s="119">
        <f>IF(T80&lt;&gt;"",(HOUR(T80)+MINUTE(T80)/60)*custohh,"")</f>
        <v>337.5</v>
      </c>
      <c r="AC80" s="118">
        <v>0.0</v>
      </c>
      <c r="AD80" s="119">
        <f t="shared" si="6"/>
        <v>337.5</v>
      </c>
      <c r="AE80" s="107" t="s">
        <v>456</v>
      </c>
      <c r="AF80" s="107"/>
      <c r="AG80" s="107"/>
      <c r="AH80" s="107"/>
      <c r="AI80" s="107"/>
      <c r="AJ80" s="120"/>
      <c r="AK80" s="107"/>
      <c r="AL80" s="113"/>
      <c r="AM80" s="121"/>
      <c r="AN80" s="121"/>
    </row>
    <row r="81">
      <c r="A81" s="104">
        <v>44988.0</v>
      </c>
      <c r="B81" s="105">
        <v>0.5416666666666666</v>
      </c>
      <c r="C81" s="105">
        <v>0.6090277777777777</v>
      </c>
      <c r="D81" s="106">
        <f t="shared" si="1"/>
        <v>0.06736111111</v>
      </c>
      <c r="E81" s="107">
        <v>764.0</v>
      </c>
      <c r="F81" s="108">
        <f t="shared" si="2"/>
        <v>1</v>
      </c>
      <c r="G81" s="109" t="str">
        <f>IFERROR(VLOOKUP($E81,contratos,2,FALSE),"")</f>
        <v>VERA SELENE DE PROENÇA</v>
      </c>
      <c r="H81" s="110">
        <f>IFERROR(VLOOKUP($E81,contratos,3,FALSE),"")</f>
        <v>1.333333333</v>
      </c>
      <c r="I81" s="111" t="str">
        <f>IFERROR(VLOOKUP($E81,contratos,4,FALSE),"")</f>
        <v/>
      </c>
      <c r="J81" s="112" t="str">
        <f>IFERROR(VLOOKUP($E81,contratos,5,FALSE),"")</f>
        <v/>
      </c>
      <c r="K81" s="112" t="str">
        <f>IFERROR(VLOOKUP($E81,contratos,6,FALSE),"")</f>
        <v/>
      </c>
      <c r="L81" s="112" t="str">
        <f>IFERROR(VLOOKUP($E81,contratos,7,FALSE),"")</f>
        <v/>
      </c>
      <c r="M81" s="113" t="s">
        <v>149</v>
      </c>
      <c r="N81" s="114"/>
      <c r="O81" s="113" t="s">
        <v>371</v>
      </c>
      <c r="P81" s="107">
        <v>1.0</v>
      </c>
      <c r="Q81" s="115" t="s">
        <v>495</v>
      </c>
      <c r="R81" s="116">
        <v>0.08333333333333333</v>
      </c>
      <c r="S81" s="117">
        <f t="shared" si="3"/>
        <v>0.625</v>
      </c>
      <c r="T81" s="116">
        <v>0.06736111111111111</v>
      </c>
      <c r="U81" s="106">
        <f t="shared" si="4"/>
        <v>-0.01597222222</v>
      </c>
      <c r="V81" s="107" t="s">
        <v>151</v>
      </c>
      <c r="W81" s="107" t="s">
        <v>134</v>
      </c>
      <c r="X81" s="118">
        <v>168.59</v>
      </c>
      <c r="Y81" s="119">
        <f t="shared" si="8"/>
        <v>168.59</v>
      </c>
      <c r="Z81" s="113" t="s">
        <v>494</v>
      </c>
      <c r="AA81" s="113" t="s">
        <v>189</v>
      </c>
      <c r="AB81" s="119">
        <f>IF(T81&lt;&gt;"",(HOUR(T81)+MINUTE(T81)/60)*custohh,"")</f>
        <v>121.25</v>
      </c>
      <c r="AC81" s="118">
        <v>0.0</v>
      </c>
      <c r="AD81" s="119">
        <f t="shared" si="6"/>
        <v>121.25</v>
      </c>
      <c r="AE81" s="107" t="s">
        <v>456</v>
      </c>
      <c r="AF81" s="107"/>
      <c r="AG81" s="107"/>
      <c r="AH81" s="107"/>
      <c r="AI81" s="107"/>
      <c r="AJ81" s="120"/>
      <c r="AK81" s="107"/>
      <c r="AL81" s="113"/>
      <c r="AM81" s="121"/>
      <c r="AN81" s="121"/>
    </row>
    <row r="82">
      <c r="A82" s="104">
        <v>44988.0</v>
      </c>
      <c r="B82" s="105">
        <v>0.6097222222222223</v>
      </c>
      <c r="C82" s="105">
        <v>0.7236111111111111</v>
      </c>
      <c r="D82" s="106">
        <f t="shared" si="1"/>
        <v>0.1138888889</v>
      </c>
      <c r="E82" s="107">
        <v>4.0</v>
      </c>
      <c r="F82" s="108">
        <f t="shared" si="2"/>
        <v>3</v>
      </c>
      <c r="G82" s="109" t="str">
        <f>IFERROR(VLOOKUP($E82,contratos,2,FALSE),"")</f>
        <v>SHOWROOM BONTEMPO</v>
      </c>
      <c r="H82" s="110" t="str">
        <f>IFERROR(VLOOKUP($E82,contratos,3,FALSE),"")</f>
        <v/>
      </c>
      <c r="I82" s="111" t="str">
        <f>IFERROR(VLOOKUP($E82,contratos,4,FALSE),"")</f>
        <v/>
      </c>
      <c r="J82" s="112" t="str">
        <f>IFERROR(VLOOKUP($E82,contratos,5,FALSE),"")</f>
        <v/>
      </c>
      <c r="K82" s="112" t="str">
        <f>IFERROR(VLOOKUP($E82,contratos,6,FALSE),"")</f>
        <v/>
      </c>
      <c r="L82" s="112" t="str">
        <f>IFERROR(VLOOKUP($E82,contratos,7,FALSE),"")</f>
        <v/>
      </c>
      <c r="M82" s="113" t="s">
        <v>149</v>
      </c>
      <c r="N82" s="114"/>
      <c r="O82" s="113" t="s">
        <v>371</v>
      </c>
      <c r="P82" s="107">
        <v>6.0</v>
      </c>
      <c r="Q82" s="115" t="s">
        <v>507</v>
      </c>
      <c r="R82" s="116">
        <v>0.125</v>
      </c>
      <c r="S82" s="117">
        <f t="shared" si="3"/>
        <v>0.7347222222</v>
      </c>
      <c r="T82" s="116">
        <v>0.11388888888888889</v>
      </c>
      <c r="U82" s="106">
        <f t="shared" si="4"/>
        <v>-0.01111111111</v>
      </c>
      <c r="V82" s="107" t="s">
        <v>151</v>
      </c>
      <c r="W82" s="107" t="s">
        <v>134</v>
      </c>
      <c r="X82" s="118">
        <v>0.0</v>
      </c>
      <c r="Y82" s="119">
        <f t="shared" si="8"/>
        <v>0</v>
      </c>
      <c r="Z82" s="113" t="s">
        <v>129</v>
      </c>
      <c r="AA82" s="113" t="s">
        <v>129</v>
      </c>
      <c r="AB82" s="119">
        <f>IF(T82&lt;&gt;"",(HOUR(T82)+MINUTE(T82)/60)*custohh,"")</f>
        <v>205</v>
      </c>
      <c r="AC82" s="118">
        <v>0.0</v>
      </c>
      <c r="AD82" s="119">
        <f t="shared" si="6"/>
        <v>205</v>
      </c>
      <c r="AE82" s="107" t="s">
        <v>456</v>
      </c>
      <c r="AF82" s="107"/>
      <c r="AG82" s="107"/>
      <c r="AH82" s="107"/>
      <c r="AI82" s="107"/>
      <c r="AJ82" s="120"/>
      <c r="AK82" s="107"/>
      <c r="AL82" s="113"/>
      <c r="AM82" s="121"/>
      <c r="AN82" s="121"/>
    </row>
    <row r="83">
      <c r="A83" s="104">
        <v>44988.0</v>
      </c>
      <c r="B83" s="105">
        <v>0.7243055555555555</v>
      </c>
      <c r="C83" s="105">
        <v>0.7909722222222222</v>
      </c>
      <c r="D83" s="106">
        <f t="shared" si="1"/>
        <v>0.06666666667</v>
      </c>
      <c r="E83" s="107" t="s">
        <v>352</v>
      </c>
      <c r="F83" s="108">
        <f t="shared" si="2"/>
        <v>1</v>
      </c>
      <c r="G83" s="109" t="str">
        <f>IFERROR(VLOOKUP($E83,contratos,2,FALSE),"")</f>
        <v>Sandra Maria Staico de Andrade Tavares</v>
      </c>
      <c r="H83" s="110" t="str">
        <f>IFERROR(VLOOKUP($E83,contratos,3,FALSE),"")</f>
        <v/>
      </c>
      <c r="I83" s="111" t="str">
        <f>IFERROR(VLOOKUP($E83,contratos,4,FALSE),"")</f>
        <v/>
      </c>
      <c r="J83" s="112" t="str">
        <f>IFERROR(VLOOKUP($E83,contratos,5,FALSE),"")</f>
        <v/>
      </c>
      <c r="K83" s="112" t="str">
        <f>IFERROR(VLOOKUP($E83,contratos,6,FALSE),"")</f>
        <v/>
      </c>
      <c r="L83" s="112" t="str">
        <f>IFERROR(VLOOKUP($E83,contratos,7,FALSE),"")</f>
        <v/>
      </c>
      <c r="M83" s="113" t="s">
        <v>149</v>
      </c>
      <c r="N83" s="114"/>
      <c r="O83" s="113" t="s">
        <v>376</v>
      </c>
      <c r="P83" s="107">
        <v>1.0</v>
      </c>
      <c r="Q83" s="115" t="s">
        <v>507</v>
      </c>
      <c r="R83" s="116">
        <v>0.125</v>
      </c>
      <c r="S83" s="117">
        <f t="shared" si="3"/>
        <v>0.8493055556</v>
      </c>
      <c r="T83" s="116">
        <v>0.06666666666666667</v>
      </c>
      <c r="U83" s="106">
        <f t="shared" si="4"/>
        <v>-0.05833333333</v>
      </c>
      <c r="V83" s="107" t="s">
        <v>151</v>
      </c>
      <c r="W83" s="107" t="s">
        <v>134</v>
      </c>
      <c r="X83" s="118">
        <v>0.0</v>
      </c>
      <c r="Y83" s="119">
        <f t="shared" si="8"/>
        <v>0</v>
      </c>
      <c r="Z83" s="113" t="s">
        <v>494</v>
      </c>
      <c r="AA83" s="113" t="s">
        <v>163</v>
      </c>
      <c r="AB83" s="119">
        <f>IF(T83&lt;&gt;"",(HOUR(T83)+MINUTE(T83)/60)*custohh,"")</f>
        <v>120</v>
      </c>
      <c r="AC83" s="118">
        <v>0.0</v>
      </c>
      <c r="AD83" s="119">
        <f t="shared" si="6"/>
        <v>120</v>
      </c>
      <c r="AE83" s="107" t="s">
        <v>456</v>
      </c>
      <c r="AF83" s="107"/>
      <c r="AG83" s="107"/>
      <c r="AH83" s="107"/>
      <c r="AI83" s="107"/>
      <c r="AJ83" s="120"/>
      <c r="AK83" s="107"/>
      <c r="AL83" s="113"/>
      <c r="AM83" s="121"/>
      <c r="AN83" s="121"/>
    </row>
    <row r="84">
      <c r="A84" s="104">
        <v>44987.0</v>
      </c>
      <c r="B84" s="105">
        <v>0.3333333333333333</v>
      </c>
      <c r="C84" s="105">
        <v>0.4583333333333333</v>
      </c>
      <c r="D84" s="106">
        <f t="shared" si="1"/>
        <v>0.125</v>
      </c>
      <c r="E84" s="107">
        <v>7.0</v>
      </c>
      <c r="F84" s="108">
        <f t="shared" si="2"/>
        <v>22</v>
      </c>
      <c r="G84" s="109" t="str">
        <f>IFERROR(VLOOKUP($E84,contratos,2,FALSE),"")</f>
        <v>REUNIÕES, TREINAMENTOS E PASSAGEM DE PROJETOS</v>
      </c>
      <c r="H84" s="110" t="str">
        <f>IFERROR(VLOOKUP($E84,contratos,3,FALSE),"")</f>
        <v/>
      </c>
      <c r="I84" s="111" t="str">
        <f>IFERROR(VLOOKUP($E84,contratos,4,FALSE),"")</f>
        <v/>
      </c>
      <c r="J84" s="112" t="str">
        <f>IFERROR(VLOOKUP($E84,contratos,5,FALSE),"")</f>
        <v/>
      </c>
      <c r="K84" s="112" t="str">
        <f>IFERROR(VLOOKUP($E84,contratos,6,FALSE),"")</f>
        <v/>
      </c>
      <c r="L84" s="112" t="str">
        <f>IFERROR(VLOOKUP($E84,contratos,7,FALSE),"")</f>
        <v/>
      </c>
      <c r="M84" s="113" t="s">
        <v>149</v>
      </c>
      <c r="N84" s="114"/>
      <c r="O84" s="113" t="s">
        <v>191</v>
      </c>
      <c r="P84" s="107">
        <v>0.0</v>
      </c>
      <c r="Q84" s="115" t="s">
        <v>498</v>
      </c>
      <c r="R84" s="116">
        <v>0.16666666666666666</v>
      </c>
      <c r="S84" s="117">
        <f t="shared" si="3"/>
        <v>0.5</v>
      </c>
      <c r="T84" s="116">
        <v>0.125</v>
      </c>
      <c r="U84" s="106">
        <f t="shared" si="4"/>
        <v>-0.04166666667</v>
      </c>
      <c r="V84" s="107" t="s">
        <v>142</v>
      </c>
      <c r="W84" s="107" t="s">
        <v>217</v>
      </c>
      <c r="X84" s="118">
        <v>0.0</v>
      </c>
      <c r="Y84" s="119">
        <f t="shared" si="8"/>
        <v>0</v>
      </c>
      <c r="Z84" s="113" t="s">
        <v>461</v>
      </c>
      <c r="AA84" s="113" t="s">
        <v>461</v>
      </c>
      <c r="AB84" s="119">
        <f>IF(T84&lt;&gt;"",(HOUR(T84)+MINUTE(T84)/60)*custohh,"")</f>
        <v>225</v>
      </c>
      <c r="AC84" s="118">
        <v>0.0</v>
      </c>
      <c r="AD84" s="119">
        <f t="shared" si="6"/>
        <v>225</v>
      </c>
      <c r="AE84" s="107" t="s">
        <v>456</v>
      </c>
      <c r="AF84" s="107"/>
      <c r="AG84" s="107"/>
      <c r="AH84" s="107"/>
      <c r="AI84" s="107"/>
      <c r="AJ84" s="120"/>
      <c r="AK84" s="107"/>
      <c r="AL84" s="113"/>
      <c r="AM84" s="121"/>
      <c r="AN84" s="121"/>
    </row>
    <row r="85">
      <c r="A85" s="104">
        <v>44987.0</v>
      </c>
      <c r="B85" s="105">
        <v>0.3333333333333333</v>
      </c>
      <c r="C85" s="105">
        <v>0.4583333333333333</v>
      </c>
      <c r="D85" s="106">
        <f t="shared" si="1"/>
        <v>0.125</v>
      </c>
      <c r="E85" s="107">
        <v>7.0</v>
      </c>
      <c r="F85" s="108">
        <f t="shared" si="2"/>
        <v>22</v>
      </c>
      <c r="G85" s="109" t="str">
        <f>IFERROR(VLOOKUP($E85,contratos,2,FALSE),"")</f>
        <v>REUNIÕES, TREINAMENTOS E PASSAGEM DE PROJETOS</v>
      </c>
      <c r="H85" s="110" t="str">
        <f>IFERROR(VLOOKUP($E85,contratos,3,FALSE),"")</f>
        <v/>
      </c>
      <c r="I85" s="111" t="str">
        <f>IFERROR(VLOOKUP($E85,contratos,4,FALSE),"")</f>
        <v/>
      </c>
      <c r="J85" s="112" t="str">
        <f>IFERROR(VLOOKUP($E85,contratos,5,FALSE),"")</f>
        <v/>
      </c>
      <c r="K85" s="112" t="str">
        <f>IFERROR(VLOOKUP($E85,contratos,6,FALSE),"")</f>
        <v/>
      </c>
      <c r="L85" s="112" t="str">
        <f>IFERROR(VLOOKUP($E85,contratos,7,FALSE),"")</f>
        <v/>
      </c>
      <c r="M85" s="113" t="s">
        <v>149</v>
      </c>
      <c r="N85" s="114"/>
      <c r="O85" s="113" t="s">
        <v>191</v>
      </c>
      <c r="P85" s="107">
        <v>0.0</v>
      </c>
      <c r="Q85" s="115" t="s">
        <v>498</v>
      </c>
      <c r="R85" s="116">
        <v>0.16666666666666666</v>
      </c>
      <c r="S85" s="117">
        <f t="shared" si="3"/>
        <v>0.5</v>
      </c>
      <c r="T85" s="116">
        <v>0.125</v>
      </c>
      <c r="U85" s="106">
        <f t="shared" si="4"/>
        <v>-0.04166666667</v>
      </c>
      <c r="V85" s="107" t="s">
        <v>180</v>
      </c>
      <c r="W85" s="107" t="s">
        <v>124</v>
      </c>
      <c r="X85" s="118">
        <v>0.0</v>
      </c>
      <c r="Y85" s="119">
        <f t="shared" si="8"/>
        <v>0</v>
      </c>
      <c r="Z85" s="113" t="s">
        <v>461</v>
      </c>
      <c r="AA85" s="113" t="s">
        <v>461</v>
      </c>
      <c r="AB85" s="119">
        <f>IF(T85&lt;&gt;"",(HOUR(T85)+MINUTE(T85)/60)*custohh,"")</f>
        <v>225</v>
      </c>
      <c r="AC85" s="118">
        <v>0.0</v>
      </c>
      <c r="AD85" s="119">
        <f t="shared" si="6"/>
        <v>225</v>
      </c>
      <c r="AE85" s="107" t="s">
        <v>456</v>
      </c>
      <c r="AF85" s="107"/>
      <c r="AG85" s="107"/>
      <c r="AH85" s="107"/>
      <c r="AI85" s="107"/>
      <c r="AJ85" s="120"/>
      <c r="AK85" s="59"/>
      <c r="AL85" s="113"/>
      <c r="AM85" s="121"/>
      <c r="AN85" s="121"/>
    </row>
    <row r="86">
      <c r="A86" s="104">
        <v>44987.0</v>
      </c>
      <c r="B86" s="105">
        <v>0.3333333333333333</v>
      </c>
      <c r="C86" s="105">
        <v>0.4583333333333333</v>
      </c>
      <c r="D86" s="106">
        <f t="shared" si="1"/>
        <v>0.125</v>
      </c>
      <c r="E86" s="107">
        <v>7.0</v>
      </c>
      <c r="F86" s="108">
        <f t="shared" si="2"/>
        <v>22</v>
      </c>
      <c r="G86" s="109" t="str">
        <f>IFERROR(VLOOKUP($E86,contratos,2,FALSE),"")</f>
        <v>REUNIÕES, TREINAMENTOS E PASSAGEM DE PROJETOS</v>
      </c>
      <c r="H86" s="110" t="str">
        <f>IFERROR(VLOOKUP($E86,contratos,3,FALSE),"")</f>
        <v/>
      </c>
      <c r="I86" s="111" t="str">
        <f>IFERROR(VLOOKUP($E86,contratos,4,FALSE),"")</f>
        <v/>
      </c>
      <c r="J86" s="112" t="str">
        <f>IFERROR(VLOOKUP($E86,contratos,5,FALSE),"")</f>
        <v/>
      </c>
      <c r="K86" s="112" t="str">
        <f>IFERROR(VLOOKUP($E86,contratos,6,FALSE),"")</f>
        <v/>
      </c>
      <c r="L86" s="112" t="str">
        <f>IFERROR(VLOOKUP($E86,contratos,7,FALSE),"")</f>
        <v/>
      </c>
      <c r="M86" s="113" t="s">
        <v>149</v>
      </c>
      <c r="N86" s="114"/>
      <c r="O86" s="113" t="s">
        <v>191</v>
      </c>
      <c r="P86" s="107">
        <v>0.0</v>
      </c>
      <c r="Q86" s="115" t="s">
        <v>498</v>
      </c>
      <c r="R86" s="116">
        <v>0.16666666666666666</v>
      </c>
      <c r="S86" s="117">
        <f t="shared" si="3"/>
        <v>0.5</v>
      </c>
      <c r="T86" s="116">
        <v>0.125</v>
      </c>
      <c r="U86" s="106">
        <f t="shared" si="4"/>
        <v>-0.04166666667</v>
      </c>
      <c r="V86" s="107" t="s">
        <v>167</v>
      </c>
      <c r="W86" s="107" t="s">
        <v>134</v>
      </c>
      <c r="X86" s="118">
        <v>0.0</v>
      </c>
      <c r="Y86" s="119">
        <f t="shared" si="8"/>
        <v>0</v>
      </c>
      <c r="Z86" s="113" t="s">
        <v>461</v>
      </c>
      <c r="AA86" s="113" t="s">
        <v>461</v>
      </c>
      <c r="AB86" s="119">
        <f>IF(T86&lt;&gt;"",(HOUR(T86)+MINUTE(T86)/60)*custohh,"")</f>
        <v>225</v>
      </c>
      <c r="AC86" s="118">
        <v>0.0</v>
      </c>
      <c r="AD86" s="119">
        <f t="shared" si="6"/>
        <v>225</v>
      </c>
      <c r="AE86" s="107" t="s">
        <v>456</v>
      </c>
      <c r="AF86" s="107"/>
      <c r="AG86" s="107"/>
      <c r="AH86" s="107"/>
      <c r="AI86" s="107"/>
      <c r="AJ86" s="120"/>
      <c r="AK86" s="107"/>
      <c r="AL86" s="113"/>
      <c r="AM86" s="121"/>
      <c r="AN86" s="121"/>
    </row>
    <row r="87">
      <c r="A87" s="104">
        <v>44987.0</v>
      </c>
      <c r="B87" s="105">
        <v>0.3333333333333333</v>
      </c>
      <c r="C87" s="105">
        <v>0.4583333333333333</v>
      </c>
      <c r="D87" s="106">
        <f t="shared" si="1"/>
        <v>0.125</v>
      </c>
      <c r="E87" s="107">
        <v>7.0</v>
      </c>
      <c r="F87" s="108">
        <f t="shared" si="2"/>
        <v>22</v>
      </c>
      <c r="G87" s="109" t="str">
        <f>IFERROR(VLOOKUP($E87,contratos,2,FALSE),"")</f>
        <v>REUNIÕES, TREINAMENTOS E PASSAGEM DE PROJETOS</v>
      </c>
      <c r="H87" s="110" t="str">
        <f>IFERROR(VLOOKUP($E87,contratos,3,FALSE),"")</f>
        <v/>
      </c>
      <c r="I87" s="111" t="str">
        <f>IFERROR(VLOOKUP($E87,contratos,4,FALSE),"")</f>
        <v/>
      </c>
      <c r="J87" s="112" t="str">
        <f>IFERROR(VLOOKUP($E87,contratos,5,FALSE),"")</f>
        <v/>
      </c>
      <c r="K87" s="112" t="str">
        <f>IFERROR(VLOOKUP($E87,contratos,6,FALSE),"")</f>
        <v/>
      </c>
      <c r="L87" s="112" t="str">
        <f>IFERROR(VLOOKUP($E87,contratos,7,FALSE),"")</f>
        <v/>
      </c>
      <c r="M87" s="113" t="s">
        <v>149</v>
      </c>
      <c r="N87" s="113"/>
      <c r="O87" s="113" t="s">
        <v>191</v>
      </c>
      <c r="P87" s="107">
        <v>0.0</v>
      </c>
      <c r="Q87" s="115" t="s">
        <v>498</v>
      </c>
      <c r="R87" s="116">
        <v>0.16666666666666666</v>
      </c>
      <c r="S87" s="117">
        <f t="shared" si="3"/>
        <v>0.5</v>
      </c>
      <c r="T87" s="116">
        <v>0.125</v>
      </c>
      <c r="U87" s="106">
        <f t="shared" si="4"/>
        <v>-0.04166666667</v>
      </c>
      <c r="V87" s="107" t="s">
        <v>151</v>
      </c>
      <c r="W87" s="107" t="s">
        <v>152</v>
      </c>
      <c r="X87" s="118">
        <v>0.0</v>
      </c>
      <c r="Y87" s="119">
        <f t="shared" si="8"/>
        <v>0</v>
      </c>
      <c r="Z87" s="113" t="s">
        <v>461</v>
      </c>
      <c r="AA87" s="113" t="s">
        <v>461</v>
      </c>
      <c r="AB87" s="119">
        <f>IF(T87&lt;&gt;"",(HOUR(T87)+MINUTE(T87)/60)*custohh,"")</f>
        <v>225</v>
      </c>
      <c r="AC87" s="118">
        <v>0.0</v>
      </c>
      <c r="AD87" s="119">
        <f t="shared" si="6"/>
        <v>225</v>
      </c>
      <c r="AE87" s="107" t="s">
        <v>456</v>
      </c>
      <c r="AF87" s="107"/>
      <c r="AG87" s="107"/>
      <c r="AH87" s="107"/>
      <c r="AI87" s="107"/>
      <c r="AJ87" s="120"/>
      <c r="AK87" s="107"/>
      <c r="AL87" s="113"/>
      <c r="AM87" s="121"/>
      <c r="AN87" s="121"/>
    </row>
    <row r="88">
      <c r="A88" s="104">
        <v>44987.0</v>
      </c>
      <c r="B88" s="105">
        <v>0.3333333333333333</v>
      </c>
      <c r="C88" s="105">
        <v>0.4583333333333333</v>
      </c>
      <c r="D88" s="106">
        <f t="shared" si="1"/>
        <v>0.125</v>
      </c>
      <c r="E88" s="107">
        <v>7.0</v>
      </c>
      <c r="F88" s="108">
        <f t="shared" si="2"/>
        <v>22</v>
      </c>
      <c r="G88" s="109" t="str">
        <f>IFERROR(VLOOKUP($E88,contratos,2,FALSE),"")</f>
        <v>REUNIÕES, TREINAMENTOS E PASSAGEM DE PROJETOS</v>
      </c>
      <c r="H88" s="110" t="str">
        <f>IFERROR(VLOOKUP($E88,contratos,3,FALSE),"")</f>
        <v/>
      </c>
      <c r="I88" s="111" t="str">
        <f>IFERROR(VLOOKUP($E88,contratos,4,FALSE),"")</f>
        <v/>
      </c>
      <c r="J88" s="112" t="str">
        <f>IFERROR(VLOOKUP($E88,contratos,5,FALSE),"")</f>
        <v/>
      </c>
      <c r="K88" s="112" t="str">
        <f>IFERROR(VLOOKUP($E88,contratos,6,FALSE),"")</f>
        <v/>
      </c>
      <c r="L88" s="112" t="str">
        <f>IFERROR(VLOOKUP($E88,contratos,7,FALSE),"")</f>
        <v/>
      </c>
      <c r="M88" s="113" t="s">
        <v>149</v>
      </c>
      <c r="N88" s="114"/>
      <c r="O88" s="113" t="s">
        <v>191</v>
      </c>
      <c r="P88" s="107">
        <v>0.0</v>
      </c>
      <c r="Q88" s="115" t="s">
        <v>498</v>
      </c>
      <c r="R88" s="116">
        <v>0.16666666666666666</v>
      </c>
      <c r="S88" s="117">
        <f t="shared" si="3"/>
        <v>0.5</v>
      </c>
      <c r="T88" s="116">
        <v>0.125</v>
      </c>
      <c r="U88" s="106">
        <f t="shared" si="4"/>
        <v>-0.04166666667</v>
      </c>
      <c r="V88" s="107" t="s">
        <v>203</v>
      </c>
      <c r="W88" s="107" t="s">
        <v>125</v>
      </c>
      <c r="X88" s="118">
        <v>0.0</v>
      </c>
      <c r="Y88" s="119">
        <f t="shared" si="8"/>
        <v>0</v>
      </c>
      <c r="Z88" s="113" t="s">
        <v>461</v>
      </c>
      <c r="AA88" s="113" t="s">
        <v>461</v>
      </c>
      <c r="AB88" s="119">
        <f>IF(T88&lt;&gt;"",(HOUR(T88)+MINUTE(T88)/60)*custohh,"")</f>
        <v>225</v>
      </c>
      <c r="AC88" s="118">
        <v>0.0</v>
      </c>
      <c r="AD88" s="119">
        <f t="shared" si="6"/>
        <v>225</v>
      </c>
      <c r="AE88" s="107" t="s">
        <v>456</v>
      </c>
      <c r="AF88" s="107"/>
      <c r="AG88" s="107"/>
      <c r="AH88" s="107"/>
      <c r="AI88" s="107"/>
      <c r="AJ88" s="120"/>
      <c r="AK88" s="107"/>
      <c r="AL88" s="113"/>
      <c r="AM88" s="121"/>
      <c r="AN88" s="121"/>
    </row>
    <row r="89">
      <c r="A89" s="104">
        <v>44987.0</v>
      </c>
      <c r="B89" s="105">
        <v>0.5729166666666666</v>
      </c>
      <c r="C89" s="105">
        <v>0.7083333333333334</v>
      </c>
      <c r="D89" s="106">
        <f t="shared" si="1"/>
        <v>0.1354166667</v>
      </c>
      <c r="E89" s="107">
        <v>854.0</v>
      </c>
      <c r="F89" s="108">
        <f t="shared" si="2"/>
        <v>2</v>
      </c>
      <c r="G89" s="109" t="str">
        <f>IFERROR(VLOOKUP($E89,contratos,2,FALSE),"")</f>
        <v>EUGÊNIO PACELLI MATTAR</v>
      </c>
      <c r="H89" s="110" t="str">
        <f>IFERROR(VLOOKUP($E89,contratos,3,FALSE),"")</f>
        <v/>
      </c>
      <c r="I89" s="111" t="str">
        <f>IFERROR(VLOOKUP($E89,contratos,4,FALSE),"")</f>
        <v/>
      </c>
      <c r="J89" s="112" t="str">
        <f>IFERROR(VLOOKUP($E89,contratos,5,FALSE),"")</f>
        <v/>
      </c>
      <c r="K89" s="112" t="str">
        <f>IFERROR(VLOOKUP($E89,contratos,6,FALSE),"")</f>
        <v/>
      </c>
      <c r="L89" s="112" t="str">
        <f>IFERROR(VLOOKUP($E89,contratos,7,FALSE),"")</f>
        <v/>
      </c>
      <c r="M89" s="113" t="s">
        <v>149</v>
      </c>
      <c r="N89" s="114"/>
      <c r="O89" s="113" t="s">
        <v>179</v>
      </c>
      <c r="P89" s="107">
        <v>1.0</v>
      </c>
      <c r="Q89" s="115" t="s">
        <v>201</v>
      </c>
      <c r="R89" s="116">
        <v>0.16666666666666666</v>
      </c>
      <c r="S89" s="117">
        <f t="shared" si="3"/>
        <v>0.7395833333</v>
      </c>
      <c r="T89" s="116">
        <v>0.13541666666666666</v>
      </c>
      <c r="U89" s="106">
        <f t="shared" si="4"/>
        <v>-0.03125</v>
      </c>
      <c r="V89" s="107" t="s">
        <v>142</v>
      </c>
      <c r="W89" s="107" t="s">
        <v>217</v>
      </c>
      <c r="X89" s="118">
        <v>0.0</v>
      </c>
      <c r="Y89" s="119">
        <f t="shared" si="8"/>
        <v>1686.3775</v>
      </c>
      <c r="Z89" s="113" t="s">
        <v>494</v>
      </c>
      <c r="AA89" s="113" t="s">
        <v>201</v>
      </c>
      <c r="AB89" s="119">
        <f>IF(T89&lt;&gt;"",(HOUR(T89)+MINUTE(T89)/60)*custohh,"")</f>
        <v>243.75</v>
      </c>
      <c r="AC89" s="118">
        <v>0.0</v>
      </c>
      <c r="AD89" s="119">
        <f t="shared" si="6"/>
        <v>243.75</v>
      </c>
      <c r="AE89" s="107" t="s">
        <v>456</v>
      </c>
      <c r="AF89" s="107"/>
      <c r="AG89" s="107"/>
      <c r="AH89" s="107"/>
      <c r="AI89" s="107"/>
      <c r="AJ89" s="120"/>
      <c r="AK89" s="107"/>
      <c r="AL89" s="113"/>
      <c r="AM89" s="121"/>
      <c r="AN89" s="121"/>
    </row>
    <row r="90">
      <c r="A90" s="104">
        <v>44987.0</v>
      </c>
      <c r="B90" s="105">
        <v>0.47430555555555554</v>
      </c>
      <c r="C90" s="105">
        <v>0.7125</v>
      </c>
      <c r="D90" s="106">
        <f t="shared" si="1"/>
        <v>0.2381944444</v>
      </c>
      <c r="E90" s="107">
        <v>575.0</v>
      </c>
      <c r="F90" s="108">
        <f t="shared" si="2"/>
        <v>4</v>
      </c>
      <c r="G90" s="109" t="str">
        <f>IFERROR(VLOOKUP($E90,contratos,2,FALSE),"")</f>
        <v>CÁSSIO DINIZ NOGUEIRA</v>
      </c>
      <c r="H90" s="110">
        <f>IFERROR(VLOOKUP($E90,contratos,3,FALSE),"")</f>
        <v>8.333333333</v>
      </c>
      <c r="I90" s="111" t="str">
        <f>IFERROR(VLOOKUP($E90,contratos,4,FALSE),"")</f>
        <v/>
      </c>
      <c r="J90" s="112" t="str">
        <f>IFERROR(VLOOKUP($E90,contratos,5,FALSE),"")</f>
        <v/>
      </c>
      <c r="K90" s="112" t="str">
        <f>IFERROR(VLOOKUP($E90,contratos,6,FALSE),"")</f>
        <v/>
      </c>
      <c r="L90" s="112" t="str">
        <f>IFERROR(VLOOKUP($E90,contratos,7,FALSE),"")</f>
        <v/>
      </c>
      <c r="M90" s="113" t="s">
        <v>149</v>
      </c>
      <c r="N90" s="114"/>
      <c r="O90" s="113" t="s">
        <v>179</v>
      </c>
      <c r="P90" s="107">
        <v>2.0</v>
      </c>
      <c r="Q90" s="115" t="s">
        <v>495</v>
      </c>
      <c r="R90" s="116">
        <v>0.20833333333333334</v>
      </c>
      <c r="S90" s="117">
        <f t="shared" si="3"/>
        <v>0.6826388889</v>
      </c>
      <c r="T90" s="116">
        <v>0.19652777777777777</v>
      </c>
      <c r="U90" s="106">
        <f t="shared" si="4"/>
        <v>-0.01180555556</v>
      </c>
      <c r="V90" s="107" t="s">
        <v>151</v>
      </c>
      <c r="W90" s="107" t="s">
        <v>152</v>
      </c>
      <c r="X90" s="118"/>
      <c r="Y90" s="119">
        <f t="shared" si="8"/>
        <v>0</v>
      </c>
      <c r="Z90" s="113" t="s">
        <v>494</v>
      </c>
      <c r="AA90" s="113" t="s">
        <v>189</v>
      </c>
      <c r="AB90" s="119">
        <f>IF(T90&lt;&gt;"",(HOUR(T90)+MINUTE(T90)/60)*custohh,"")</f>
        <v>353.75</v>
      </c>
      <c r="AC90" s="118">
        <v>0.0</v>
      </c>
      <c r="AD90" s="119">
        <f t="shared" si="6"/>
        <v>353.75</v>
      </c>
      <c r="AE90" s="107" t="s">
        <v>456</v>
      </c>
      <c r="AF90" s="107"/>
      <c r="AG90" s="107"/>
      <c r="AH90" s="107"/>
      <c r="AI90" s="107"/>
      <c r="AJ90" s="120"/>
      <c r="AK90" s="107"/>
      <c r="AL90" s="113"/>
      <c r="AM90" s="121"/>
      <c r="AN90" s="121"/>
    </row>
    <row r="91">
      <c r="A91" s="104">
        <v>44987.0</v>
      </c>
      <c r="B91" s="105">
        <v>0.5145833333333333</v>
      </c>
      <c r="C91" s="105">
        <v>0.7034722222222223</v>
      </c>
      <c r="D91" s="106">
        <f t="shared" si="1"/>
        <v>0.1888888889</v>
      </c>
      <c r="E91" s="107">
        <v>782.0</v>
      </c>
      <c r="F91" s="108">
        <f t="shared" si="2"/>
        <v>2</v>
      </c>
      <c r="G91" s="109" t="str">
        <f>IFERROR(VLOOKUP($E91,contratos,2,FALSE),"")</f>
        <v>THELMA MARIA BEDETI CUNHA FERREIRA</v>
      </c>
      <c r="H91" s="110" t="str">
        <f>IFERROR(VLOOKUP($E91,contratos,3,FALSE),"")</f>
        <v/>
      </c>
      <c r="I91" s="111" t="str">
        <f>IFERROR(VLOOKUP($E91,contratos,4,FALSE),"")</f>
        <v/>
      </c>
      <c r="J91" s="112" t="str">
        <f>IFERROR(VLOOKUP($E91,contratos,5,FALSE),"")</f>
        <v/>
      </c>
      <c r="K91" s="112" t="str">
        <f>IFERROR(VLOOKUP($E91,contratos,6,FALSE),"")</f>
        <v/>
      </c>
      <c r="L91" s="112" t="str">
        <f>IFERROR(VLOOKUP($E91,contratos,7,FALSE),"")</f>
        <v/>
      </c>
      <c r="M91" s="113" t="s">
        <v>149</v>
      </c>
      <c r="N91" s="114"/>
      <c r="O91" s="113" t="s">
        <v>179</v>
      </c>
      <c r="P91" s="107">
        <v>1.0</v>
      </c>
      <c r="Q91" s="115" t="s">
        <v>201</v>
      </c>
      <c r="R91" s="116">
        <v>0.20833333333333334</v>
      </c>
      <c r="S91" s="117">
        <f t="shared" si="3"/>
        <v>0.7229166667</v>
      </c>
      <c r="T91" s="116">
        <v>0.14722222222222223</v>
      </c>
      <c r="U91" s="106">
        <f t="shared" si="4"/>
        <v>-0.06111111111</v>
      </c>
      <c r="V91" s="107" t="s">
        <v>203</v>
      </c>
      <c r="W91" s="107" t="s">
        <v>125</v>
      </c>
      <c r="X91" s="118">
        <v>0.0</v>
      </c>
      <c r="Y91" s="119">
        <f t="shared" si="8"/>
        <v>2894.7425</v>
      </c>
      <c r="Z91" s="113" t="s">
        <v>494</v>
      </c>
      <c r="AA91" s="113" t="s">
        <v>201</v>
      </c>
      <c r="AB91" s="119">
        <f>IF(T91&lt;&gt;"",(HOUR(T91)+MINUTE(T91)/60)*custohh,"")</f>
        <v>265</v>
      </c>
      <c r="AC91" s="118">
        <v>0.0</v>
      </c>
      <c r="AD91" s="119">
        <f t="shared" si="6"/>
        <v>265</v>
      </c>
      <c r="AE91" s="107" t="s">
        <v>456</v>
      </c>
      <c r="AF91" s="107"/>
      <c r="AG91" s="107"/>
      <c r="AH91" s="107"/>
      <c r="AI91" s="107"/>
      <c r="AJ91" s="120"/>
      <c r="AK91" s="107"/>
      <c r="AL91" s="113"/>
      <c r="AM91" s="121"/>
      <c r="AN91" s="121"/>
    </row>
    <row r="92">
      <c r="A92" s="104">
        <v>44987.0</v>
      </c>
      <c r="B92" s="105">
        <v>0.5715277777777777</v>
      </c>
      <c r="C92" s="105">
        <v>0.7076388888888889</v>
      </c>
      <c r="D92" s="106">
        <f t="shared" si="1"/>
        <v>0.1361111111</v>
      </c>
      <c r="E92" s="107">
        <v>657.0</v>
      </c>
      <c r="F92" s="108">
        <f t="shared" si="2"/>
        <v>15</v>
      </c>
      <c r="G92" s="109" t="str">
        <f>IFERROR(VLOOKUP($E92,contratos,2,FALSE),"")</f>
        <v>MOACIR QUEIROZ FARIA</v>
      </c>
      <c r="H92" s="110">
        <f>IFERROR(VLOOKUP($E92,contratos,3,FALSE),"")</f>
        <v>2.5</v>
      </c>
      <c r="I92" s="111" t="str">
        <f>IFERROR(VLOOKUP($E92,contratos,4,FALSE),"")</f>
        <v/>
      </c>
      <c r="J92" s="112" t="str">
        <f>IFERROR(VLOOKUP($E92,contratos,5,FALSE),"")</f>
        <v/>
      </c>
      <c r="K92" s="112" t="str">
        <f>IFERROR(VLOOKUP($E92,contratos,6,FALSE),"")</f>
        <v/>
      </c>
      <c r="L92" s="112" t="str">
        <f>IFERROR(VLOOKUP($E92,contratos,7,FALSE),"")</f>
        <v/>
      </c>
      <c r="M92" s="113" t="s">
        <v>149</v>
      </c>
      <c r="N92" s="114"/>
      <c r="O92" s="113" t="s">
        <v>179</v>
      </c>
      <c r="P92" s="107">
        <v>1.0</v>
      </c>
      <c r="Q92" s="115" t="s">
        <v>195</v>
      </c>
      <c r="R92" s="116">
        <v>0.20833333333333334</v>
      </c>
      <c r="S92" s="117">
        <f t="shared" si="3"/>
        <v>0.7798611111</v>
      </c>
      <c r="T92" s="116">
        <v>0.1361111111111111</v>
      </c>
      <c r="U92" s="106">
        <f t="shared" si="4"/>
        <v>-0.07222222222</v>
      </c>
      <c r="V92" s="107" t="s">
        <v>180</v>
      </c>
      <c r="W92" s="107" t="s">
        <v>124</v>
      </c>
      <c r="X92" s="118">
        <v>0.0</v>
      </c>
      <c r="Y92" s="119">
        <f t="shared" si="8"/>
        <v>40.62622222</v>
      </c>
      <c r="Z92" s="113" t="s">
        <v>494</v>
      </c>
      <c r="AA92" s="113" t="s">
        <v>195</v>
      </c>
      <c r="AB92" s="119">
        <f>IF(T92&lt;&gt;"",(HOUR(T92)+MINUTE(T92)/60)*custohh,"")</f>
        <v>245</v>
      </c>
      <c r="AC92" s="118">
        <v>0.0</v>
      </c>
      <c r="AD92" s="119">
        <f t="shared" si="6"/>
        <v>245</v>
      </c>
      <c r="AE92" s="107" t="s">
        <v>456</v>
      </c>
      <c r="AF92" s="107"/>
      <c r="AG92" s="107"/>
      <c r="AH92" s="107"/>
      <c r="AI92" s="107"/>
      <c r="AJ92" s="120"/>
      <c r="AK92" s="107"/>
      <c r="AL92" s="113"/>
      <c r="AM92" s="121"/>
      <c r="AN92" s="121"/>
    </row>
    <row r="93">
      <c r="A93" s="104">
        <v>44987.0</v>
      </c>
      <c r="B93" s="105">
        <v>0.5840277777777778</v>
      </c>
      <c r="C93" s="105">
        <v>0.7097222222222223</v>
      </c>
      <c r="D93" s="106">
        <f t="shared" si="1"/>
        <v>0.1256944444</v>
      </c>
      <c r="E93" s="107">
        <v>802.0</v>
      </c>
      <c r="F93" s="108">
        <f t="shared" si="2"/>
        <v>2</v>
      </c>
      <c r="G93" s="109" t="str">
        <f>IFERROR(VLOOKUP($E93,contratos,2,FALSE),"")</f>
        <v>FABIO RANGEL DA SILVA</v>
      </c>
      <c r="H93" s="110">
        <f>IFERROR(VLOOKUP($E93,contratos,3,FALSE),"")</f>
        <v>1.833333333</v>
      </c>
      <c r="I93" s="111" t="str">
        <f>IFERROR(VLOOKUP($E93,contratos,4,FALSE),"")</f>
        <v/>
      </c>
      <c r="J93" s="112" t="str">
        <f>IFERROR(VLOOKUP($E93,contratos,5,FALSE),"")</f>
        <v/>
      </c>
      <c r="K93" s="112" t="str">
        <f>IFERROR(VLOOKUP($E93,contratos,6,FALSE),"")</f>
        <v/>
      </c>
      <c r="L93" s="112" t="str">
        <f>IFERROR(VLOOKUP($E93,contratos,7,FALSE),"")</f>
        <v/>
      </c>
      <c r="M93" s="113" t="s">
        <v>149</v>
      </c>
      <c r="N93" s="114"/>
      <c r="O93" s="113" t="s">
        <v>400</v>
      </c>
      <c r="P93" s="107">
        <v>3.0</v>
      </c>
      <c r="Q93" s="115" t="s">
        <v>508</v>
      </c>
      <c r="R93" s="116">
        <v>0.20833333333333334</v>
      </c>
      <c r="S93" s="117">
        <f t="shared" si="3"/>
        <v>0.7923611111</v>
      </c>
      <c r="T93" s="116">
        <v>0.12569444444444444</v>
      </c>
      <c r="U93" s="106">
        <f t="shared" si="4"/>
        <v>-0.08263888889</v>
      </c>
      <c r="V93" s="107" t="s">
        <v>167</v>
      </c>
      <c r="W93" s="107" t="s">
        <v>134</v>
      </c>
      <c r="X93" s="118">
        <v>2092.55</v>
      </c>
      <c r="Y93" s="119">
        <f t="shared" si="8"/>
        <v>523.1375</v>
      </c>
      <c r="Z93" s="113" t="s">
        <v>494</v>
      </c>
      <c r="AA93" s="113" t="s">
        <v>189</v>
      </c>
      <c r="AB93" s="119">
        <f>IF(T93&lt;&gt;"",(HOUR(T93)+MINUTE(T93)/60)*custohh,"")</f>
        <v>226.25</v>
      </c>
      <c r="AC93" s="118">
        <v>0.0</v>
      </c>
      <c r="AD93" s="119">
        <f t="shared" si="6"/>
        <v>226.25</v>
      </c>
      <c r="AE93" s="107" t="s">
        <v>456</v>
      </c>
      <c r="AF93" s="107"/>
      <c r="AG93" s="107"/>
      <c r="AH93" s="107"/>
      <c r="AI93" s="107"/>
      <c r="AJ93" s="120"/>
      <c r="AK93" s="107"/>
      <c r="AL93" s="113"/>
      <c r="AM93" s="121"/>
      <c r="AN93" s="121"/>
    </row>
    <row r="94">
      <c r="A94" s="104">
        <v>44987.0</v>
      </c>
      <c r="B94" s="105">
        <v>0.5</v>
      </c>
      <c r="C94" s="105">
        <v>0.5833333333333334</v>
      </c>
      <c r="D94" s="106">
        <f t="shared" si="1"/>
        <v>0.08333333333</v>
      </c>
      <c r="E94" s="107">
        <v>4.0</v>
      </c>
      <c r="F94" s="108">
        <f t="shared" si="2"/>
        <v>3</v>
      </c>
      <c r="G94" s="109" t="str">
        <f>IFERROR(VLOOKUP($E94,contratos,2,FALSE),"")</f>
        <v>SHOWROOM BONTEMPO</v>
      </c>
      <c r="H94" s="110" t="str">
        <f>IFERROR(VLOOKUP($E94,contratos,3,FALSE),"")</f>
        <v/>
      </c>
      <c r="I94" s="111" t="str">
        <f>IFERROR(VLOOKUP($E94,contratos,4,FALSE),"")</f>
        <v/>
      </c>
      <c r="J94" s="112" t="str">
        <f>IFERROR(VLOOKUP($E94,contratos,5,FALSE),"")</f>
        <v/>
      </c>
      <c r="K94" s="112" t="str">
        <f>IFERROR(VLOOKUP($E94,contratos,6,FALSE),"")</f>
        <v/>
      </c>
      <c r="L94" s="112" t="str">
        <f>IFERROR(VLOOKUP($E94,contratos,7,FALSE),"")</f>
        <v/>
      </c>
      <c r="M94" s="113" t="s">
        <v>149</v>
      </c>
      <c r="N94" s="114"/>
      <c r="O94" s="113" t="s">
        <v>371</v>
      </c>
      <c r="P94" s="107">
        <v>1.0</v>
      </c>
      <c r="Q94" s="115" t="s">
        <v>507</v>
      </c>
      <c r="R94" s="116">
        <v>0.041666666666666664</v>
      </c>
      <c r="S94" s="117">
        <f t="shared" si="3"/>
        <v>0.5416666667</v>
      </c>
      <c r="T94" s="116">
        <v>0.08333333333333333</v>
      </c>
      <c r="U94" s="106">
        <f t="shared" si="4"/>
        <v>0.04166666667</v>
      </c>
      <c r="V94" s="107" t="s">
        <v>167</v>
      </c>
      <c r="W94" s="107" t="s">
        <v>134</v>
      </c>
      <c r="X94" s="118">
        <v>0.0</v>
      </c>
      <c r="Y94" s="119">
        <f t="shared" si="8"/>
        <v>0</v>
      </c>
      <c r="Z94" s="113" t="s">
        <v>129</v>
      </c>
      <c r="AA94" s="113" t="s">
        <v>129</v>
      </c>
      <c r="AB94" s="119">
        <f>IF(T94&lt;&gt;"",(HOUR(T94)+MINUTE(T94)/60)*custohh,"")</f>
        <v>150</v>
      </c>
      <c r="AC94" s="118">
        <v>0.0</v>
      </c>
      <c r="AD94" s="119">
        <f t="shared" si="6"/>
        <v>150</v>
      </c>
      <c r="AE94" s="107" t="s">
        <v>456</v>
      </c>
      <c r="AF94" s="107"/>
      <c r="AG94" s="107"/>
      <c r="AH94" s="107"/>
      <c r="AI94" s="107"/>
      <c r="AJ94" s="120"/>
      <c r="AK94" s="107"/>
      <c r="AL94" s="113"/>
      <c r="AM94" s="121"/>
      <c r="AN94" s="121"/>
    </row>
    <row r="95">
      <c r="A95" s="104">
        <v>44986.0</v>
      </c>
      <c r="B95" s="105">
        <v>0.2951388888888889</v>
      </c>
      <c r="C95" s="105">
        <v>0.7326388888888888</v>
      </c>
      <c r="D95" s="106">
        <f>C95-B95</f>
        <v>0.4375</v>
      </c>
      <c r="E95" s="107">
        <v>921.0</v>
      </c>
      <c r="F95" s="108">
        <f t="shared" si="2"/>
        <v>1</v>
      </c>
      <c r="G95" s="109" t="str">
        <f>IFERROR(VLOOKUP($E95,contratos,2,FALSE),"")</f>
        <v>FABIO NOGUEIRA GONÇALVES</v>
      </c>
      <c r="H95" s="110" t="str">
        <f>IFERROR(VLOOKUP($E95,contratos,3,FALSE),"")</f>
        <v/>
      </c>
      <c r="I95" s="111" t="str">
        <f>IFERROR(VLOOKUP($E95,contratos,4,FALSE),"")</f>
        <v/>
      </c>
      <c r="J95" s="112" t="str">
        <f>IFERROR(VLOOKUP($E95,contratos,5,FALSE),"")</f>
        <v/>
      </c>
      <c r="K95" s="112" t="str">
        <f>IFERROR(VLOOKUP($E95,contratos,6,FALSE),"")</f>
        <v/>
      </c>
      <c r="L95" s="112" t="str">
        <f>IFERROR(VLOOKUP($E95,contratos,7,FALSE),"")</f>
        <v/>
      </c>
      <c r="M95" s="113" t="s">
        <v>149</v>
      </c>
      <c r="N95" s="114"/>
      <c r="O95" s="113" t="s">
        <v>179</v>
      </c>
      <c r="P95" s="107">
        <v>1.0</v>
      </c>
      <c r="Q95" s="115" t="s">
        <v>201</v>
      </c>
      <c r="R95" s="116">
        <v>0.375</v>
      </c>
      <c r="S95" s="117">
        <f t="shared" si="3"/>
        <v>0.6701388889</v>
      </c>
      <c r="T95" s="116">
        <v>0.3958333333333333</v>
      </c>
      <c r="U95" s="106">
        <f t="shared" si="4"/>
        <v>0.02083333333</v>
      </c>
      <c r="V95" s="107" t="s">
        <v>142</v>
      </c>
      <c r="W95" s="107" t="s">
        <v>217</v>
      </c>
      <c r="X95" s="118">
        <v>831.193333333333</v>
      </c>
      <c r="Y95" s="119">
        <f t="shared" si="8"/>
        <v>831.1933333</v>
      </c>
      <c r="Z95" s="113" t="s">
        <v>494</v>
      </c>
      <c r="AA95" s="113" t="s">
        <v>201</v>
      </c>
      <c r="AB95" s="119">
        <f>IF(T95&lt;&gt;"",(HOUR(T95)+MINUTE(T95)/60)*custohh,"")</f>
        <v>712.5</v>
      </c>
      <c r="AC95" s="118">
        <v>0.0</v>
      </c>
      <c r="AD95" s="119">
        <f t="shared" si="6"/>
        <v>712.5</v>
      </c>
      <c r="AE95" s="107" t="s">
        <v>456</v>
      </c>
      <c r="AF95" s="107"/>
      <c r="AG95" s="107"/>
      <c r="AH95" s="107"/>
      <c r="AI95" s="107"/>
      <c r="AJ95" s="120"/>
      <c r="AK95" s="107"/>
      <c r="AL95" s="113"/>
      <c r="AM95" s="121"/>
      <c r="AN95" s="121"/>
    </row>
    <row r="96">
      <c r="A96" s="104">
        <v>44986.0</v>
      </c>
      <c r="B96" s="105">
        <v>0.29305555555555557</v>
      </c>
      <c r="C96" s="105">
        <v>0.6895833333333333</v>
      </c>
      <c r="D96" s="106">
        <f t="shared" ref="D96:D797" si="9">IF(C96&lt;&gt;"",C96-B96,"")</f>
        <v>0.3965277778</v>
      </c>
      <c r="E96" s="107">
        <v>560.0</v>
      </c>
      <c r="F96" s="108">
        <f t="shared" si="2"/>
        <v>2</v>
      </c>
      <c r="G96" s="109" t="str">
        <f>IFERROR(VLOOKUP($E96,contratos,2,FALSE),"")</f>
        <v>RODRIGO BRAGA PENTAGNA GUIMARÃES</v>
      </c>
      <c r="H96" s="110">
        <f>IFERROR(VLOOKUP($E96,contratos,3,FALSE),"")</f>
        <v>16.66666667</v>
      </c>
      <c r="I96" s="111" t="str">
        <f>IFERROR(VLOOKUP($E96,contratos,4,FALSE),"")</f>
        <v/>
      </c>
      <c r="J96" s="112" t="str">
        <f>IFERROR(VLOOKUP($E96,contratos,5,FALSE),"")</f>
        <v/>
      </c>
      <c r="K96" s="112" t="str">
        <f>IFERROR(VLOOKUP($E96,contratos,6,FALSE),"")</f>
        <v/>
      </c>
      <c r="L96" s="112" t="str">
        <f>IFERROR(VLOOKUP($E96,contratos,7,FALSE),"")</f>
        <v/>
      </c>
      <c r="M96" s="113" t="s">
        <v>149</v>
      </c>
      <c r="N96" s="114"/>
      <c r="O96" s="113" t="s">
        <v>179</v>
      </c>
      <c r="P96" s="107">
        <v>1.0</v>
      </c>
      <c r="Q96" s="115" t="s">
        <v>195</v>
      </c>
      <c r="R96" s="116">
        <v>0.375</v>
      </c>
      <c r="S96" s="117">
        <f t="shared" si="3"/>
        <v>0.6680555556</v>
      </c>
      <c r="T96" s="116">
        <v>0.3548611111111111</v>
      </c>
      <c r="U96" s="106">
        <f t="shared" si="4"/>
        <v>-0.02013888889</v>
      </c>
      <c r="V96" s="107" t="s">
        <v>203</v>
      </c>
      <c r="W96" s="107" t="s">
        <v>125</v>
      </c>
      <c r="X96" s="118">
        <v>0.0</v>
      </c>
      <c r="Y96" s="119">
        <f t="shared" si="8"/>
        <v>0</v>
      </c>
      <c r="Z96" s="113" t="s">
        <v>494</v>
      </c>
      <c r="AA96" s="113" t="s">
        <v>195</v>
      </c>
      <c r="AB96" s="119">
        <f>IF(T96&lt;&gt;"",(HOUR(T96)+MINUTE(T96)/60)*custohh,"")</f>
        <v>638.75</v>
      </c>
      <c r="AC96" s="118">
        <v>0.0</v>
      </c>
      <c r="AD96" s="119">
        <f t="shared" si="6"/>
        <v>638.75</v>
      </c>
      <c r="AE96" s="107" t="s">
        <v>456</v>
      </c>
      <c r="AF96" s="107"/>
      <c r="AG96" s="107"/>
      <c r="AH96" s="107"/>
      <c r="AI96" s="107"/>
      <c r="AJ96" s="120"/>
      <c r="AK96" s="107"/>
      <c r="AL96" s="113"/>
      <c r="AM96" s="121"/>
      <c r="AN96" s="121"/>
    </row>
    <row r="97">
      <c r="A97" s="104">
        <v>44986.0</v>
      </c>
      <c r="B97" s="105">
        <v>0.2923611111111111</v>
      </c>
      <c r="C97" s="105">
        <v>0.7472222222222222</v>
      </c>
      <c r="D97" s="106">
        <f t="shared" si="9"/>
        <v>0.4548611111</v>
      </c>
      <c r="E97" s="107">
        <v>575.0</v>
      </c>
      <c r="F97" s="108">
        <f t="shared" si="2"/>
        <v>4</v>
      </c>
      <c r="G97" s="109" t="str">
        <f>IFERROR(VLOOKUP($E97,contratos,2,FALSE),"")</f>
        <v>CÁSSIO DINIZ NOGUEIRA</v>
      </c>
      <c r="H97" s="110">
        <f>IFERROR(VLOOKUP($E97,contratos,3,FALSE),"")</f>
        <v>8.333333333</v>
      </c>
      <c r="I97" s="111" t="str">
        <f>IFERROR(VLOOKUP($E97,contratos,4,FALSE),"")</f>
        <v/>
      </c>
      <c r="J97" s="112" t="str">
        <f>IFERROR(VLOOKUP($E97,contratos,5,FALSE),"")</f>
        <v/>
      </c>
      <c r="K97" s="112" t="str">
        <f>IFERROR(VLOOKUP($E97,contratos,6,FALSE),"")</f>
        <v/>
      </c>
      <c r="L97" s="112" t="str">
        <f>IFERROR(VLOOKUP($E97,contratos,7,FALSE),"")</f>
        <v/>
      </c>
      <c r="M97" s="113" t="s">
        <v>149</v>
      </c>
      <c r="N97" s="114"/>
      <c r="O97" s="113" t="s">
        <v>179</v>
      </c>
      <c r="P97" s="107">
        <v>2.0</v>
      </c>
      <c r="Q97" s="115" t="s">
        <v>495</v>
      </c>
      <c r="R97" s="116">
        <v>0.375</v>
      </c>
      <c r="S97" s="117">
        <f t="shared" si="3"/>
        <v>0.6673611111</v>
      </c>
      <c r="T97" s="116">
        <v>0.4131944444444444</v>
      </c>
      <c r="U97" s="106">
        <f t="shared" si="4"/>
        <v>0.03819444444</v>
      </c>
      <c r="V97" s="107" t="s">
        <v>151</v>
      </c>
      <c r="W97" s="107" t="s">
        <v>152</v>
      </c>
      <c r="X97" s="118">
        <v>0.0</v>
      </c>
      <c r="Y97" s="119">
        <f t="shared" si="8"/>
        <v>0</v>
      </c>
      <c r="Z97" s="113" t="s">
        <v>494</v>
      </c>
      <c r="AA97" s="113" t="s">
        <v>189</v>
      </c>
      <c r="AB97" s="119">
        <f>IF(T97&lt;&gt;"",(HOUR(T97)+MINUTE(T97)/60)*custohh,"")</f>
        <v>743.75</v>
      </c>
      <c r="AC97" s="118">
        <v>0.0</v>
      </c>
      <c r="AD97" s="119">
        <f t="shared" si="6"/>
        <v>743.75</v>
      </c>
      <c r="AE97" s="107" t="s">
        <v>456</v>
      </c>
      <c r="AF97" s="107"/>
      <c r="AG97" s="107"/>
      <c r="AH97" s="107"/>
      <c r="AI97" s="107"/>
      <c r="AJ97" s="120"/>
      <c r="AK97" s="107"/>
      <c r="AL97" s="113"/>
      <c r="AM97" s="121"/>
      <c r="AN97" s="121"/>
    </row>
    <row r="98">
      <c r="A98" s="104">
        <v>44986.0</v>
      </c>
      <c r="B98" s="105">
        <v>0.30972222222222223</v>
      </c>
      <c r="C98" s="105">
        <v>0.7083333333333334</v>
      </c>
      <c r="D98" s="106">
        <f t="shared" si="9"/>
        <v>0.3986111111</v>
      </c>
      <c r="E98" s="107">
        <v>802.0</v>
      </c>
      <c r="F98" s="108">
        <f t="shared" si="2"/>
        <v>2</v>
      </c>
      <c r="G98" s="109" t="str">
        <f>IFERROR(VLOOKUP($E98,contratos,2,FALSE),"")</f>
        <v>FABIO RANGEL DA SILVA</v>
      </c>
      <c r="H98" s="110">
        <f>IFERROR(VLOOKUP($E98,contratos,3,FALSE),"")</f>
        <v>1.833333333</v>
      </c>
      <c r="I98" s="111" t="str">
        <f>IFERROR(VLOOKUP($E98,contratos,4,FALSE),"")</f>
        <v/>
      </c>
      <c r="J98" s="112" t="str">
        <f>IFERROR(VLOOKUP($E98,contratos,5,FALSE),"")</f>
        <v/>
      </c>
      <c r="K98" s="112" t="str">
        <f>IFERROR(VLOOKUP($E98,contratos,6,FALSE),"")</f>
        <v/>
      </c>
      <c r="L98" s="112" t="str">
        <f>IFERROR(VLOOKUP($E98,contratos,7,FALSE),"")</f>
        <v/>
      </c>
      <c r="M98" s="113" t="s">
        <v>149</v>
      </c>
      <c r="N98" s="114"/>
      <c r="O98" s="113" t="s">
        <v>400</v>
      </c>
      <c r="P98" s="107">
        <v>3.0</v>
      </c>
      <c r="Q98" s="115" t="s">
        <v>508</v>
      </c>
      <c r="R98" s="116">
        <v>0.375</v>
      </c>
      <c r="S98" s="117">
        <f t="shared" si="3"/>
        <v>0.6847222222</v>
      </c>
      <c r="T98" s="116">
        <v>0.35694444444444445</v>
      </c>
      <c r="U98" s="106">
        <f t="shared" si="4"/>
        <v>-0.01805555556</v>
      </c>
      <c r="V98" s="107" t="s">
        <v>167</v>
      </c>
      <c r="W98" s="107" t="s">
        <v>134</v>
      </c>
      <c r="X98" s="118">
        <v>0.0</v>
      </c>
      <c r="Y98" s="119">
        <f t="shared" si="8"/>
        <v>523.1375</v>
      </c>
      <c r="Z98" s="113" t="s">
        <v>494</v>
      </c>
      <c r="AA98" s="113" t="s">
        <v>189</v>
      </c>
      <c r="AB98" s="119">
        <f>IF(T98&lt;&gt;"",(HOUR(T98)+MINUTE(T98)/60)*custohh,"")</f>
        <v>642.5</v>
      </c>
      <c r="AC98" s="118">
        <v>0.0</v>
      </c>
      <c r="AD98" s="119">
        <f t="shared" si="6"/>
        <v>642.5</v>
      </c>
      <c r="AE98" s="107" t="s">
        <v>456</v>
      </c>
      <c r="AF98" s="107"/>
      <c r="AG98" s="107"/>
      <c r="AH98" s="107"/>
      <c r="AI98" s="107"/>
      <c r="AJ98" s="122"/>
      <c r="AK98" s="107"/>
      <c r="AL98" s="113"/>
      <c r="AM98" s="121"/>
      <c r="AN98" s="121"/>
    </row>
    <row r="99">
      <c r="A99" s="104">
        <v>44986.0</v>
      </c>
      <c r="B99" s="105">
        <v>0.30625</v>
      </c>
      <c r="C99" s="138">
        <v>0.6881944444444444</v>
      </c>
      <c r="D99" s="106">
        <f t="shared" si="9"/>
        <v>0.3819444444</v>
      </c>
      <c r="E99" s="107">
        <v>657.0</v>
      </c>
      <c r="F99" s="108">
        <f t="shared" si="2"/>
        <v>15</v>
      </c>
      <c r="G99" s="109" t="str">
        <f>IFERROR(VLOOKUP($E99,contratos,2,FALSE),"")</f>
        <v>MOACIR QUEIROZ FARIA</v>
      </c>
      <c r="H99" s="110">
        <f>IFERROR(VLOOKUP($E99,contratos,3,FALSE),"")</f>
        <v>2.5</v>
      </c>
      <c r="I99" s="111" t="str">
        <f>IFERROR(VLOOKUP($E99,contratos,4,FALSE),"")</f>
        <v/>
      </c>
      <c r="J99" s="112" t="str">
        <f>IFERROR(VLOOKUP($E99,contratos,5,FALSE),"")</f>
        <v/>
      </c>
      <c r="K99" s="112" t="str">
        <f>IFERROR(VLOOKUP($E99,contratos,6,FALSE),"")</f>
        <v/>
      </c>
      <c r="L99" s="112" t="str">
        <f>IFERROR(VLOOKUP($E99,contratos,7,FALSE),"")</f>
        <v/>
      </c>
      <c r="M99" s="113" t="s">
        <v>149</v>
      </c>
      <c r="N99" s="114"/>
      <c r="O99" s="113" t="s">
        <v>179</v>
      </c>
      <c r="P99" s="107">
        <v>1.0</v>
      </c>
      <c r="Q99" s="115" t="s">
        <v>509</v>
      </c>
      <c r="R99" s="116">
        <v>0.375</v>
      </c>
      <c r="S99" s="117">
        <f t="shared" si="3"/>
        <v>0.68125</v>
      </c>
      <c r="T99" s="116">
        <v>0.3402777777777778</v>
      </c>
      <c r="U99" s="106">
        <f t="shared" si="4"/>
        <v>-0.03472222222</v>
      </c>
      <c r="V99" s="107" t="s">
        <v>180</v>
      </c>
      <c r="W99" s="107" t="s">
        <v>124</v>
      </c>
      <c r="X99" s="118">
        <v>0.0</v>
      </c>
      <c r="Y99" s="119">
        <f t="shared" si="8"/>
        <v>40.62622222</v>
      </c>
      <c r="Z99" s="113" t="s">
        <v>494</v>
      </c>
      <c r="AA99" s="113" t="s">
        <v>195</v>
      </c>
      <c r="AB99" s="119">
        <f>IF(T99&lt;&gt;"",(HOUR(T99)+MINUTE(T99)/60)*custohh,"")</f>
        <v>612.5</v>
      </c>
      <c r="AC99" s="118">
        <v>0.0</v>
      </c>
      <c r="AD99" s="119">
        <f t="shared" si="6"/>
        <v>612.5</v>
      </c>
      <c r="AE99" s="107" t="s">
        <v>456</v>
      </c>
      <c r="AF99" s="107"/>
      <c r="AG99" s="107"/>
      <c r="AH99" s="107"/>
      <c r="AI99" s="107"/>
      <c r="AJ99" s="120"/>
      <c r="AK99" s="107"/>
      <c r="AL99" s="113"/>
      <c r="AM99" s="121"/>
      <c r="AN99" s="121"/>
    </row>
    <row r="100">
      <c r="A100" s="104"/>
      <c r="B100" s="105"/>
      <c r="C100" s="105"/>
      <c r="D100" s="106" t="str">
        <f t="shared" si="9"/>
        <v/>
      </c>
      <c r="E100" s="107"/>
      <c r="F100" s="108" t="str">
        <f t="shared" si="2"/>
        <v/>
      </c>
      <c r="G100" s="109" t="str">
        <f>IFERROR(VLOOKUP($E100,contratos,2,FALSE),"")</f>
        <v/>
      </c>
      <c r="H100" s="110" t="str">
        <f>IFERROR(VLOOKUP($E100,contratos,3,FALSE),"")</f>
        <v/>
      </c>
      <c r="I100" s="111" t="str">
        <f>IFERROR(VLOOKUP($E100,contratos,4,FALSE),"")</f>
        <v/>
      </c>
      <c r="J100" s="112" t="str">
        <f>IFERROR(VLOOKUP($E100,contratos,5,FALSE),"")</f>
        <v/>
      </c>
      <c r="K100" s="112" t="str">
        <f>IFERROR(VLOOKUP($E100,contratos,6,FALSE),"")</f>
        <v/>
      </c>
      <c r="L100" s="112" t="str">
        <f>IFERROR(VLOOKUP($E100,contratos,7,FALSE),"")</f>
        <v/>
      </c>
      <c r="M100" s="113"/>
      <c r="N100" s="114"/>
      <c r="O100" s="113"/>
      <c r="P100" s="107"/>
      <c r="Q100" s="115"/>
      <c r="R100" s="116"/>
      <c r="S100" s="117" t="str">
        <f t="shared" si="3"/>
        <v/>
      </c>
      <c r="T100" s="116"/>
      <c r="U100" s="106" t="str">
        <f t="shared" si="4"/>
        <v/>
      </c>
      <c r="V100" s="107"/>
      <c r="W100" s="107"/>
      <c r="X100" s="118"/>
      <c r="Y100" s="119"/>
      <c r="Z100" s="113"/>
      <c r="AA100" s="113"/>
      <c r="AB100" s="119" t="str">
        <f>IF(T100&lt;&gt;"",(HOUR(T100)+MINUTE(T100)/60)*custohh,"")</f>
        <v/>
      </c>
      <c r="AC100" s="118"/>
      <c r="AD100" s="119" t="str">
        <f t="shared" si="6"/>
        <v/>
      </c>
      <c r="AE100" s="107"/>
      <c r="AF100" s="107"/>
      <c r="AG100" s="107"/>
      <c r="AH100" s="107"/>
      <c r="AI100" s="107"/>
      <c r="AJ100" s="120"/>
      <c r="AK100" s="107"/>
      <c r="AL100" s="113"/>
      <c r="AM100" s="121"/>
      <c r="AN100" s="121"/>
    </row>
    <row r="101">
      <c r="A101" s="104"/>
      <c r="B101" s="105"/>
      <c r="C101" s="105"/>
      <c r="D101" s="106" t="str">
        <f t="shared" si="9"/>
        <v/>
      </c>
      <c r="E101" s="107"/>
      <c r="F101" s="108" t="str">
        <f t="shared" si="2"/>
        <v/>
      </c>
      <c r="G101" s="109" t="str">
        <f>IFERROR(VLOOKUP($E101,contratos,2,FALSE),"")</f>
        <v/>
      </c>
      <c r="H101" s="110" t="str">
        <f>IFERROR(VLOOKUP($E101,contratos,3,FALSE),"")</f>
        <v/>
      </c>
      <c r="I101" s="111" t="str">
        <f>IFERROR(VLOOKUP($E101,contratos,4,FALSE),"")</f>
        <v/>
      </c>
      <c r="J101" s="112" t="str">
        <f>IFERROR(VLOOKUP($E101,contratos,5,FALSE),"")</f>
        <v/>
      </c>
      <c r="K101" s="112" t="str">
        <f>IFERROR(VLOOKUP($E101,contratos,6,FALSE),"")</f>
        <v/>
      </c>
      <c r="L101" s="112" t="str">
        <f>IFERROR(VLOOKUP($E101,contratos,7,FALSE),"")</f>
        <v/>
      </c>
      <c r="M101" s="113"/>
      <c r="N101" s="114"/>
      <c r="O101" s="113"/>
      <c r="P101" s="107"/>
      <c r="Q101" s="115"/>
      <c r="R101" s="116"/>
      <c r="S101" s="117" t="str">
        <f t="shared" si="3"/>
        <v/>
      </c>
      <c r="T101" s="116"/>
      <c r="U101" s="106" t="str">
        <f t="shared" si="4"/>
        <v/>
      </c>
      <c r="V101" s="107"/>
      <c r="W101" s="107"/>
      <c r="X101" s="118"/>
      <c r="Y101" s="119"/>
      <c r="Z101" s="113"/>
      <c r="AA101" s="113"/>
      <c r="AB101" s="119" t="str">
        <f>IF(T101&lt;&gt;"",(HOUR(T101)+MINUTE(T101)/60)*custohh,"")</f>
        <v/>
      </c>
      <c r="AC101" s="118"/>
      <c r="AD101" s="119" t="str">
        <f t="shared" si="6"/>
        <v/>
      </c>
      <c r="AE101" s="107"/>
      <c r="AF101" s="107"/>
      <c r="AG101" s="107"/>
      <c r="AH101" s="107"/>
      <c r="AI101" s="107"/>
      <c r="AJ101" s="120"/>
      <c r="AK101" s="107"/>
      <c r="AL101" s="113"/>
      <c r="AM101" s="121"/>
      <c r="AN101" s="121"/>
    </row>
    <row r="102">
      <c r="A102" s="104"/>
      <c r="B102" s="105"/>
      <c r="C102" s="105"/>
      <c r="D102" s="106" t="str">
        <f t="shared" si="9"/>
        <v/>
      </c>
      <c r="E102" s="107"/>
      <c r="F102" s="108" t="str">
        <f t="shared" si="2"/>
        <v/>
      </c>
      <c r="G102" s="109" t="str">
        <f>IFERROR(VLOOKUP($E102,contratos,2,FALSE),"")</f>
        <v/>
      </c>
      <c r="H102" s="110" t="str">
        <f>IFERROR(VLOOKUP($E102,contratos,3,FALSE),"")</f>
        <v/>
      </c>
      <c r="I102" s="111" t="str">
        <f>IFERROR(VLOOKUP($E102,contratos,4,FALSE),"")</f>
        <v/>
      </c>
      <c r="J102" s="112" t="str">
        <f>IFERROR(VLOOKUP($E102,contratos,5,FALSE),"")</f>
        <v/>
      </c>
      <c r="K102" s="112" t="str">
        <f>IFERROR(VLOOKUP($E102,contratos,6,FALSE),"")</f>
        <v/>
      </c>
      <c r="L102" s="112" t="str">
        <f>IFERROR(VLOOKUP($E102,contratos,7,FALSE),"")</f>
        <v/>
      </c>
      <c r="M102" s="113"/>
      <c r="N102" s="114"/>
      <c r="O102" s="113"/>
      <c r="P102" s="107"/>
      <c r="Q102" s="115"/>
      <c r="R102" s="116"/>
      <c r="S102" s="117" t="str">
        <f t="shared" si="3"/>
        <v/>
      </c>
      <c r="T102" s="116"/>
      <c r="U102" s="106" t="str">
        <f t="shared" si="4"/>
        <v/>
      </c>
      <c r="V102" s="107"/>
      <c r="W102" s="107"/>
      <c r="X102" s="118"/>
      <c r="Y102" s="119"/>
      <c r="Z102" s="113"/>
      <c r="AA102" s="113"/>
      <c r="AB102" s="119" t="str">
        <f>IF(T102&lt;&gt;"",(HOUR(T102)+MINUTE(T102)/60)*custohh,"")</f>
        <v/>
      </c>
      <c r="AC102" s="118"/>
      <c r="AD102" s="119" t="str">
        <f t="shared" si="6"/>
        <v/>
      </c>
      <c r="AE102" s="107"/>
      <c r="AF102" s="107"/>
      <c r="AG102" s="107"/>
      <c r="AH102" s="107"/>
      <c r="AI102" s="107"/>
      <c r="AJ102" s="120"/>
      <c r="AK102" s="107"/>
      <c r="AL102" s="113"/>
      <c r="AM102" s="121"/>
      <c r="AN102" s="121"/>
    </row>
    <row r="103">
      <c r="A103" s="104"/>
      <c r="B103" s="105"/>
      <c r="C103" s="105"/>
      <c r="D103" s="106" t="str">
        <f t="shared" si="9"/>
        <v/>
      </c>
      <c r="E103" s="107"/>
      <c r="F103" s="108" t="str">
        <f t="shared" si="2"/>
        <v/>
      </c>
      <c r="G103" s="109" t="str">
        <f>IFERROR(VLOOKUP($E103,contratos,2,FALSE),"")</f>
        <v/>
      </c>
      <c r="H103" s="110" t="str">
        <f>IFERROR(VLOOKUP($E103,contratos,3,FALSE),"")</f>
        <v/>
      </c>
      <c r="I103" s="111" t="str">
        <f>IFERROR(VLOOKUP($E103,contratos,4,FALSE),"")</f>
        <v/>
      </c>
      <c r="J103" s="112" t="str">
        <f>IFERROR(VLOOKUP($E103,contratos,5,FALSE),"")</f>
        <v/>
      </c>
      <c r="K103" s="112" t="str">
        <f>IFERROR(VLOOKUP($E103,contratos,6,FALSE),"")</f>
        <v/>
      </c>
      <c r="L103" s="112" t="str">
        <f>IFERROR(VLOOKUP($E103,contratos,7,FALSE),"")</f>
        <v/>
      </c>
      <c r="M103" s="113"/>
      <c r="N103" s="114"/>
      <c r="O103" s="113"/>
      <c r="P103" s="107"/>
      <c r="Q103" s="115"/>
      <c r="R103" s="116"/>
      <c r="S103" s="117" t="str">
        <f t="shared" si="3"/>
        <v/>
      </c>
      <c r="T103" s="116"/>
      <c r="U103" s="106" t="str">
        <f t="shared" si="4"/>
        <v/>
      </c>
      <c r="V103" s="107"/>
      <c r="W103" s="107"/>
      <c r="X103" s="118"/>
      <c r="Y103" s="119"/>
      <c r="Z103" s="113"/>
      <c r="AA103" s="113"/>
      <c r="AB103" s="119" t="str">
        <f>IF(T103&lt;&gt;"",(HOUR(T103)+MINUTE(T103)/60)*custohh,"")</f>
        <v/>
      </c>
      <c r="AC103" s="118"/>
      <c r="AD103" s="119" t="str">
        <f t="shared" si="6"/>
        <v/>
      </c>
      <c r="AE103" s="107"/>
      <c r="AF103" s="107"/>
      <c r="AG103" s="107"/>
      <c r="AH103" s="107"/>
      <c r="AI103" s="107"/>
      <c r="AJ103" s="120"/>
      <c r="AK103" s="107"/>
      <c r="AL103" s="113"/>
      <c r="AM103" s="121"/>
      <c r="AN103" s="121"/>
    </row>
    <row r="104">
      <c r="A104" s="104"/>
      <c r="B104" s="105"/>
      <c r="C104" s="105"/>
      <c r="D104" s="106" t="str">
        <f t="shared" si="9"/>
        <v/>
      </c>
      <c r="E104" s="107"/>
      <c r="F104" s="108" t="str">
        <f t="shared" si="2"/>
        <v/>
      </c>
      <c r="G104" s="109" t="str">
        <f>IFERROR(VLOOKUP($E104,contratos,2,FALSE),"")</f>
        <v/>
      </c>
      <c r="H104" s="110" t="str">
        <f>IFERROR(VLOOKUP($E104,contratos,3,FALSE),"")</f>
        <v/>
      </c>
      <c r="I104" s="111" t="str">
        <f>IFERROR(VLOOKUP($E104,contratos,4,FALSE),"")</f>
        <v/>
      </c>
      <c r="J104" s="112" t="str">
        <f>IFERROR(VLOOKUP($E104,contratos,5,FALSE),"")</f>
        <v/>
      </c>
      <c r="K104" s="112" t="str">
        <f>IFERROR(VLOOKUP($E104,contratos,6,FALSE),"")</f>
        <v/>
      </c>
      <c r="L104" s="112" t="str">
        <f>IFERROR(VLOOKUP($E104,contratos,7,FALSE),"")</f>
        <v/>
      </c>
      <c r="M104" s="113"/>
      <c r="N104" s="114"/>
      <c r="O104" s="113"/>
      <c r="P104" s="107"/>
      <c r="Q104" s="115"/>
      <c r="R104" s="116"/>
      <c r="S104" s="117" t="str">
        <f t="shared" si="3"/>
        <v/>
      </c>
      <c r="T104" s="116"/>
      <c r="U104" s="106" t="str">
        <f t="shared" si="4"/>
        <v/>
      </c>
      <c r="V104" s="107"/>
      <c r="W104" s="107"/>
      <c r="X104" s="118"/>
      <c r="Y104" s="119"/>
      <c r="Z104" s="113"/>
      <c r="AA104" s="113"/>
      <c r="AB104" s="119" t="str">
        <f>IF(T104&lt;&gt;"",(HOUR(T104)+MINUTE(T104)/60)*custohh,"")</f>
        <v/>
      </c>
      <c r="AC104" s="118"/>
      <c r="AD104" s="119" t="str">
        <f t="shared" si="6"/>
        <v/>
      </c>
      <c r="AE104" s="107"/>
      <c r="AF104" s="107"/>
      <c r="AG104" s="107"/>
      <c r="AH104" s="107"/>
      <c r="AI104" s="107"/>
      <c r="AJ104" s="120"/>
      <c r="AK104" s="107"/>
      <c r="AL104" s="113"/>
      <c r="AM104" s="121"/>
      <c r="AN104" s="121"/>
    </row>
    <row r="105">
      <c r="A105" s="104"/>
      <c r="B105" s="105"/>
      <c r="C105" s="105"/>
      <c r="D105" s="106" t="str">
        <f t="shared" si="9"/>
        <v/>
      </c>
      <c r="E105" s="107"/>
      <c r="F105" s="108" t="str">
        <f t="shared" si="2"/>
        <v/>
      </c>
      <c r="G105" s="109" t="str">
        <f>IFERROR(VLOOKUP($E105,contratos,2,FALSE),"")</f>
        <v/>
      </c>
      <c r="H105" s="110" t="str">
        <f>IFERROR(VLOOKUP($E105,contratos,3,FALSE),"")</f>
        <v/>
      </c>
      <c r="I105" s="111" t="str">
        <f>IFERROR(VLOOKUP($E105,contratos,4,FALSE),"")</f>
        <v/>
      </c>
      <c r="J105" s="112" t="str">
        <f>IFERROR(VLOOKUP($E105,contratos,5,FALSE),"")</f>
        <v/>
      </c>
      <c r="K105" s="112" t="str">
        <f>IFERROR(VLOOKUP($E105,contratos,6,FALSE),"")</f>
        <v/>
      </c>
      <c r="L105" s="112" t="str">
        <f>IFERROR(VLOOKUP($E105,contratos,7,FALSE),"")</f>
        <v/>
      </c>
      <c r="M105" s="113"/>
      <c r="N105" s="114"/>
      <c r="O105" s="113"/>
      <c r="P105" s="107"/>
      <c r="Q105" s="115"/>
      <c r="R105" s="116"/>
      <c r="S105" s="117" t="str">
        <f t="shared" si="3"/>
        <v/>
      </c>
      <c r="T105" s="116"/>
      <c r="U105" s="106" t="str">
        <f t="shared" si="4"/>
        <v/>
      </c>
      <c r="V105" s="107"/>
      <c r="W105" s="107"/>
      <c r="X105" s="118"/>
      <c r="Y105" s="119"/>
      <c r="Z105" s="113"/>
      <c r="AA105" s="113"/>
      <c r="AB105" s="119" t="str">
        <f>IF(T105&lt;&gt;"",(HOUR(T105)+MINUTE(T105)/60)*custohh,"")</f>
        <v/>
      </c>
      <c r="AC105" s="118"/>
      <c r="AD105" s="119" t="str">
        <f t="shared" si="6"/>
        <v/>
      </c>
      <c r="AE105" s="107"/>
      <c r="AF105" s="107"/>
      <c r="AG105" s="107"/>
      <c r="AH105" s="107"/>
      <c r="AI105" s="107"/>
      <c r="AJ105" s="120"/>
      <c r="AK105" s="107"/>
      <c r="AL105" s="113"/>
      <c r="AM105" s="121"/>
      <c r="AN105" s="121"/>
    </row>
    <row r="106">
      <c r="A106" s="104"/>
      <c r="B106" s="105"/>
      <c r="C106" s="105"/>
      <c r="D106" s="106" t="str">
        <f t="shared" si="9"/>
        <v/>
      </c>
      <c r="E106" s="107"/>
      <c r="F106" s="108" t="str">
        <f t="shared" si="2"/>
        <v/>
      </c>
      <c r="G106" s="109" t="str">
        <f>IFERROR(VLOOKUP($E106,contratos,2,FALSE),"")</f>
        <v/>
      </c>
      <c r="H106" s="110" t="str">
        <f>IFERROR(VLOOKUP($E106,contratos,3,FALSE),"")</f>
        <v/>
      </c>
      <c r="I106" s="111" t="str">
        <f>IFERROR(VLOOKUP($E106,contratos,4,FALSE),"")</f>
        <v/>
      </c>
      <c r="J106" s="112" t="str">
        <f>IFERROR(VLOOKUP($E106,contratos,5,FALSE),"")</f>
        <v/>
      </c>
      <c r="K106" s="112" t="str">
        <f>IFERROR(VLOOKUP($E106,contratos,6,FALSE),"")</f>
        <v/>
      </c>
      <c r="L106" s="112" t="str">
        <f>IFERROR(VLOOKUP($E106,contratos,7,FALSE),"")</f>
        <v/>
      </c>
      <c r="M106" s="113"/>
      <c r="N106" s="114"/>
      <c r="O106" s="113"/>
      <c r="P106" s="107"/>
      <c r="Q106" s="115"/>
      <c r="R106" s="116"/>
      <c r="S106" s="117" t="str">
        <f t="shared" si="3"/>
        <v/>
      </c>
      <c r="T106" s="116"/>
      <c r="U106" s="106" t="str">
        <f t="shared" si="4"/>
        <v/>
      </c>
      <c r="V106" s="107"/>
      <c r="W106" s="107"/>
      <c r="X106" s="125"/>
      <c r="Y106" s="119"/>
      <c r="Z106" s="113"/>
      <c r="AA106" s="113"/>
      <c r="AB106" s="119" t="str">
        <f>IF(T106&lt;&gt;"",(HOUR(T106)+MINUTE(T106)/60)*custohh,"")</f>
        <v/>
      </c>
      <c r="AC106" s="118"/>
      <c r="AD106" s="119" t="str">
        <f t="shared" si="6"/>
        <v/>
      </c>
      <c r="AE106" s="107"/>
      <c r="AF106" s="107"/>
      <c r="AG106" s="107"/>
      <c r="AH106" s="107"/>
      <c r="AI106" s="107"/>
      <c r="AJ106" s="120"/>
      <c r="AK106" s="107"/>
      <c r="AL106" s="113"/>
      <c r="AM106" s="121"/>
      <c r="AN106" s="121"/>
    </row>
    <row r="107">
      <c r="A107" s="104"/>
      <c r="B107" s="105"/>
      <c r="C107" s="105"/>
      <c r="D107" s="106" t="str">
        <f t="shared" si="9"/>
        <v/>
      </c>
      <c r="E107" s="107"/>
      <c r="F107" s="108" t="str">
        <f t="shared" si="2"/>
        <v/>
      </c>
      <c r="G107" s="109" t="str">
        <f>IFERROR(VLOOKUP($E107,contratos,2,FALSE),"")</f>
        <v/>
      </c>
      <c r="H107" s="110" t="str">
        <f>IFERROR(VLOOKUP($E107,contratos,3,FALSE),"")</f>
        <v/>
      </c>
      <c r="I107" s="111" t="str">
        <f>IFERROR(VLOOKUP($E107,contratos,4,FALSE),"")</f>
        <v/>
      </c>
      <c r="J107" s="112" t="str">
        <f>IFERROR(VLOOKUP($E107,contratos,5,FALSE),"")</f>
        <v/>
      </c>
      <c r="K107" s="112" t="str">
        <f>IFERROR(VLOOKUP($E107,contratos,6,FALSE),"")</f>
        <v/>
      </c>
      <c r="L107" s="112" t="str">
        <f>IFERROR(VLOOKUP($E107,contratos,7,FALSE),"")</f>
        <v/>
      </c>
      <c r="M107" s="113"/>
      <c r="N107" s="114"/>
      <c r="O107" s="113"/>
      <c r="P107" s="107"/>
      <c r="Q107" s="115"/>
      <c r="R107" s="116"/>
      <c r="S107" s="117" t="str">
        <f t="shared" si="3"/>
        <v/>
      </c>
      <c r="T107" s="116"/>
      <c r="U107" s="106" t="str">
        <f t="shared" si="4"/>
        <v/>
      </c>
      <c r="V107" s="107"/>
      <c r="W107" s="107"/>
      <c r="X107" s="118"/>
      <c r="Y107" s="119"/>
      <c r="Z107" s="113"/>
      <c r="AA107" s="113"/>
      <c r="AB107" s="119" t="str">
        <f>IF(T107&lt;&gt;"",(HOUR(T107)+MINUTE(T107)/60)*custohh,"")</f>
        <v/>
      </c>
      <c r="AC107" s="118"/>
      <c r="AD107" s="119" t="str">
        <f t="shared" si="6"/>
        <v/>
      </c>
      <c r="AE107" s="107"/>
      <c r="AF107" s="107"/>
      <c r="AG107" s="107"/>
      <c r="AH107" s="107"/>
      <c r="AI107" s="107"/>
      <c r="AJ107" s="120"/>
      <c r="AK107" s="107"/>
      <c r="AL107" s="113"/>
      <c r="AM107" s="121"/>
      <c r="AN107" s="121"/>
    </row>
    <row r="108">
      <c r="A108" s="104"/>
      <c r="B108" s="105"/>
      <c r="C108" s="105"/>
      <c r="D108" s="106" t="str">
        <f t="shared" si="9"/>
        <v/>
      </c>
      <c r="E108" s="107"/>
      <c r="F108" s="108" t="str">
        <f t="shared" si="2"/>
        <v/>
      </c>
      <c r="G108" s="109" t="str">
        <f>IFERROR(VLOOKUP($E108,contratos,2,FALSE),"")</f>
        <v/>
      </c>
      <c r="H108" s="110" t="str">
        <f>IFERROR(VLOOKUP($E108,contratos,3,FALSE),"")</f>
        <v/>
      </c>
      <c r="I108" s="111" t="str">
        <f>IFERROR(VLOOKUP($E108,contratos,4,FALSE),"")</f>
        <v/>
      </c>
      <c r="J108" s="112" t="str">
        <f>IFERROR(VLOOKUP($E108,contratos,5,FALSE),"")</f>
        <v/>
      </c>
      <c r="K108" s="112" t="str">
        <f>IFERROR(VLOOKUP($E108,contratos,6,FALSE),"")</f>
        <v/>
      </c>
      <c r="L108" s="112" t="str">
        <f>IFERROR(VLOOKUP($E108,contratos,7,FALSE),"")</f>
        <v/>
      </c>
      <c r="M108" s="113"/>
      <c r="N108" s="114"/>
      <c r="O108" s="113"/>
      <c r="P108" s="107"/>
      <c r="Q108" s="115"/>
      <c r="R108" s="116"/>
      <c r="S108" s="117" t="str">
        <f t="shared" si="3"/>
        <v/>
      </c>
      <c r="T108" s="116"/>
      <c r="U108" s="106" t="str">
        <f t="shared" si="4"/>
        <v/>
      </c>
      <c r="V108" s="107"/>
      <c r="W108" s="107"/>
      <c r="X108" s="118"/>
      <c r="Y108" s="119"/>
      <c r="Z108" s="113"/>
      <c r="AA108" s="113"/>
      <c r="AB108" s="119" t="str">
        <f>IF(T108&lt;&gt;"",(HOUR(T108)+MINUTE(T108)/60)*custohh,"")</f>
        <v/>
      </c>
      <c r="AC108" s="118"/>
      <c r="AD108" s="119" t="str">
        <f t="shared" si="6"/>
        <v/>
      </c>
      <c r="AE108" s="107"/>
      <c r="AF108" s="107"/>
      <c r="AG108" s="107"/>
      <c r="AH108" s="107"/>
      <c r="AI108" s="107"/>
      <c r="AJ108" s="120"/>
      <c r="AK108" s="107"/>
      <c r="AL108" s="113"/>
      <c r="AM108" s="121"/>
      <c r="AN108" s="121"/>
    </row>
    <row r="109">
      <c r="A109" s="104"/>
      <c r="B109" s="105"/>
      <c r="C109" s="105"/>
      <c r="D109" s="106" t="str">
        <f t="shared" si="9"/>
        <v/>
      </c>
      <c r="E109" s="107"/>
      <c r="F109" s="108" t="str">
        <f t="shared" si="2"/>
        <v/>
      </c>
      <c r="G109" s="109" t="str">
        <f>IFERROR(VLOOKUP($E109,contratos,2,FALSE),"")</f>
        <v/>
      </c>
      <c r="H109" s="110" t="str">
        <f>IFERROR(VLOOKUP($E109,contratos,3,FALSE),"")</f>
        <v/>
      </c>
      <c r="I109" s="111" t="str">
        <f>IFERROR(VLOOKUP($E109,contratos,4,FALSE),"")</f>
        <v/>
      </c>
      <c r="J109" s="112" t="str">
        <f>IFERROR(VLOOKUP($E109,contratos,5,FALSE),"")</f>
        <v/>
      </c>
      <c r="K109" s="112" t="str">
        <f>IFERROR(VLOOKUP($E109,contratos,6,FALSE),"")</f>
        <v/>
      </c>
      <c r="L109" s="112" t="str">
        <f>IFERROR(VLOOKUP($E109,contratos,7,FALSE),"")</f>
        <v/>
      </c>
      <c r="M109" s="113"/>
      <c r="N109" s="114"/>
      <c r="O109" s="113"/>
      <c r="P109" s="107"/>
      <c r="Q109" s="115"/>
      <c r="R109" s="116"/>
      <c r="S109" s="117" t="str">
        <f t="shared" si="3"/>
        <v/>
      </c>
      <c r="T109" s="116"/>
      <c r="U109" s="106" t="str">
        <f t="shared" si="4"/>
        <v/>
      </c>
      <c r="V109" s="107"/>
      <c r="W109" s="107"/>
      <c r="X109" s="118"/>
      <c r="Y109" s="119"/>
      <c r="Z109" s="113"/>
      <c r="AA109" s="113"/>
      <c r="AB109" s="119" t="str">
        <f>IF(T109&lt;&gt;"",(HOUR(T109)+MINUTE(T109)/60)*custohh,"")</f>
        <v/>
      </c>
      <c r="AC109" s="118"/>
      <c r="AD109" s="119" t="str">
        <f t="shared" si="6"/>
        <v/>
      </c>
      <c r="AE109" s="107"/>
      <c r="AF109" s="107"/>
      <c r="AG109" s="107"/>
      <c r="AH109" s="107"/>
      <c r="AI109" s="107"/>
      <c r="AJ109" s="120"/>
      <c r="AK109" s="107"/>
      <c r="AL109" s="113"/>
      <c r="AM109" s="121"/>
      <c r="AN109" s="121"/>
    </row>
    <row r="110">
      <c r="A110" s="104"/>
      <c r="B110" s="105"/>
      <c r="C110" s="105"/>
      <c r="D110" s="106" t="str">
        <f t="shared" si="9"/>
        <v/>
      </c>
      <c r="E110" s="107"/>
      <c r="F110" s="108" t="str">
        <f t="shared" si="2"/>
        <v/>
      </c>
      <c r="G110" s="109" t="str">
        <f>IFERROR(VLOOKUP($E110,contratos,2,FALSE),"")</f>
        <v/>
      </c>
      <c r="H110" s="110" t="str">
        <f>IFERROR(VLOOKUP($E110,contratos,3,FALSE),"")</f>
        <v/>
      </c>
      <c r="I110" s="111" t="str">
        <f>IFERROR(VLOOKUP($E110,contratos,4,FALSE),"")</f>
        <v/>
      </c>
      <c r="J110" s="112" t="str">
        <f>IFERROR(VLOOKUP($E110,contratos,5,FALSE),"")</f>
        <v/>
      </c>
      <c r="K110" s="112" t="str">
        <f>IFERROR(VLOOKUP($E110,contratos,6,FALSE),"")</f>
        <v/>
      </c>
      <c r="L110" s="112" t="str">
        <f>IFERROR(VLOOKUP($E110,contratos,7,FALSE),"")</f>
        <v/>
      </c>
      <c r="M110" s="113"/>
      <c r="N110" s="113"/>
      <c r="O110" s="113"/>
      <c r="P110" s="107"/>
      <c r="Q110" s="115"/>
      <c r="R110" s="116"/>
      <c r="S110" s="117" t="str">
        <f t="shared" si="3"/>
        <v/>
      </c>
      <c r="T110" s="116"/>
      <c r="U110" s="106" t="str">
        <f t="shared" si="4"/>
        <v/>
      </c>
      <c r="V110" s="107"/>
      <c r="W110" s="107"/>
      <c r="X110" s="118"/>
      <c r="Y110" s="119"/>
      <c r="Z110" s="113"/>
      <c r="AA110" s="113"/>
      <c r="AB110" s="119" t="str">
        <f>IF(T110&lt;&gt;"",(HOUR(T110)+MINUTE(T110)/60)*custohh,"")</f>
        <v/>
      </c>
      <c r="AC110" s="118"/>
      <c r="AD110" s="119" t="str">
        <f t="shared" si="6"/>
        <v/>
      </c>
      <c r="AE110" s="107"/>
      <c r="AF110" s="107"/>
      <c r="AG110" s="107"/>
      <c r="AH110" s="107"/>
      <c r="AI110" s="107"/>
      <c r="AJ110" s="120"/>
      <c r="AK110" s="107"/>
      <c r="AL110" s="113"/>
      <c r="AM110" s="121"/>
      <c r="AN110" s="121"/>
    </row>
    <row r="111">
      <c r="A111" s="104"/>
      <c r="B111" s="105"/>
      <c r="C111" s="105"/>
      <c r="D111" s="106" t="str">
        <f t="shared" si="9"/>
        <v/>
      </c>
      <c r="E111" s="107"/>
      <c r="F111" s="108" t="str">
        <f t="shared" si="2"/>
        <v/>
      </c>
      <c r="G111" s="109" t="str">
        <f>IFERROR(VLOOKUP($E111,contratos,2,FALSE),"")</f>
        <v/>
      </c>
      <c r="H111" s="110" t="str">
        <f>IFERROR(VLOOKUP($E111,contratos,3,FALSE),"")</f>
        <v/>
      </c>
      <c r="I111" s="111" t="str">
        <f>IFERROR(VLOOKUP($E111,contratos,4,FALSE),"")</f>
        <v/>
      </c>
      <c r="J111" s="112" t="str">
        <f>IFERROR(VLOOKUP($E111,contratos,5,FALSE),"")</f>
        <v/>
      </c>
      <c r="K111" s="112" t="str">
        <f>IFERROR(VLOOKUP($E111,contratos,6,FALSE),"")</f>
        <v/>
      </c>
      <c r="L111" s="112" t="str">
        <f>IFERROR(VLOOKUP($E111,contratos,7,FALSE),"")</f>
        <v/>
      </c>
      <c r="M111" s="113"/>
      <c r="N111" s="114"/>
      <c r="O111" s="113"/>
      <c r="P111" s="107"/>
      <c r="Q111" s="115"/>
      <c r="R111" s="116"/>
      <c r="S111" s="117" t="str">
        <f t="shared" si="3"/>
        <v/>
      </c>
      <c r="T111" s="116"/>
      <c r="U111" s="106" t="str">
        <f t="shared" si="4"/>
        <v/>
      </c>
      <c r="V111" s="107"/>
      <c r="W111" s="107"/>
      <c r="X111" s="118"/>
      <c r="Y111" s="119"/>
      <c r="Z111" s="113"/>
      <c r="AA111" s="113"/>
      <c r="AB111" s="119" t="str">
        <f>IF(T111&lt;&gt;"",(HOUR(T111)+MINUTE(T111)/60)*custohh,"")</f>
        <v/>
      </c>
      <c r="AC111" s="118"/>
      <c r="AD111" s="119" t="str">
        <f t="shared" si="6"/>
        <v/>
      </c>
      <c r="AE111" s="107"/>
      <c r="AF111" s="107"/>
      <c r="AG111" s="107"/>
      <c r="AH111" s="107"/>
      <c r="AI111" s="107"/>
      <c r="AJ111" s="120"/>
      <c r="AK111" s="107"/>
      <c r="AL111" s="113"/>
      <c r="AM111" s="121"/>
      <c r="AN111" s="121"/>
    </row>
    <row r="112">
      <c r="A112" s="104"/>
      <c r="B112" s="105"/>
      <c r="C112" s="105"/>
      <c r="D112" s="106" t="str">
        <f t="shared" si="9"/>
        <v/>
      </c>
      <c r="E112" s="107"/>
      <c r="F112" s="108" t="str">
        <f t="shared" si="2"/>
        <v/>
      </c>
      <c r="G112" s="109" t="str">
        <f>IFERROR(VLOOKUP($E112,contratos,2,FALSE),"")</f>
        <v/>
      </c>
      <c r="H112" s="110" t="str">
        <f>IFERROR(VLOOKUP($E112,contratos,3,FALSE),"")</f>
        <v/>
      </c>
      <c r="I112" s="111" t="str">
        <f>IFERROR(VLOOKUP($E112,contratos,4,FALSE),"")</f>
        <v/>
      </c>
      <c r="J112" s="112" t="str">
        <f>IFERROR(VLOOKUP($E112,contratos,5,FALSE),"")</f>
        <v/>
      </c>
      <c r="K112" s="112" t="str">
        <f>IFERROR(VLOOKUP($E112,contratos,6,FALSE),"")</f>
        <v/>
      </c>
      <c r="L112" s="112" t="str">
        <f>IFERROR(VLOOKUP($E112,contratos,7,FALSE),"")</f>
        <v/>
      </c>
      <c r="M112" s="113"/>
      <c r="N112" s="114"/>
      <c r="O112" s="113"/>
      <c r="P112" s="107"/>
      <c r="Q112" s="115"/>
      <c r="R112" s="116"/>
      <c r="S112" s="117" t="str">
        <f t="shared" si="3"/>
        <v/>
      </c>
      <c r="T112" s="116"/>
      <c r="U112" s="106" t="str">
        <f t="shared" si="4"/>
        <v/>
      </c>
      <c r="V112" s="107"/>
      <c r="W112" s="107"/>
      <c r="X112" s="118"/>
      <c r="Y112" s="119"/>
      <c r="Z112" s="113"/>
      <c r="AA112" s="113"/>
      <c r="AB112" s="119" t="str">
        <f>IF(T112&lt;&gt;"",(HOUR(T112)+MINUTE(T112)/60)*custohh,"")</f>
        <v/>
      </c>
      <c r="AC112" s="118"/>
      <c r="AD112" s="119" t="str">
        <f t="shared" si="6"/>
        <v/>
      </c>
      <c r="AE112" s="107"/>
      <c r="AF112" s="107"/>
      <c r="AG112" s="107"/>
      <c r="AH112" s="107"/>
      <c r="AI112" s="107"/>
      <c r="AJ112" s="122"/>
      <c r="AK112" s="107"/>
      <c r="AL112" s="113"/>
      <c r="AM112" s="126"/>
      <c r="AN112" s="121"/>
    </row>
    <row r="113">
      <c r="A113" s="104"/>
      <c r="B113" s="105"/>
      <c r="C113" s="105"/>
      <c r="D113" s="106" t="str">
        <f t="shared" si="9"/>
        <v/>
      </c>
      <c r="E113" s="107"/>
      <c r="F113" s="108" t="str">
        <f t="shared" si="2"/>
        <v/>
      </c>
      <c r="G113" s="109" t="str">
        <f>IFERROR(VLOOKUP($E113,contratos,2,FALSE),"")</f>
        <v/>
      </c>
      <c r="H113" s="110" t="str">
        <f>IFERROR(VLOOKUP($E113,contratos,3,FALSE),"")</f>
        <v/>
      </c>
      <c r="I113" s="111" t="str">
        <f>IFERROR(VLOOKUP($E113,contratos,4,FALSE),"")</f>
        <v/>
      </c>
      <c r="J113" s="112" t="str">
        <f>IFERROR(VLOOKUP($E113,contratos,5,FALSE),"")</f>
        <v/>
      </c>
      <c r="K113" s="112" t="str">
        <f>IFERROR(VLOOKUP($E113,contratos,6,FALSE),"")</f>
        <v/>
      </c>
      <c r="L113" s="112" t="str">
        <f>IFERROR(VLOOKUP($E113,contratos,7,FALSE),"")</f>
        <v/>
      </c>
      <c r="M113" s="113"/>
      <c r="N113" s="114"/>
      <c r="O113" s="113"/>
      <c r="P113" s="107"/>
      <c r="Q113" s="115"/>
      <c r="R113" s="116"/>
      <c r="S113" s="117" t="str">
        <f t="shared" si="3"/>
        <v/>
      </c>
      <c r="T113" s="116"/>
      <c r="U113" s="106" t="str">
        <f t="shared" si="4"/>
        <v/>
      </c>
      <c r="V113" s="107"/>
      <c r="W113" s="107"/>
      <c r="X113" s="118"/>
      <c r="Y113" s="119"/>
      <c r="Z113" s="113"/>
      <c r="AA113" s="113"/>
      <c r="AB113" s="119" t="str">
        <f>IF(T113&lt;&gt;"",(HOUR(T113)+MINUTE(T113)/60)*custohh,"")</f>
        <v/>
      </c>
      <c r="AC113" s="118"/>
      <c r="AD113" s="119" t="str">
        <f t="shared" si="6"/>
        <v/>
      </c>
      <c r="AE113" s="107"/>
      <c r="AF113" s="107"/>
      <c r="AG113" s="107"/>
      <c r="AH113" s="107"/>
      <c r="AI113" s="107"/>
      <c r="AJ113" s="120"/>
      <c r="AK113" s="107"/>
      <c r="AL113" s="113"/>
      <c r="AM113" s="121"/>
      <c r="AN113" s="121"/>
    </row>
    <row r="114">
      <c r="A114" s="104"/>
      <c r="B114" s="105"/>
      <c r="C114" s="105"/>
      <c r="D114" s="106" t="str">
        <f t="shared" si="9"/>
        <v/>
      </c>
      <c r="E114" s="107"/>
      <c r="F114" s="108" t="str">
        <f t="shared" si="2"/>
        <v/>
      </c>
      <c r="G114" s="109" t="str">
        <f>IFERROR(VLOOKUP($E114,contratos,2,FALSE),"")</f>
        <v/>
      </c>
      <c r="H114" s="110" t="str">
        <f>IFERROR(VLOOKUP($E114,contratos,3,FALSE),"")</f>
        <v/>
      </c>
      <c r="I114" s="111" t="str">
        <f>IFERROR(VLOOKUP($E114,contratos,4,FALSE),"")</f>
        <v/>
      </c>
      <c r="J114" s="112" t="str">
        <f>IFERROR(VLOOKUP($E114,contratos,5,FALSE),"")</f>
        <v/>
      </c>
      <c r="K114" s="112" t="str">
        <f>IFERROR(VLOOKUP($E114,contratos,6,FALSE),"")</f>
        <v/>
      </c>
      <c r="L114" s="112" t="str">
        <f>IFERROR(VLOOKUP($E114,contratos,7,FALSE),"")</f>
        <v/>
      </c>
      <c r="M114" s="113"/>
      <c r="N114" s="114"/>
      <c r="O114" s="113"/>
      <c r="P114" s="107"/>
      <c r="Q114" s="115"/>
      <c r="R114" s="116"/>
      <c r="S114" s="117" t="str">
        <f t="shared" si="3"/>
        <v/>
      </c>
      <c r="T114" s="116"/>
      <c r="U114" s="106" t="str">
        <f t="shared" si="4"/>
        <v/>
      </c>
      <c r="V114" s="107"/>
      <c r="W114" s="107"/>
      <c r="X114" s="118"/>
      <c r="Y114" s="119"/>
      <c r="Z114" s="113"/>
      <c r="AA114" s="113"/>
      <c r="AB114" s="119" t="str">
        <f>IF(T114&lt;&gt;"",(HOUR(T114)+MINUTE(T114)/60)*custohh,"")</f>
        <v/>
      </c>
      <c r="AC114" s="118"/>
      <c r="AD114" s="119" t="str">
        <f t="shared" si="6"/>
        <v/>
      </c>
      <c r="AE114" s="107"/>
      <c r="AF114" s="107"/>
      <c r="AG114" s="107"/>
      <c r="AH114" s="107"/>
      <c r="AI114" s="107"/>
      <c r="AJ114" s="120"/>
      <c r="AK114" s="107"/>
      <c r="AL114" s="113"/>
      <c r="AM114" s="121"/>
      <c r="AN114" s="121"/>
    </row>
    <row r="115">
      <c r="A115" s="104"/>
      <c r="B115" s="105"/>
      <c r="C115" s="105"/>
      <c r="D115" s="106" t="str">
        <f t="shared" si="9"/>
        <v/>
      </c>
      <c r="E115" s="107"/>
      <c r="F115" s="108" t="str">
        <f t="shared" si="2"/>
        <v/>
      </c>
      <c r="G115" s="109" t="str">
        <f>IFERROR(VLOOKUP($E115,contratos,2,FALSE),"")</f>
        <v/>
      </c>
      <c r="H115" s="110" t="str">
        <f>IFERROR(VLOOKUP($E115,contratos,3,FALSE),"")</f>
        <v/>
      </c>
      <c r="I115" s="111" t="str">
        <f>IFERROR(VLOOKUP($E115,contratos,4,FALSE),"")</f>
        <v/>
      </c>
      <c r="J115" s="112" t="str">
        <f>IFERROR(VLOOKUP($E115,contratos,5,FALSE),"")</f>
        <v/>
      </c>
      <c r="K115" s="112" t="str">
        <f>IFERROR(VLOOKUP($E115,contratos,6,FALSE),"")</f>
        <v/>
      </c>
      <c r="L115" s="112" t="str">
        <f>IFERROR(VLOOKUP($E115,contratos,7,FALSE),"")</f>
        <v/>
      </c>
      <c r="M115" s="113"/>
      <c r="N115" s="114"/>
      <c r="O115" s="113"/>
      <c r="P115" s="107"/>
      <c r="Q115" s="115"/>
      <c r="R115" s="116"/>
      <c r="S115" s="117" t="str">
        <f t="shared" si="3"/>
        <v/>
      </c>
      <c r="T115" s="116"/>
      <c r="U115" s="106" t="str">
        <f t="shared" si="4"/>
        <v/>
      </c>
      <c r="V115" s="107"/>
      <c r="W115" s="107"/>
      <c r="X115" s="118"/>
      <c r="Y115" s="119"/>
      <c r="Z115" s="113"/>
      <c r="AA115" s="113"/>
      <c r="AB115" s="119" t="str">
        <f>IF(T115&lt;&gt;"",(HOUR(T115)+MINUTE(T115)/60)*custohh,"")</f>
        <v/>
      </c>
      <c r="AC115" s="118"/>
      <c r="AD115" s="119" t="str">
        <f t="shared" si="6"/>
        <v/>
      </c>
      <c r="AE115" s="107"/>
      <c r="AF115" s="107"/>
      <c r="AG115" s="107"/>
      <c r="AH115" s="107"/>
      <c r="AI115" s="107"/>
      <c r="AJ115" s="120"/>
      <c r="AK115" s="107"/>
      <c r="AL115" s="113"/>
      <c r="AM115" s="121"/>
      <c r="AN115" s="121"/>
    </row>
    <row r="116">
      <c r="A116" s="104"/>
      <c r="B116" s="105"/>
      <c r="C116" s="105"/>
      <c r="D116" s="106" t="str">
        <f t="shared" si="9"/>
        <v/>
      </c>
      <c r="E116" s="107"/>
      <c r="F116" s="108" t="str">
        <f t="shared" si="2"/>
        <v/>
      </c>
      <c r="G116" s="109" t="str">
        <f>IFERROR(VLOOKUP($E116,contratos,2,FALSE),"")</f>
        <v/>
      </c>
      <c r="H116" s="110" t="str">
        <f>IFERROR(VLOOKUP($E116,contratos,3,FALSE),"")</f>
        <v/>
      </c>
      <c r="I116" s="111" t="str">
        <f>IFERROR(VLOOKUP($E116,contratos,4,FALSE),"")</f>
        <v/>
      </c>
      <c r="J116" s="112" t="str">
        <f>IFERROR(VLOOKUP($E116,contratos,5,FALSE),"")</f>
        <v/>
      </c>
      <c r="K116" s="112" t="str">
        <f>IFERROR(VLOOKUP($E116,contratos,6,FALSE),"")</f>
        <v/>
      </c>
      <c r="L116" s="112" t="str">
        <f>IFERROR(VLOOKUP($E116,contratos,7,FALSE),"")</f>
        <v/>
      </c>
      <c r="M116" s="113"/>
      <c r="N116" s="114"/>
      <c r="O116" s="113"/>
      <c r="P116" s="107"/>
      <c r="Q116" s="115"/>
      <c r="R116" s="116"/>
      <c r="S116" s="117" t="str">
        <f t="shared" si="3"/>
        <v/>
      </c>
      <c r="T116" s="116"/>
      <c r="U116" s="106" t="str">
        <f t="shared" si="4"/>
        <v/>
      </c>
      <c r="V116" s="107"/>
      <c r="W116" s="107"/>
      <c r="X116" s="118"/>
      <c r="Y116" s="119"/>
      <c r="Z116" s="113"/>
      <c r="AA116" s="113"/>
      <c r="AB116" s="119" t="str">
        <f>IF(T116&lt;&gt;"",(HOUR(T116)+MINUTE(T116)/60)*custohh,"")</f>
        <v/>
      </c>
      <c r="AC116" s="118"/>
      <c r="AD116" s="119" t="str">
        <f t="shared" si="6"/>
        <v/>
      </c>
      <c r="AE116" s="107"/>
      <c r="AF116" s="107"/>
      <c r="AG116" s="107"/>
      <c r="AH116" s="107"/>
      <c r="AI116" s="107"/>
      <c r="AJ116" s="122"/>
      <c r="AK116" s="107"/>
      <c r="AL116" s="113"/>
      <c r="AM116" s="126"/>
      <c r="AN116" s="121"/>
    </row>
    <row r="117">
      <c r="A117" s="104"/>
      <c r="B117" s="105"/>
      <c r="C117" s="105"/>
      <c r="D117" s="106" t="str">
        <f t="shared" si="9"/>
        <v/>
      </c>
      <c r="E117" s="107"/>
      <c r="F117" s="108" t="str">
        <f t="shared" si="2"/>
        <v/>
      </c>
      <c r="G117" s="109" t="str">
        <f>IFERROR(VLOOKUP($E117,contratos,2,FALSE),"")</f>
        <v/>
      </c>
      <c r="H117" s="110" t="str">
        <f>IFERROR(VLOOKUP($E117,contratos,3,FALSE),"")</f>
        <v/>
      </c>
      <c r="I117" s="111" t="str">
        <f>IFERROR(VLOOKUP($E117,contratos,4,FALSE),"")</f>
        <v/>
      </c>
      <c r="J117" s="112" t="str">
        <f>IFERROR(VLOOKUP($E117,contratos,5,FALSE),"")</f>
        <v/>
      </c>
      <c r="K117" s="112" t="str">
        <f>IFERROR(VLOOKUP($E117,contratos,6,FALSE),"")</f>
        <v/>
      </c>
      <c r="L117" s="112" t="str">
        <f>IFERROR(VLOOKUP($E117,contratos,7,FALSE),"")</f>
        <v/>
      </c>
      <c r="M117" s="113"/>
      <c r="N117" s="114"/>
      <c r="O117" s="113"/>
      <c r="P117" s="107"/>
      <c r="Q117" s="115"/>
      <c r="R117" s="116"/>
      <c r="S117" s="117" t="str">
        <f t="shared" si="3"/>
        <v/>
      </c>
      <c r="T117" s="116"/>
      <c r="U117" s="106" t="str">
        <f t="shared" si="4"/>
        <v/>
      </c>
      <c r="V117" s="107"/>
      <c r="W117" s="107"/>
      <c r="X117" s="118"/>
      <c r="Y117" s="119"/>
      <c r="Z117" s="113"/>
      <c r="AA117" s="113"/>
      <c r="AB117" s="119" t="str">
        <f>IF(T117&lt;&gt;"",(HOUR(T117)+MINUTE(T117)/60)*custohh,"")</f>
        <v/>
      </c>
      <c r="AC117" s="118"/>
      <c r="AD117" s="119" t="str">
        <f t="shared" si="6"/>
        <v/>
      </c>
      <c r="AE117" s="107"/>
      <c r="AF117" s="107"/>
      <c r="AG117" s="107"/>
      <c r="AH117" s="107"/>
      <c r="AI117" s="107"/>
      <c r="AJ117" s="120"/>
      <c r="AK117" s="107"/>
      <c r="AL117" s="113"/>
      <c r="AM117" s="121"/>
      <c r="AN117" s="121"/>
    </row>
    <row r="118">
      <c r="A118" s="104"/>
      <c r="B118" s="105"/>
      <c r="C118" s="105"/>
      <c r="D118" s="106" t="str">
        <f t="shared" si="9"/>
        <v/>
      </c>
      <c r="E118" s="107"/>
      <c r="F118" s="108" t="str">
        <f t="shared" si="2"/>
        <v/>
      </c>
      <c r="G118" s="109" t="str">
        <f>IFERROR(VLOOKUP($E118,contratos,2,FALSE),"")</f>
        <v/>
      </c>
      <c r="H118" s="110" t="str">
        <f>IFERROR(VLOOKUP($E118,contratos,3,FALSE),"")</f>
        <v/>
      </c>
      <c r="I118" s="111" t="str">
        <f>IFERROR(VLOOKUP($E118,contratos,4,FALSE),"")</f>
        <v/>
      </c>
      <c r="J118" s="112" t="str">
        <f>IFERROR(VLOOKUP($E118,contratos,5,FALSE),"")</f>
        <v/>
      </c>
      <c r="K118" s="112" t="str">
        <f>IFERROR(VLOOKUP($E118,contratos,6,FALSE),"")</f>
        <v/>
      </c>
      <c r="L118" s="112" t="str">
        <f>IFERROR(VLOOKUP($E118,contratos,7,FALSE),"")</f>
        <v/>
      </c>
      <c r="M118" s="113"/>
      <c r="N118" s="114"/>
      <c r="O118" s="113"/>
      <c r="P118" s="107"/>
      <c r="Q118" s="115"/>
      <c r="R118" s="116"/>
      <c r="S118" s="117" t="str">
        <f t="shared" si="3"/>
        <v/>
      </c>
      <c r="T118" s="116"/>
      <c r="U118" s="106" t="str">
        <f t="shared" si="4"/>
        <v/>
      </c>
      <c r="V118" s="107"/>
      <c r="W118" s="107"/>
      <c r="X118" s="118"/>
      <c r="Y118" s="119"/>
      <c r="Z118" s="113"/>
      <c r="AA118" s="113"/>
      <c r="AB118" s="119" t="str">
        <f>IF(T118&lt;&gt;"",(HOUR(T118)+MINUTE(T118)/60)*custohh,"")</f>
        <v/>
      </c>
      <c r="AC118" s="118"/>
      <c r="AD118" s="119" t="str">
        <f t="shared" si="6"/>
        <v/>
      </c>
      <c r="AE118" s="107"/>
      <c r="AF118" s="107"/>
      <c r="AG118" s="107"/>
      <c r="AH118" s="107"/>
      <c r="AI118" s="107"/>
      <c r="AJ118" s="120"/>
      <c r="AK118" s="107"/>
      <c r="AL118" s="113"/>
      <c r="AM118" s="121"/>
      <c r="AN118" s="121"/>
    </row>
    <row r="119">
      <c r="A119" s="104"/>
      <c r="B119" s="105"/>
      <c r="C119" s="105"/>
      <c r="D119" s="106" t="str">
        <f t="shared" si="9"/>
        <v/>
      </c>
      <c r="E119" s="107"/>
      <c r="F119" s="108" t="str">
        <f t="shared" si="2"/>
        <v/>
      </c>
      <c r="G119" s="109" t="str">
        <f>IFERROR(VLOOKUP($E119,contratos,2,FALSE),"")</f>
        <v/>
      </c>
      <c r="H119" s="110" t="str">
        <f>IFERROR(VLOOKUP($E119,contratos,3,FALSE),"")</f>
        <v/>
      </c>
      <c r="I119" s="111" t="str">
        <f>IFERROR(VLOOKUP($E119,contratos,4,FALSE),"")</f>
        <v/>
      </c>
      <c r="J119" s="112" t="str">
        <f>IFERROR(VLOOKUP($E119,contratos,5,FALSE),"")</f>
        <v/>
      </c>
      <c r="K119" s="112" t="str">
        <f>IFERROR(VLOOKUP($E119,contratos,6,FALSE),"")</f>
        <v/>
      </c>
      <c r="L119" s="112" t="str">
        <f>IFERROR(VLOOKUP($E119,contratos,7,FALSE),"")</f>
        <v/>
      </c>
      <c r="M119" s="113"/>
      <c r="N119" s="114"/>
      <c r="O119" s="113"/>
      <c r="P119" s="107"/>
      <c r="Q119" s="115"/>
      <c r="R119" s="116"/>
      <c r="S119" s="117" t="str">
        <f t="shared" si="3"/>
        <v/>
      </c>
      <c r="T119" s="116"/>
      <c r="U119" s="106" t="str">
        <f t="shared" si="4"/>
        <v/>
      </c>
      <c r="V119" s="107"/>
      <c r="W119" s="107"/>
      <c r="X119" s="118"/>
      <c r="Y119" s="119"/>
      <c r="Z119" s="113"/>
      <c r="AA119" s="113"/>
      <c r="AB119" s="119" t="str">
        <f>IF(T119&lt;&gt;"",(HOUR(T119)+MINUTE(T119)/60)*custohh,"")</f>
        <v/>
      </c>
      <c r="AC119" s="118"/>
      <c r="AD119" s="119" t="str">
        <f t="shared" si="6"/>
        <v/>
      </c>
      <c r="AE119" s="107"/>
      <c r="AF119" s="107"/>
      <c r="AG119" s="107"/>
      <c r="AH119" s="107"/>
      <c r="AI119" s="107"/>
      <c r="AJ119" s="120"/>
      <c r="AK119" s="107"/>
      <c r="AL119" s="113"/>
      <c r="AM119" s="121"/>
      <c r="AN119" s="121"/>
    </row>
    <row r="120">
      <c r="A120" s="104"/>
      <c r="B120" s="105"/>
      <c r="C120" s="105"/>
      <c r="D120" s="106" t="str">
        <f t="shared" si="9"/>
        <v/>
      </c>
      <c r="E120" s="107"/>
      <c r="F120" s="108" t="str">
        <f t="shared" si="2"/>
        <v/>
      </c>
      <c r="G120" s="109" t="str">
        <f>IFERROR(VLOOKUP($E120,contratos,2,FALSE),"")</f>
        <v/>
      </c>
      <c r="H120" s="110" t="str">
        <f>IFERROR(VLOOKUP($E120,contratos,3,FALSE),"")</f>
        <v/>
      </c>
      <c r="I120" s="111" t="str">
        <f>IFERROR(VLOOKUP($E120,contratos,4,FALSE),"")</f>
        <v/>
      </c>
      <c r="J120" s="112" t="str">
        <f>IFERROR(VLOOKUP($E120,contratos,5,FALSE),"")</f>
        <v/>
      </c>
      <c r="K120" s="112" t="str">
        <f>IFERROR(VLOOKUP($E120,contratos,6,FALSE),"")</f>
        <v/>
      </c>
      <c r="L120" s="112" t="str">
        <f>IFERROR(VLOOKUP($E120,contratos,7,FALSE),"")</f>
        <v/>
      </c>
      <c r="M120" s="113"/>
      <c r="N120" s="114"/>
      <c r="O120" s="113"/>
      <c r="P120" s="107"/>
      <c r="Q120" s="115"/>
      <c r="R120" s="116"/>
      <c r="S120" s="117" t="str">
        <f t="shared" si="3"/>
        <v/>
      </c>
      <c r="T120" s="116"/>
      <c r="U120" s="106" t="str">
        <f t="shared" si="4"/>
        <v/>
      </c>
      <c r="V120" s="107"/>
      <c r="W120" s="107"/>
      <c r="X120" s="118"/>
      <c r="Y120" s="119"/>
      <c r="Z120" s="113"/>
      <c r="AA120" s="113"/>
      <c r="AB120" s="119" t="str">
        <f>IF(T120&lt;&gt;"",(HOUR(T120)+MINUTE(T120)/60)*custohh,"")</f>
        <v/>
      </c>
      <c r="AC120" s="118"/>
      <c r="AD120" s="119" t="str">
        <f t="shared" si="6"/>
        <v/>
      </c>
      <c r="AE120" s="107"/>
      <c r="AF120" s="107"/>
      <c r="AG120" s="107"/>
      <c r="AH120" s="107"/>
      <c r="AI120" s="107"/>
      <c r="AJ120" s="122"/>
      <c r="AK120" s="107"/>
      <c r="AL120" s="113"/>
      <c r="AM120" s="121"/>
      <c r="AN120" s="121"/>
    </row>
    <row r="121">
      <c r="A121" s="104"/>
      <c r="B121" s="105"/>
      <c r="C121" s="105"/>
      <c r="D121" s="106" t="str">
        <f t="shared" si="9"/>
        <v/>
      </c>
      <c r="E121" s="107"/>
      <c r="F121" s="108" t="str">
        <f t="shared" si="2"/>
        <v/>
      </c>
      <c r="G121" s="109" t="str">
        <f>IFERROR(VLOOKUP($E121,contratos,2,FALSE),"")</f>
        <v/>
      </c>
      <c r="H121" s="110" t="str">
        <f>IFERROR(VLOOKUP($E121,contratos,3,FALSE),"")</f>
        <v/>
      </c>
      <c r="I121" s="111" t="str">
        <f>IFERROR(VLOOKUP($E121,contratos,4,FALSE),"")</f>
        <v/>
      </c>
      <c r="J121" s="112" t="str">
        <f>IFERROR(VLOOKUP($E121,contratos,5,FALSE),"")</f>
        <v/>
      </c>
      <c r="K121" s="112" t="str">
        <f>IFERROR(VLOOKUP($E121,contratos,6,FALSE),"")</f>
        <v/>
      </c>
      <c r="L121" s="112" t="str">
        <f>IFERROR(VLOOKUP($E121,contratos,7,FALSE),"")</f>
        <v/>
      </c>
      <c r="M121" s="113"/>
      <c r="N121" s="114"/>
      <c r="O121" s="113"/>
      <c r="P121" s="107"/>
      <c r="Q121" s="115"/>
      <c r="R121" s="116"/>
      <c r="S121" s="117" t="str">
        <f t="shared" si="3"/>
        <v/>
      </c>
      <c r="T121" s="116"/>
      <c r="U121" s="106" t="str">
        <f t="shared" si="4"/>
        <v/>
      </c>
      <c r="V121" s="107"/>
      <c r="W121" s="107"/>
      <c r="X121" s="118"/>
      <c r="Y121" s="119"/>
      <c r="Z121" s="113"/>
      <c r="AA121" s="113"/>
      <c r="AB121" s="119" t="str">
        <f>IF(T121&lt;&gt;"",(HOUR(T121)+MINUTE(T121)/60)*custohh,"")</f>
        <v/>
      </c>
      <c r="AC121" s="118"/>
      <c r="AD121" s="119" t="str">
        <f t="shared" si="6"/>
        <v/>
      </c>
      <c r="AE121" s="107"/>
      <c r="AF121" s="107"/>
      <c r="AG121" s="107"/>
      <c r="AH121" s="107"/>
      <c r="AI121" s="107"/>
      <c r="AJ121" s="120"/>
      <c r="AK121" s="107"/>
      <c r="AL121" s="113"/>
      <c r="AM121" s="121"/>
      <c r="AN121" s="121"/>
    </row>
    <row r="122">
      <c r="A122" s="104"/>
      <c r="B122" s="105"/>
      <c r="C122" s="105"/>
      <c r="D122" s="106" t="str">
        <f t="shared" si="9"/>
        <v/>
      </c>
      <c r="E122" s="107"/>
      <c r="F122" s="108" t="str">
        <f t="shared" si="2"/>
        <v/>
      </c>
      <c r="G122" s="109" t="str">
        <f>IFERROR(VLOOKUP($E122,contratos,2,FALSE),"")</f>
        <v/>
      </c>
      <c r="H122" s="110" t="str">
        <f>IFERROR(VLOOKUP($E122,contratos,3,FALSE),"")</f>
        <v/>
      </c>
      <c r="I122" s="111" t="str">
        <f>IFERROR(VLOOKUP($E122,contratos,4,FALSE),"")</f>
        <v/>
      </c>
      <c r="J122" s="112" t="str">
        <f>IFERROR(VLOOKUP($E122,contratos,5,FALSE),"")</f>
        <v/>
      </c>
      <c r="K122" s="112" t="str">
        <f>IFERROR(VLOOKUP($E122,contratos,6,FALSE),"")</f>
        <v/>
      </c>
      <c r="L122" s="112" t="str">
        <f>IFERROR(VLOOKUP($E122,contratos,7,FALSE),"")</f>
        <v/>
      </c>
      <c r="M122" s="113"/>
      <c r="N122" s="113"/>
      <c r="O122" s="113"/>
      <c r="P122" s="107"/>
      <c r="Q122" s="115"/>
      <c r="R122" s="116"/>
      <c r="S122" s="117" t="str">
        <f t="shared" si="3"/>
        <v/>
      </c>
      <c r="T122" s="116"/>
      <c r="U122" s="106" t="str">
        <f t="shared" si="4"/>
        <v/>
      </c>
      <c r="V122" s="107"/>
      <c r="W122" s="107"/>
      <c r="X122" s="118"/>
      <c r="Y122" s="119"/>
      <c r="Z122" s="113"/>
      <c r="AA122" s="113"/>
      <c r="AB122" s="119" t="str">
        <f>IF(T122&lt;&gt;"",(HOUR(T122)+MINUTE(T122)/60)*custohh,"")</f>
        <v/>
      </c>
      <c r="AC122" s="118"/>
      <c r="AD122" s="119" t="str">
        <f t="shared" si="6"/>
        <v/>
      </c>
      <c r="AE122" s="107"/>
      <c r="AF122" s="107"/>
      <c r="AG122" s="107"/>
      <c r="AH122" s="107"/>
      <c r="AI122" s="107"/>
      <c r="AJ122" s="120"/>
      <c r="AK122" s="107"/>
      <c r="AL122" s="113"/>
      <c r="AM122" s="121"/>
      <c r="AN122" s="121"/>
    </row>
    <row r="123">
      <c r="A123" s="104"/>
      <c r="B123" s="105"/>
      <c r="C123" s="105"/>
      <c r="D123" s="106" t="str">
        <f t="shared" si="9"/>
        <v/>
      </c>
      <c r="E123" s="107"/>
      <c r="F123" s="108" t="str">
        <f t="shared" si="2"/>
        <v/>
      </c>
      <c r="G123" s="109" t="str">
        <f>IFERROR(VLOOKUP($E123,contratos,2,FALSE),"")</f>
        <v/>
      </c>
      <c r="H123" s="110" t="str">
        <f>IFERROR(VLOOKUP($E123,contratos,3,FALSE),"")</f>
        <v/>
      </c>
      <c r="I123" s="111" t="str">
        <f>IFERROR(VLOOKUP($E123,contratos,4,FALSE),"")</f>
        <v/>
      </c>
      <c r="J123" s="112" t="str">
        <f>IFERROR(VLOOKUP($E123,contratos,5,FALSE),"")</f>
        <v/>
      </c>
      <c r="K123" s="112" t="str">
        <f>IFERROR(VLOOKUP($E123,contratos,6,FALSE),"")</f>
        <v/>
      </c>
      <c r="L123" s="112" t="str">
        <f>IFERROR(VLOOKUP($E123,contratos,7,FALSE),"")</f>
        <v/>
      </c>
      <c r="M123" s="113"/>
      <c r="N123" s="114"/>
      <c r="O123" s="113"/>
      <c r="P123" s="107"/>
      <c r="Q123" s="115"/>
      <c r="R123" s="116"/>
      <c r="S123" s="117" t="str">
        <f t="shared" si="3"/>
        <v/>
      </c>
      <c r="T123" s="116"/>
      <c r="U123" s="106" t="str">
        <f t="shared" si="4"/>
        <v/>
      </c>
      <c r="V123" s="107"/>
      <c r="W123" s="107"/>
      <c r="X123" s="118"/>
      <c r="Y123" s="119"/>
      <c r="Z123" s="113"/>
      <c r="AA123" s="113"/>
      <c r="AB123" s="119" t="str">
        <f>IF(T123&lt;&gt;"",(HOUR(T123)+MINUTE(T123)/60)*custohh,"")</f>
        <v/>
      </c>
      <c r="AC123" s="118"/>
      <c r="AD123" s="119" t="str">
        <f t="shared" si="6"/>
        <v/>
      </c>
      <c r="AE123" s="107"/>
      <c r="AF123" s="107"/>
      <c r="AG123" s="107"/>
      <c r="AH123" s="107"/>
      <c r="AI123" s="107"/>
      <c r="AJ123" s="120"/>
      <c r="AK123" s="107"/>
      <c r="AL123" s="113"/>
      <c r="AM123" s="121"/>
      <c r="AN123" s="121"/>
    </row>
    <row r="124">
      <c r="A124" s="104"/>
      <c r="B124" s="105"/>
      <c r="C124" s="105"/>
      <c r="D124" s="106" t="str">
        <f t="shared" si="9"/>
        <v/>
      </c>
      <c r="E124" s="107"/>
      <c r="F124" s="108" t="str">
        <f t="shared" si="2"/>
        <v/>
      </c>
      <c r="G124" s="109" t="str">
        <f>IFERROR(VLOOKUP($E124,contratos,2,FALSE),"")</f>
        <v/>
      </c>
      <c r="H124" s="110" t="str">
        <f>IFERROR(VLOOKUP($E124,contratos,3,FALSE),"")</f>
        <v/>
      </c>
      <c r="I124" s="111" t="str">
        <f>IFERROR(VLOOKUP($E124,contratos,4,FALSE),"")</f>
        <v/>
      </c>
      <c r="J124" s="112" t="str">
        <f>IFERROR(VLOOKUP($E124,contratos,5,FALSE),"")</f>
        <v/>
      </c>
      <c r="K124" s="112" t="str">
        <f>IFERROR(VLOOKUP($E124,contratos,6,FALSE),"")</f>
        <v/>
      </c>
      <c r="L124" s="112" t="str">
        <f>IFERROR(VLOOKUP($E124,contratos,7,FALSE),"")</f>
        <v/>
      </c>
      <c r="M124" s="113"/>
      <c r="N124" s="114"/>
      <c r="O124" s="113"/>
      <c r="P124" s="107"/>
      <c r="Q124" s="115"/>
      <c r="R124" s="116"/>
      <c r="S124" s="117" t="str">
        <f t="shared" si="3"/>
        <v/>
      </c>
      <c r="T124" s="116"/>
      <c r="U124" s="106" t="str">
        <f t="shared" si="4"/>
        <v/>
      </c>
      <c r="V124" s="107"/>
      <c r="W124" s="107"/>
      <c r="X124" s="118"/>
      <c r="Y124" s="119"/>
      <c r="Z124" s="113"/>
      <c r="AA124" s="113"/>
      <c r="AB124" s="119" t="str">
        <f>IF(T124&lt;&gt;"",(HOUR(T124)+MINUTE(T124)/60)*custohh,"")</f>
        <v/>
      </c>
      <c r="AC124" s="118"/>
      <c r="AD124" s="119" t="str">
        <f t="shared" si="6"/>
        <v/>
      </c>
      <c r="AE124" s="107"/>
      <c r="AF124" s="107"/>
      <c r="AG124" s="107"/>
      <c r="AH124" s="107"/>
      <c r="AI124" s="107"/>
      <c r="AJ124" s="120"/>
      <c r="AK124" s="107"/>
      <c r="AL124" s="113"/>
      <c r="AM124" s="121"/>
      <c r="AN124" s="121"/>
    </row>
    <row r="125">
      <c r="A125" s="104"/>
      <c r="B125" s="105"/>
      <c r="C125" s="105"/>
      <c r="D125" s="106" t="str">
        <f t="shared" si="9"/>
        <v/>
      </c>
      <c r="E125" s="107"/>
      <c r="F125" s="108" t="str">
        <f t="shared" si="2"/>
        <v/>
      </c>
      <c r="G125" s="109" t="str">
        <f>IFERROR(VLOOKUP($E125,contratos,2,FALSE),"")</f>
        <v/>
      </c>
      <c r="H125" s="110" t="str">
        <f>IFERROR(VLOOKUP($E125,contratos,3,FALSE),"")</f>
        <v/>
      </c>
      <c r="I125" s="111" t="str">
        <f>IFERROR(VLOOKUP($E125,contratos,4,FALSE),"")</f>
        <v/>
      </c>
      <c r="J125" s="112" t="str">
        <f>IFERROR(VLOOKUP($E125,contratos,5,FALSE),"")</f>
        <v/>
      </c>
      <c r="K125" s="112" t="str">
        <f>IFERROR(VLOOKUP($E125,contratos,6,FALSE),"")</f>
        <v/>
      </c>
      <c r="L125" s="112" t="str">
        <f>IFERROR(VLOOKUP($E125,contratos,7,FALSE),"")</f>
        <v/>
      </c>
      <c r="M125" s="113"/>
      <c r="N125" s="114"/>
      <c r="O125" s="113"/>
      <c r="P125" s="107"/>
      <c r="Q125" s="115"/>
      <c r="R125" s="116"/>
      <c r="S125" s="117" t="str">
        <f t="shared" si="3"/>
        <v/>
      </c>
      <c r="T125" s="116"/>
      <c r="U125" s="106" t="str">
        <f t="shared" si="4"/>
        <v/>
      </c>
      <c r="V125" s="107"/>
      <c r="W125" s="107"/>
      <c r="X125" s="124"/>
      <c r="Y125" s="119"/>
      <c r="Z125" s="113"/>
      <c r="AA125" s="113"/>
      <c r="AB125" s="119" t="str">
        <f>IF(T125&lt;&gt;"",(HOUR(T125)+MINUTE(T125)/60)*custohh,"")</f>
        <v/>
      </c>
      <c r="AC125" s="118"/>
      <c r="AD125" s="119" t="str">
        <f t="shared" si="6"/>
        <v/>
      </c>
      <c r="AE125" s="107"/>
      <c r="AF125" s="107"/>
      <c r="AG125" s="107"/>
      <c r="AH125" s="107"/>
      <c r="AI125" s="107"/>
      <c r="AJ125" s="120"/>
      <c r="AK125" s="107"/>
      <c r="AL125" s="113"/>
      <c r="AM125" s="121"/>
      <c r="AN125" s="121"/>
    </row>
    <row r="126">
      <c r="A126" s="104"/>
      <c r="B126" s="105"/>
      <c r="C126" s="105"/>
      <c r="D126" s="106" t="str">
        <f t="shared" si="9"/>
        <v/>
      </c>
      <c r="E126" s="107"/>
      <c r="F126" s="108" t="str">
        <f t="shared" si="2"/>
        <v/>
      </c>
      <c r="G126" s="109" t="str">
        <f>IFERROR(VLOOKUP($E126,contratos,2,FALSE),"")</f>
        <v/>
      </c>
      <c r="H126" s="110" t="str">
        <f>IFERROR(VLOOKUP($E126,contratos,3,FALSE),"")</f>
        <v/>
      </c>
      <c r="I126" s="111" t="str">
        <f>IFERROR(VLOOKUP($E126,contratos,4,FALSE),"")</f>
        <v/>
      </c>
      <c r="J126" s="112" t="str">
        <f>IFERROR(VLOOKUP($E126,contratos,5,FALSE),"")</f>
        <v/>
      </c>
      <c r="K126" s="112" t="str">
        <f>IFERROR(VLOOKUP($E126,contratos,6,FALSE),"")</f>
        <v/>
      </c>
      <c r="L126" s="112" t="str">
        <f>IFERROR(VLOOKUP($E126,contratos,7,FALSE),"")</f>
        <v/>
      </c>
      <c r="M126" s="113"/>
      <c r="N126" s="114"/>
      <c r="O126" s="113"/>
      <c r="P126" s="107"/>
      <c r="Q126" s="115"/>
      <c r="R126" s="116"/>
      <c r="S126" s="117" t="str">
        <f t="shared" si="3"/>
        <v/>
      </c>
      <c r="T126" s="116"/>
      <c r="U126" s="106" t="str">
        <f t="shared" si="4"/>
        <v/>
      </c>
      <c r="V126" s="107"/>
      <c r="W126" s="107"/>
      <c r="X126" s="118"/>
      <c r="Y126" s="119"/>
      <c r="Z126" s="113"/>
      <c r="AA126" s="113"/>
      <c r="AB126" s="119" t="str">
        <f>IF(T126&lt;&gt;"",(HOUR(T126)+MINUTE(T126)/60)*custohh,"")</f>
        <v/>
      </c>
      <c r="AC126" s="118"/>
      <c r="AD126" s="119" t="str">
        <f t="shared" si="6"/>
        <v/>
      </c>
      <c r="AE126" s="107"/>
      <c r="AF126" s="107"/>
      <c r="AG126" s="107"/>
      <c r="AH126" s="107"/>
      <c r="AI126" s="107"/>
      <c r="AJ126" s="120"/>
      <c r="AK126" s="107"/>
      <c r="AL126" s="113"/>
      <c r="AM126" s="121"/>
      <c r="AN126" s="121"/>
    </row>
    <row r="127">
      <c r="A127" s="104"/>
      <c r="B127" s="105"/>
      <c r="C127" s="105"/>
      <c r="D127" s="106" t="str">
        <f t="shared" si="9"/>
        <v/>
      </c>
      <c r="E127" s="107"/>
      <c r="F127" s="108" t="str">
        <f t="shared" si="2"/>
        <v/>
      </c>
      <c r="G127" s="109" t="str">
        <f>IFERROR(VLOOKUP($E127,contratos,2,FALSE),"")</f>
        <v/>
      </c>
      <c r="H127" s="110" t="str">
        <f>IFERROR(VLOOKUP($E127,contratos,3,FALSE),"")</f>
        <v/>
      </c>
      <c r="I127" s="111" t="str">
        <f>IFERROR(VLOOKUP($E127,contratos,4,FALSE),"")</f>
        <v/>
      </c>
      <c r="J127" s="112" t="str">
        <f>IFERROR(VLOOKUP($E127,contratos,5,FALSE),"")</f>
        <v/>
      </c>
      <c r="K127" s="112" t="str">
        <f>IFERROR(VLOOKUP($E127,contratos,6,FALSE),"")</f>
        <v/>
      </c>
      <c r="L127" s="112" t="str">
        <f>IFERROR(VLOOKUP($E127,contratos,7,FALSE),"")</f>
        <v/>
      </c>
      <c r="M127" s="113"/>
      <c r="N127" s="114"/>
      <c r="O127" s="113"/>
      <c r="P127" s="107"/>
      <c r="Q127" s="115"/>
      <c r="R127" s="116"/>
      <c r="S127" s="117" t="str">
        <f t="shared" si="3"/>
        <v/>
      </c>
      <c r="T127" s="116"/>
      <c r="U127" s="106" t="str">
        <f t="shared" si="4"/>
        <v/>
      </c>
      <c r="V127" s="107"/>
      <c r="W127" s="107"/>
      <c r="X127" s="118"/>
      <c r="Y127" s="119"/>
      <c r="Z127" s="113"/>
      <c r="AA127" s="113"/>
      <c r="AB127" s="119" t="str">
        <f>IF(T127&lt;&gt;"",(HOUR(T127)+MINUTE(T127)/60)*custohh,"")</f>
        <v/>
      </c>
      <c r="AC127" s="118"/>
      <c r="AD127" s="119" t="str">
        <f t="shared" si="6"/>
        <v/>
      </c>
      <c r="AE127" s="107"/>
      <c r="AF127" s="107"/>
      <c r="AG127" s="107"/>
      <c r="AH127" s="107"/>
      <c r="AI127" s="107"/>
      <c r="AJ127" s="120"/>
      <c r="AK127" s="107"/>
      <c r="AL127" s="113"/>
      <c r="AM127" s="121"/>
      <c r="AN127" s="121"/>
    </row>
    <row r="128">
      <c r="A128" s="104"/>
      <c r="B128" s="105"/>
      <c r="C128" s="105"/>
      <c r="D128" s="106" t="str">
        <f t="shared" si="9"/>
        <v/>
      </c>
      <c r="E128" s="107"/>
      <c r="F128" s="108" t="str">
        <f t="shared" si="2"/>
        <v/>
      </c>
      <c r="G128" s="109" t="str">
        <f>IFERROR(VLOOKUP($E128,contratos,2,FALSE),"")</f>
        <v/>
      </c>
      <c r="H128" s="110" t="str">
        <f>IFERROR(VLOOKUP($E128,contratos,3,FALSE),"")</f>
        <v/>
      </c>
      <c r="I128" s="111" t="str">
        <f>IFERROR(VLOOKUP($E128,contratos,4,FALSE),"")</f>
        <v/>
      </c>
      <c r="J128" s="112" t="str">
        <f>IFERROR(VLOOKUP($E128,contratos,5,FALSE),"")</f>
        <v/>
      </c>
      <c r="K128" s="112" t="str">
        <f>IFERROR(VLOOKUP($E128,contratos,6,FALSE),"")</f>
        <v/>
      </c>
      <c r="L128" s="112" t="str">
        <f>IFERROR(VLOOKUP($E128,contratos,7,FALSE),"")</f>
        <v/>
      </c>
      <c r="M128" s="113"/>
      <c r="N128" s="114"/>
      <c r="O128" s="113"/>
      <c r="P128" s="107"/>
      <c r="Q128" s="115"/>
      <c r="R128" s="116"/>
      <c r="S128" s="117" t="str">
        <f t="shared" si="3"/>
        <v/>
      </c>
      <c r="T128" s="116"/>
      <c r="U128" s="106" t="str">
        <f t="shared" si="4"/>
        <v/>
      </c>
      <c r="V128" s="107"/>
      <c r="W128" s="107"/>
      <c r="X128" s="118"/>
      <c r="Y128" s="119"/>
      <c r="Z128" s="113"/>
      <c r="AA128" s="113"/>
      <c r="AB128" s="119" t="str">
        <f>IF(T128&lt;&gt;"",(HOUR(T128)+MINUTE(T128)/60)*custohh,"")</f>
        <v/>
      </c>
      <c r="AC128" s="118"/>
      <c r="AD128" s="119" t="str">
        <f t="shared" si="6"/>
        <v/>
      </c>
      <c r="AE128" s="107"/>
      <c r="AF128" s="107"/>
      <c r="AG128" s="107"/>
      <c r="AH128" s="107"/>
      <c r="AI128" s="107"/>
      <c r="AJ128" s="120"/>
      <c r="AK128" s="107"/>
      <c r="AL128" s="113"/>
      <c r="AM128" s="121"/>
      <c r="AN128" s="121"/>
    </row>
    <row r="129">
      <c r="A129" s="104"/>
      <c r="B129" s="105"/>
      <c r="C129" s="105"/>
      <c r="D129" s="106" t="str">
        <f t="shared" si="9"/>
        <v/>
      </c>
      <c r="E129" s="107"/>
      <c r="F129" s="108" t="str">
        <f t="shared" si="2"/>
        <v/>
      </c>
      <c r="G129" s="109" t="str">
        <f>IFERROR(VLOOKUP($E129,contratos,2,FALSE),"")</f>
        <v/>
      </c>
      <c r="H129" s="110" t="str">
        <f>IFERROR(VLOOKUP($E129,contratos,3,FALSE),"")</f>
        <v/>
      </c>
      <c r="I129" s="111" t="str">
        <f>IFERROR(VLOOKUP($E129,contratos,4,FALSE),"")</f>
        <v/>
      </c>
      <c r="J129" s="112" t="str">
        <f>IFERROR(VLOOKUP($E129,contratos,5,FALSE),"")</f>
        <v/>
      </c>
      <c r="K129" s="112" t="str">
        <f>IFERROR(VLOOKUP($E129,contratos,6,FALSE),"")</f>
        <v/>
      </c>
      <c r="L129" s="112" t="str">
        <f>IFERROR(VLOOKUP($E129,contratos,7,FALSE),"")</f>
        <v/>
      </c>
      <c r="M129" s="113"/>
      <c r="N129" s="114"/>
      <c r="O129" s="113"/>
      <c r="P129" s="107"/>
      <c r="Q129" s="115"/>
      <c r="R129" s="116"/>
      <c r="S129" s="117" t="str">
        <f t="shared" si="3"/>
        <v/>
      </c>
      <c r="T129" s="116"/>
      <c r="U129" s="106" t="str">
        <f t="shared" si="4"/>
        <v/>
      </c>
      <c r="V129" s="107"/>
      <c r="W129" s="107"/>
      <c r="X129" s="118"/>
      <c r="Y129" s="119"/>
      <c r="Z129" s="113"/>
      <c r="AA129" s="113"/>
      <c r="AB129" s="119" t="str">
        <f>IF(T129&lt;&gt;"",(HOUR(T129)+MINUTE(T129)/60)*custohh,"")</f>
        <v/>
      </c>
      <c r="AC129" s="118"/>
      <c r="AD129" s="119" t="str">
        <f t="shared" si="6"/>
        <v/>
      </c>
      <c r="AE129" s="107"/>
      <c r="AF129" s="107"/>
      <c r="AG129" s="107"/>
      <c r="AH129" s="107"/>
      <c r="AI129" s="107"/>
      <c r="AJ129" s="120"/>
      <c r="AK129" s="107"/>
      <c r="AL129" s="113"/>
      <c r="AM129" s="121"/>
      <c r="AN129" s="121"/>
    </row>
    <row r="130">
      <c r="A130" s="104"/>
      <c r="B130" s="105"/>
      <c r="C130" s="105"/>
      <c r="D130" s="106" t="str">
        <f t="shared" si="9"/>
        <v/>
      </c>
      <c r="E130" s="107"/>
      <c r="F130" s="108" t="str">
        <f t="shared" si="2"/>
        <v/>
      </c>
      <c r="G130" s="109" t="str">
        <f>IFERROR(VLOOKUP($E130,contratos,2,FALSE),"")</f>
        <v/>
      </c>
      <c r="H130" s="110" t="str">
        <f>IFERROR(VLOOKUP($E130,contratos,3,FALSE),"")</f>
        <v/>
      </c>
      <c r="I130" s="111" t="str">
        <f>IFERROR(VLOOKUP($E130,contratos,4,FALSE),"")</f>
        <v/>
      </c>
      <c r="J130" s="112" t="str">
        <f>IFERROR(VLOOKUP($E130,contratos,5,FALSE),"")</f>
        <v/>
      </c>
      <c r="K130" s="112" t="str">
        <f>IFERROR(VLOOKUP($E130,contratos,6,FALSE),"")</f>
        <v/>
      </c>
      <c r="L130" s="112" t="str">
        <f>IFERROR(VLOOKUP($E130,contratos,7,FALSE),"")</f>
        <v/>
      </c>
      <c r="M130" s="113"/>
      <c r="N130" s="114"/>
      <c r="O130" s="113"/>
      <c r="P130" s="107"/>
      <c r="Q130" s="115"/>
      <c r="R130" s="116"/>
      <c r="S130" s="117" t="str">
        <f t="shared" si="3"/>
        <v/>
      </c>
      <c r="T130" s="116"/>
      <c r="U130" s="106" t="str">
        <f t="shared" si="4"/>
        <v/>
      </c>
      <c r="V130" s="107"/>
      <c r="W130" s="107"/>
      <c r="X130" s="118"/>
      <c r="Y130" s="119"/>
      <c r="Z130" s="113"/>
      <c r="AA130" s="113"/>
      <c r="AB130" s="119" t="str">
        <f>IF(T130&lt;&gt;"",(HOUR(T130)+MINUTE(T130)/60)*custohh,"")</f>
        <v/>
      </c>
      <c r="AC130" s="118"/>
      <c r="AD130" s="119" t="str">
        <f t="shared" si="6"/>
        <v/>
      </c>
      <c r="AE130" s="107"/>
      <c r="AF130" s="107"/>
      <c r="AG130" s="107"/>
      <c r="AH130" s="107"/>
      <c r="AI130" s="107"/>
      <c r="AJ130" s="120"/>
      <c r="AK130" s="107"/>
      <c r="AL130" s="113"/>
      <c r="AM130" s="121"/>
      <c r="AN130" s="121"/>
    </row>
    <row r="131">
      <c r="A131" s="104"/>
      <c r="B131" s="105"/>
      <c r="C131" s="105"/>
      <c r="D131" s="106" t="str">
        <f t="shared" si="9"/>
        <v/>
      </c>
      <c r="E131" s="107"/>
      <c r="F131" s="108" t="str">
        <f t="shared" si="2"/>
        <v/>
      </c>
      <c r="G131" s="109" t="str">
        <f>IFERROR(VLOOKUP($E131,contratos,2,FALSE),"")</f>
        <v/>
      </c>
      <c r="H131" s="110" t="str">
        <f>IFERROR(VLOOKUP($E131,contratos,3,FALSE),"")</f>
        <v/>
      </c>
      <c r="I131" s="111" t="str">
        <f>IFERROR(VLOOKUP($E131,contratos,4,FALSE),"")</f>
        <v/>
      </c>
      <c r="J131" s="112" t="str">
        <f>IFERROR(VLOOKUP($E131,contratos,5,FALSE),"")</f>
        <v/>
      </c>
      <c r="K131" s="112" t="str">
        <f>IFERROR(VLOOKUP($E131,contratos,6,FALSE),"")</f>
        <v/>
      </c>
      <c r="L131" s="112" t="str">
        <f>IFERROR(VLOOKUP($E131,contratos,7,FALSE),"")</f>
        <v/>
      </c>
      <c r="M131" s="113"/>
      <c r="N131" s="114"/>
      <c r="O131" s="113"/>
      <c r="P131" s="107"/>
      <c r="Q131" s="115"/>
      <c r="R131" s="116"/>
      <c r="S131" s="117" t="str">
        <f t="shared" si="3"/>
        <v/>
      </c>
      <c r="T131" s="116"/>
      <c r="U131" s="123"/>
      <c r="V131" s="107"/>
      <c r="W131" s="107"/>
      <c r="X131" s="118"/>
      <c r="Y131" s="119" t="str">
        <f t="shared" ref="Y131:Y797" si="10">IFERROR((SUMIF($E:$E,E131,$X:$X)/COUNTIF($E:$E,E131))/COUNTIF($E:$E,E131),"")</f>
        <v/>
      </c>
      <c r="Z131" s="113"/>
      <c r="AA131" s="113"/>
      <c r="AB131" s="119" t="str">
        <f>IF(T131&lt;&gt;"",(HOUR(T131)+MINUTE(T131)/60)*custohh,"")</f>
        <v/>
      </c>
      <c r="AC131" s="118"/>
      <c r="AD131" s="119" t="str">
        <f t="shared" si="6"/>
        <v/>
      </c>
      <c r="AE131" s="107"/>
      <c r="AF131" s="107"/>
      <c r="AG131" s="107"/>
      <c r="AH131" s="107"/>
      <c r="AI131" s="107"/>
      <c r="AJ131" s="120"/>
      <c r="AK131" s="107"/>
      <c r="AL131" s="113"/>
      <c r="AM131" s="121"/>
      <c r="AN131" s="121"/>
    </row>
    <row r="132">
      <c r="A132" s="104"/>
      <c r="B132" s="105"/>
      <c r="C132" s="105"/>
      <c r="D132" s="106" t="str">
        <f t="shared" si="9"/>
        <v/>
      </c>
      <c r="E132" s="107"/>
      <c r="F132" s="108" t="str">
        <f t="shared" si="2"/>
        <v/>
      </c>
      <c r="G132" s="109" t="str">
        <f>IFERROR(VLOOKUP($E132,contratos,2,FALSE),"")</f>
        <v/>
      </c>
      <c r="H132" s="110" t="str">
        <f>IFERROR(VLOOKUP($E132,contratos,3,FALSE),"")</f>
        <v/>
      </c>
      <c r="I132" s="111" t="str">
        <f>IFERROR(VLOOKUP($E132,contratos,4,FALSE),"")</f>
        <v/>
      </c>
      <c r="J132" s="112" t="str">
        <f>IFERROR(VLOOKUP($E132,contratos,5,FALSE),"")</f>
        <v/>
      </c>
      <c r="K132" s="112" t="str">
        <f>IFERROR(VLOOKUP($E132,contratos,6,FALSE),"")</f>
        <v/>
      </c>
      <c r="L132" s="112" t="str">
        <f>IFERROR(VLOOKUP($E132,contratos,7,FALSE),"")</f>
        <v/>
      </c>
      <c r="M132" s="113"/>
      <c r="N132" s="114"/>
      <c r="O132" s="113"/>
      <c r="P132" s="107"/>
      <c r="Q132" s="115"/>
      <c r="R132" s="116"/>
      <c r="S132" s="117" t="str">
        <f t="shared" si="3"/>
        <v/>
      </c>
      <c r="T132" s="116"/>
      <c r="U132" s="106" t="str">
        <f t="shared" ref="U132:U797" si="11">IF(T132&lt;&gt;"",T132-R132,"")</f>
        <v/>
      </c>
      <c r="V132" s="107"/>
      <c r="W132" s="107"/>
      <c r="X132" s="118"/>
      <c r="Y132" s="119" t="str">
        <f t="shared" si="10"/>
        <v/>
      </c>
      <c r="Z132" s="113"/>
      <c r="AA132" s="113"/>
      <c r="AB132" s="119" t="str">
        <f>IF(T132&lt;&gt;"",(HOUR(T132)+MINUTE(T132)/60)*custohh,"")</f>
        <v/>
      </c>
      <c r="AC132" s="118"/>
      <c r="AD132" s="119" t="str">
        <f t="shared" si="6"/>
        <v/>
      </c>
      <c r="AE132" s="107"/>
      <c r="AF132" s="107"/>
      <c r="AG132" s="107"/>
      <c r="AH132" s="107"/>
      <c r="AI132" s="107"/>
      <c r="AJ132" s="120"/>
      <c r="AK132" s="107"/>
      <c r="AL132" s="113"/>
      <c r="AM132" s="121"/>
      <c r="AN132" s="121"/>
    </row>
    <row r="133">
      <c r="A133" s="104"/>
      <c r="B133" s="105"/>
      <c r="C133" s="105"/>
      <c r="D133" s="106" t="str">
        <f t="shared" si="9"/>
        <v/>
      </c>
      <c r="E133" s="107"/>
      <c r="F133" s="108" t="str">
        <f t="shared" si="2"/>
        <v/>
      </c>
      <c r="G133" s="109" t="str">
        <f>IFERROR(VLOOKUP($E133,contratos,2,FALSE),"")</f>
        <v/>
      </c>
      <c r="H133" s="110" t="str">
        <f>IFERROR(VLOOKUP($E133,contratos,3,FALSE),"")</f>
        <v/>
      </c>
      <c r="I133" s="111" t="str">
        <f>IFERROR(VLOOKUP($E133,contratos,4,FALSE),"")</f>
        <v/>
      </c>
      <c r="J133" s="112" t="str">
        <f>IFERROR(VLOOKUP($E133,contratos,5,FALSE),"")</f>
        <v/>
      </c>
      <c r="K133" s="112" t="str">
        <f>IFERROR(VLOOKUP($E133,contratos,6,FALSE),"")</f>
        <v/>
      </c>
      <c r="L133" s="112" t="str">
        <f>IFERROR(VLOOKUP($E133,contratos,7,FALSE),"")</f>
        <v/>
      </c>
      <c r="M133" s="113"/>
      <c r="N133" s="114"/>
      <c r="O133" s="113"/>
      <c r="P133" s="107"/>
      <c r="Q133" s="115"/>
      <c r="R133" s="116"/>
      <c r="S133" s="117" t="str">
        <f t="shared" si="3"/>
        <v/>
      </c>
      <c r="T133" s="116"/>
      <c r="U133" s="106" t="str">
        <f t="shared" si="11"/>
        <v/>
      </c>
      <c r="V133" s="107"/>
      <c r="W133" s="107"/>
      <c r="X133" s="118"/>
      <c r="Y133" s="119" t="str">
        <f t="shared" si="10"/>
        <v/>
      </c>
      <c r="Z133" s="113"/>
      <c r="AA133" s="113"/>
      <c r="AB133" s="119" t="str">
        <f>IF(T133&lt;&gt;"",(HOUR(T133)+MINUTE(T133)/60)*custohh,"")</f>
        <v/>
      </c>
      <c r="AC133" s="118"/>
      <c r="AD133" s="119" t="str">
        <f t="shared" si="6"/>
        <v/>
      </c>
      <c r="AE133" s="107"/>
      <c r="AF133" s="107"/>
      <c r="AG133" s="107"/>
      <c r="AH133" s="107"/>
      <c r="AI133" s="107"/>
      <c r="AJ133" s="120"/>
      <c r="AK133" s="107"/>
      <c r="AL133" s="113"/>
      <c r="AM133" s="121"/>
      <c r="AN133" s="121"/>
    </row>
    <row r="134">
      <c r="A134" s="104"/>
      <c r="B134" s="105"/>
      <c r="C134" s="105"/>
      <c r="D134" s="106" t="str">
        <f t="shared" si="9"/>
        <v/>
      </c>
      <c r="E134" s="107"/>
      <c r="F134" s="108" t="str">
        <f t="shared" si="2"/>
        <v/>
      </c>
      <c r="G134" s="109" t="str">
        <f>IFERROR(VLOOKUP($E134,contratos,2,FALSE),"")</f>
        <v/>
      </c>
      <c r="H134" s="110" t="str">
        <f>IFERROR(VLOOKUP($E134,contratos,3,FALSE),"")</f>
        <v/>
      </c>
      <c r="I134" s="111" t="str">
        <f>IFERROR(VLOOKUP($E134,contratos,4,FALSE),"")</f>
        <v/>
      </c>
      <c r="J134" s="112" t="str">
        <f>IFERROR(VLOOKUP($E134,contratos,5,FALSE),"")</f>
        <v/>
      </c>
      <c r="K134" s="112" t="str">
        <f>IFERROR(VLOOKUP($E134,contratos,6,FALSE),"")</f>
        <v/>
      </c>
      <c r="L134" s="112" t="str">
        <f>IFERROR(VLOOKUP($E134,contratos,7,FALSE),"")</f>
        <v/>
      </c>
      <c r="M134" s="113"/>
      <c r="N134" s="114"/>
      <c r="O134" s="113"/>
      <c r="P134" s="107"/>
      <c r="Q134" s="115"/>
      <c r="R134" s="116"/>
      <c r="S134" s="117" t="str">
        <f t="shared" si="3"/>
        <v/>
      </c>
      <c r="T134" s="116"/>
      <c r="U134" s="106" t="str">
        <f t="shared" si="11"/>
        <v/>
      </c>
      <c r="V134" s="107"/>
      <c r="W134" s="107"/>
      <c r="X134" s="118"/>
      <c r="Y134" s="119" t="str">
        <f t="shared" si="10"/>
        <v/>
      </c>
      <c r="Z134" s="113"/>
      <c r="AA134" s="113"/>
      <c r="AB134" s="119" t="str">
        <f>IF(T134&lt;&gt;"",(HOUR(T134)+MINUTE(T134)/60)*custohh,"")</f>
        <v/>
      </c>
      <c r="AC134" s="118"/>
      <c r="AD134" s="119" t="str">
        <f t="shared" si="6"/>
        <v/>
      </c>
      <c r="AE134" s="107"/>
      <c r="AF134" s="107"/>
      <c r="AG134" s="107"/>
      <c r="AH134" s="107"/>
      <c r="AI134" s="107"/>
      <c r="AJ134" s="120"/>
      <c r="AK134" s="107"/>
      <c r="AL134" s="113"/>
      <c r="AM134" s="121"/>
      <c r="AN134" s="121"/>
    </row>
    <row r="135">
      <c r="A135" s="104"/>
      <c r="B135" s="105"/>
      <c r="C135" s="105"/>
      <c r="D135" s="106" t="str">
        <f t="shared" si="9"/>
        <v/>
      </c>
      <c r="E135" s="107"/>
      <c r="F135" s="108" t="str">
        <f t="shared" si="2"/>
        <v/>
      </c>
      <c r="G135" s="109" t="str">
        <f>IFERROR(VLOOKUP($E135,contratos,2,FALSE),"")</f>
        <v/>
      </c>
      <c r="H135" s="110" t="str">
        <f>IFERROR(VLOOKUP($E135,contratos,3,FALSE),"")</f>
        <v/>
      </c>
      <c r="I135" s="111" t="str">
        <f>IFERROR(VLOOKUP($E135,contratos,4,FALSE),"")</f>
        <v/>
      </c>
      <c r="J135" s="112" t="str">
        <f>IFERROR(VLOOKUP($E135,contratos,5,FALSE),"")</f>
        <v/>
      </c>
      <c r="K135" s="112" t="str">
        <f>IFERROR(VLOOKUP($E135,contratos,6,FALSE),"")</f>
        <v/>
      </c>
      <c r="L135" s="112" t="str">
        <f>IFERROR(VLOOKUP($E135,contratos,7,FALSE),"")</f>
        <v/>
      </c>
      <c r="M135" s="113"/>
      <c r="N135" s="114"/>
      <c r="O135" s="113"/>
      <c r="P135" s="107"/>
      <c r="Q135" s="115"/>
      <c r="R135" s="116"/>
      <c r="S135" s="117" t="str">
        <f t="shared" si="3"/>
        <v/>
      </c>
      <c r="T135" s="116"/>
      <c r="U135" s="106" t="str">
        <f t="shared" si="11"/>
        <v/>
      </c>
      <c r="V135" s="107"/>
      <c r="W135" s="107"/>
      <c r="X135" s="118"/>
      <c r="Y135" s="119" t="str">
        <f t="shared" si="10"/>
        <v/>
      </c>
      <c r="Z135" s="113"/>
      <c r="AA135" s="113"/>
      <c r="AB135" s="119" t="str">
        <f>IF(T135&lt;&gt;"",(HOUR(T135)+MINUTE(T135)/60)*custohh,"")</f>
        <v/>
      </c>
      <c r="AC135" s="118"/>
      <c r="AD135" s="119" t="str">
        <f t="shared" si="6"/>
        <v/>
      </c>
      <c r="AE135" s="107"/>
      <c r="AF135" s="107"/>
      <c r="AG135" s="107"/>
      <c r="AH135" s="107"/>
      <c r="AI135" s="107"/>
      <c r="AJ135" s="120"/>
      <c r="AK135" s="107"/>
      <c r="AL135" s="113"/>
      <c r="AM135" s="121"/>
      <c r="AN135" s="121"/>
    </row>
    <row r="136">
      <c r="A136" s="104"/>
      <c r="B136" s="105"/>
      <c r="C136" s="105"/>
      <c r="D136" s="106" t="str">
        <f t="shared" si="9"/>
        <v/>
      </c>
      <c r="E136" s="107"/>
      <c r="F136" s="108" t="str">
        <f t="shared" si="2"/>
        <v/>
      </c>
      <c r="G136" s="109" t="str">
        <f>IFERROR(VLOOKUP($E136,contratos,2,FALSE),"")</f>
        <v/>
      </c>
      <c r="H136" s="110" t="str">
        <f>IFERROR(VLOOKUP($E136,contratos,3,FALSE),"")</f>
        <v/>
      </c>
      <c r="I136" s="111" t="str">
        <f>IFERROR(VLOOKUP($E136,contratos,4,FALSE),"")</f>
        <v/>
      </c>
      <c r="J136" s="112" t="str">
        <f>IFERROR(VLOOKUP($E136,contratos,5,FALSE),"")</f>
        <v/>
      </c>
      <c r="K136" s="112" t="str">
        <f>IFERROR(VLOOKUP($E136,contratos,6,FALSE),"")</f>
        <v/>
      </c>
      <c r="L136" s="112" t="str">
        <f>IFERROR(VLOOKUP($E136,contratos,7,FALSE),"")</f>
        <v/>
      </c>
      <c r="M136" s="113"/>
      <c r="N136" s="114"/>
      <c r="O136" s="113"/>
      <c r="P136" s="107"/>
      <c r="Q136" s="115"/>
      <c r="R136" s="116"/>
      <c r="S136" s="117" t="str">
        <f t="shared" si="3"/>
        <v/>
      </c>
      <c r="T136" s="116"/>
      <c r="U136" s="106" t="str">
        <f t="shared" si="11"/>
        <v/>
      </c>
      <c r="V136" s="107"/>
      <c r="W136" s="107"/>
      <c r="X136" s="118"/>
      <c r="Y136" s="119" t="str">
        <f t="shared" si="10"/>
        <v/>
      </c>
      <c r="Z136" s="113"/>
      <c r="AA136" s="113"/>
      <c r="AB136" s="119" t="str">
        <f>IF(T136&lt;&gt;"",(HOUR(T136)+MINUTE(T136)/60)*custohh,"")</f>
        <v/>
      </c>
      <c r="AC136" s="118"/>
      <c r="AD136" s="119" t="str">
        <f t="shared" si="6"/>
        <v/>
      </c>
      <c r="AE136" s="107"/>
      <c r="AF136" s="107"/>
      <c r="AG136" s="107"/>
      <c r="AH136" s="107"/>
      <c r="AI136" s="107"/>
      <c r="AJ136" s="120"/>
      <c r="AK136" s="107"/>
      <c r="AL136" s="113"/>
      <c r="AM136" s="121"/>
      <c r="AN136" s="121"/>
    </row>
    <row r="137">
      <c r="A137" s="104"/>
      <c r="B137" s="105"/>
      <c r="C137" s="105"/>
      <c r="D137" s="106" t="str">
        <f t="shared" si="9"/>
        <v/>
      </c>
      <c r="E137" s="107"/>
      <c r="F137" s="108" t="str">
        <f t="shared" si="2"/>
        <v/>
      </c>
      <c r="G137" s="109" t="str">
        <f>IFERROR(VLOOKUP($E137,contratos,2,FALSE),"")</f>
        <v/>
      </c>
      <c r="H137" s="110" t="str">
        <f>IFERROR(VLOOKUP($E137,contratos,3,FALSE),"")</f>
        <v/>
      </c>
      <c r="I137" s="111" t="str">
        <f>IFERROR(VLOOKUP($E137,contratos,4,FALSE),"")</f>
        <v/>
      </c>
      <c r="J137" s="112" t="str">
        <f>IFERROR(VLOOKUP($E137,contratos,5,FALSE),"")</f>
        <v/>
      </c>
      <c r="K137" s="112" t="str">
        <f>IFERROR(VLOOKUP($E137,contratos,6,FALSE),"")</f>
        <v/>
      </c>
      <c r="L137" s="112" t="str">
        <f>IFERROR(VLOOKUP($E137,contratos,7,FALSE),"")</f>
        <v/>
      </c>
      <c r="M137" s="113"/>
      <c r="N137" s="114"/>
      <c r="O137" s="113"/>
      <c r="P137" s="107"/>
      <c r="Q137" s="115"/>
      <c r="R137" s="116"/>
      <c r="S137" s="117" t="str">
        <f t="shared" si="3"/>
        <v/>
      </c>
      <c r="T137" s="116"/>
      <c r="U137" s="106" t="str">
        <f t="shared" si="11"/>
        <v/>
      </c>
      <c r="V137" s="107"/>
      <c r="W137" s="107"/>
      <c r="X137" s="118"/>
      <c r="Y137" s="119" t="str">
        <f t="shared" si="10"/>
        <v/>
      </c>
      <c r="Z137" s="113"/>
      <c r="AA137" s="113"/>
      <c r="AB137" s="119" t="str">
        <f>IF(T137&lt;&gt;"",(HOUR(T137)+MINUTE(T137)/60)*custohh,"")</f>
        <v/>
      </c>
      <c r="AC137" s="118"/>
      <c r="AD137" s="119" t="str">
        <f t="shared" si="6"/>
        <v/>
      </c>
      <c r="AE137" s="107"/>
      <c r="AF137" s="107"/>
      <c r="AG137" s="107"/>
      <c r="AH137" s="107"/>
      <c r="AI137" s="107"/>
      <c r="AJ137" s="120"/>
      <c r="AK137" s="107"/>
      <c r="AL137" s="113"/>
      <c r="AM137" s="121"/>
      <c r="AN137" s="121"/>
    </row>
    <row r="138">
      <c r="A138" s="104"/>
      <c r="B138" s="105"/>
      <c r="C138" s="105"/>
      <c r="D138" s="106" t="str">
        <f t="shared" si="9"/>
        <v/>
      </c>
      <c r="E138" s="107"/>
      <c r="F138" s="108" t="str">
        <f t="shared" si="2"/>
        <v/>
      </c>
      <c r="G138" s="109" t="str">
        <f>IFERROR(VLOOKUP($E138,contratos,2,FALSE),"")</f>
        <v/>
      </c>
      <c r="H138" s="110" t="str">
        <f>IFERROR(VLOOKUP($E138,contratos,3,FALSE),"")</f>
        <v/>
      </c>
      <c r="I138" s="111" t="str">
        <f>IFERROR(VLOOKUP($E138,contratos,4,FALSE),"")</f>
        <v/>
      </c>
      <c r="J138" s="112" t="str">
        <f>IFERROR(VLOOKUP($E138,contratos,5,FALSE),"")</f>
        <v/>
      </c>
      <c r="K138" s="112" t="str">
        <f>IFERROR(VLOOKUP($E138,contratos,6,FALSE),"")</f>
        <v/>
      </c>
      <c r="L138" s="112" t="str">
        <f>IFERROR(VLOOKUP($E138,contratos,7,FALSE),"")</f>
        <v/>
      </c>
      <c r="M138" s="113"/>
      <c r="N138" s="114"/>
      <c r="O138" s="113"/>
      <c r="P138" s="107"/>
      <c r="Q138" s="115"/>
      <c r="R138" s="116"/>
      <c r="S138" s="117" t="str">
        <f t="shared" si="3"/>
        <v/>
      </c>
      <c r="T138" s="116"/>
      <c r="U138" s="106" t="str">
        <f t="shared" si="11"/>
        <v/>
      </c>
      <c r="V138" s="107"/>
      <c r="W138" s="107"/>
      <c r="X138" s="118"/>
      <c r="Y138" s="119" t="str">
        <f t="shared" si="10"/>
        <v/>
      </c>
      <c r="Z138" s="113"/>
      <c r="AA138" s="113"/>
      <c r="AB138" s="119" t="str">
        <f>IF(T138&lt;&gt;"",(HOUR(T138)+MINUTE(T138)/60)*custohh,"")</f>
        <v/>
      </c>
      <c r="AC138" s="118"/>
      <c r="AD138" s="119" t="str">
        <f t="shared" si="6"/>
        <v/>
      </c>
      <c r="AE138" s="107"/>
      <c r="AF138" s="107"/>
      <c r="AG138" s="107"/>
      <c r="AH138" s="107"/>
      <c r="AI138" s="107"/>
      <c r="AJ138" s="120"/>
      <c r="AK138" s="107"/>
      <c r="AL138" s="113"/>
      <c r="AM138" s="121"/>
      <c r="AN138" s="121"/>
    </row>
    <row r="139">
      <c r="A139" s="104"/>
      <c r="B139" s="105"/>
      <c r="C139" s="105"/>
      <c r="D139" s="106" t="str">
        <f t="shared" si="9"/>
        <v/>
      </c>
      <c r="E139" s="107"/>
      <c r="F139" s="108" t="str">
        <f t="shared" si="2"/>
        <v/>
      </c>
      <c r="G139" s="109" t="str">
        <f>IFERROR(VLOOKUP($E139,contratos,2,FALSE),"")</f>
        <v/>
      </c>
      <c r="H139" s="110" t="str">
        <f>IFERROR(VLOOKUP($E139,contratos,3,FALSE),"")</f>
        <v/>
      </c>
      <c r="I139" s="111" t="str">
        <f>IFERROR(VLOOKUP($E139,contratos,4,FALSE),"")</f>
        <v/>
      </c>
      <c r="J139" s="112" t="str">
        <f>IFERROR(VLOOKUP($E139,contratos,5,FALSE),"")</f>
        <v/>
      </c>
      <c r="K139" s="112" t="str">
        <f>IFERROR(VLOOKUP($E139,contratos,6,FALSE),"")</f>
        <v/>
      </c>
      <c r="L139" s="112" t="str">
        <f>IFERROR(VLOOKUP($E139,contratos,7,FALSE),"")</f>
        <v/>
      </c>
      <c r="M139" s="113"/>
      <c r="N139" s="114"/>
      <c r="O139" s="113"/>
      <c r="P139" s="107"/>
      <c r="Q139" s="115"/>
      <c r="R139" s="116"/>
      <c r="S139" s="117" t="str">
        <f t="shared" si="3"/>
        <v/>
      </c>
      <c r="T139" s="116"/>
      <c r="U139" s="106" t="str">
        <f t="shared" si="11"/>
        <v/>
      </c>
      <c r="V139" s="107"/>
      <c r="W139" s="107"/>
      <c r="X139" s="118"/>
      <c r="Y139" s="119" t="str">
        <f t="shared" si="10"/>
        <v/>
      </c>
      <c r="Z139" s="113"/>
      <c r="AA139" s="113"/>
      <c r="AB139" s="119" t="str">
        <f>IF(T139&lt;&gt;"",(HOUR(T139)+MINUTE(T139)/60)*custohh,"")</f>
        <v/>
      </c>
      <c r="AC139" s="118"/>
      <c r="AD139" s="119" t="str">
        <f t="shared" si="6"/>
        <v/>
      </c>
      <c r="AE139" s="107"/>
      <c r="AF139" s="107"/>
      <c r="AG139" s="107"/>
      <c r="AH139" s="107"/>
      <c r="AI139" s="107"/>
      <c r="AJ139" s="120"/>
      <c r="AK139" s="107"/>
      <c r="AL139" s="113"/>
      <c r="AM139" s="121"/>
      <c r="AN139" s="121"/>
    </row>
    <row r="140">
      <c r="A140" s="104"/>
      <c r="B140" s="105"/>
      <c r="C140" s="105"/>
      <c r="D140" s="106" t="str">
        <f t="shared" si="9"/>
        <v/>
      </c>
      <c r="E140" s="107"/>
      <c r="F140" s="108" t="str">
        <f t="shared" si="2"/>
        <v/>
      </c>
      <c r="G140" s="109" t="str">
        <f>IFERROR(VLOOKUP($E140,contratos,2,FALSE),"")</f>
        <v/>
      </c>
      <c r="H140" s="110" t="str">
        <f>IFERROR(VLOOKUP($E140,contratos,3,FALSE),"")</f>
        <v/>
      </c>
      <c r="I140" s="111" t="str">
        <f>IFERROR(VLOOKUP($E140,contratos,4,FALSE),"")</f>
        <v/>
      </c>
      <c r="J140" s="112" t="str">
        <f>IFERROR(VLOOKUP($E140,contratos,5,FALSE),"")</f>
        <v/>
      </c>
      <c r="K140" s="112" t="str">
        <f>IFERROR(VLOOKUP($E140,contratos,6,FALSE),"")</f>
        <v/>
      </c>
      <c r="L140" s="112" t="str">
        <f>IFERROR(VLOOKUP($E140,contratos,7,FALSE),"")</f>
        <v/>
      </c>
      <c r="M140" s="113"/>
      <c r="N140" s="114"/>
      <c r="O140" s="113"/>
      <c r="P140" s="107"/>
      <c r="Q140" s="115"/>
      <c r="R140" s="116"/>
      <c r="S140" s="117" t="str">
        <f t="shared" si="3"/>
        <v/>
      </c>
      <c r="T140" s="116"/>
      <c r="U140" s="106" t="str">
        <f t="shared" si="11"/>
        <v/>
      </c>
      <c r="V140" s="107"/>
      <c r="W140" s="107"/>
      <c r="X140" s="118"/>
      <c r="Y140" s="119" t="str">
        <f t="shared" si="10"/>
        <v/>
      </c>
      <c r="Z140" s="113"/>
      <c r="AA140" s="113"/>
      <c r="AB140" s="119" t="str">
        <f>IF(T140&lt;&gt;"",(HOUR(T140)+MINUTE(T140)/60)*custohh,"")</f>
        <v/>
      </c>
      <c r="AC140" s="118"/>
      <c r="AD140" s="119" t="str">
        <f t="shared" si="6"/>
        <v/>
      </c>
      <c r="AE140" s="107"/>
      <c r="AF140" s="107"/>
      <c r="AG140" s="107"/>
      <c r="AH140" s="107"/>
      <c r="AI140" s="107"/>
      <c r="AJ140" s="120"/>
      <c r="AK140" s="107"/>
      <c r="AL140" s="113"/>
      <c r="AM140" s="121"/>
      <c r="AN140" s="121"/>
    </row>
    <row r="141">
      <c r="A141" s="104"/>
      <c r="B141" s="105"/>
      <c r="C141" s="105"/>
      <c r="D141" s="106" t="str">
        <f t="shared" si="9"/>
        <v/>
      </c>
      <c r="E141" s="107"/>
      <c r="F141" s="108" t="str">
        <f t="shared" si="2"/>
        <v/>
      </c>
      <c r="G141" s="109" t="str">
        <f>IFERROR(VLOOKUP($E141,contratos,2,FALSE),"")</f>
        <v/>
      </c>
      <c r="H141" s="110" t="str">
        <f>IFERROR(VLOOKUP($E141,contratos,3,FALSE),"")</f>
        <v/>
      </c>
      <c r="I141" s="111" t="str">
        <f>IFERROR(VLOOKUP($E141,contratos,4,FALSE),"")</f>
        <v/>
      </c>
      <c r="J141" s="112" t="str">
        <f>IFERROR(VLOOKUP($E141,contratos,5,FALSE),"")</f>
        <v/>
      </c>
      <c r="K141" s="112" t="str">
        <f>IFERROR(VLOOKUP($E141,contratos,6,FALSE),"")</f>
        <v/>
      </c>
      <c r="L141" s="112" t="str">
        <f>IFERROR(VLOOKUP($E141,contratos,7,FALSE),"")</f>
        <v/>
      </c>
      <c r="M141" s="113"/>
      <c r="N141" s="114"/>
      <c r="O141" s="113"/>
      <c r="P141" s="107"/>
      <c r="Q141" s="115"/>
      <c r="R141" s="116"/>
      <c r="S141" s="117" t="str">
        <f t="shared" si="3"/>
        <v/>
      </c>
      <c r="T141" s="116"/>
      <c r="U141" s="106" t="str">
        <f t="shared" si="11"/>
        <v/>
      </c>
      <c r="V141" s="107"/>
      <c r="W141" s="107"/>
      <c r="X141" s="118"/>
      <c r="Y141" s="119" t="str">
        <f t="shared" si="10"/>
        <v/>
      </c>
      <c r="Z141" s="113"/>
      <c r="AA141" s="113"/>
      <c r="AB141" s="119" t="str">
        <f>IF(T141&lt;&gt;"",(HOUR(T141)+MINUTE(T141)/60)*custohh,"")</f>
        <v/>
      </c>
      <c r="AC141" s="118"/>
      <c r="AD141" s="119" t="str">
        <f t="shared" si="6"/>
        <v/>
      </c>
      <c r="AE141" s="107"/>
      <c r="AF141" s="107"/>
      <c r="AG141" s="107"/>
      <c r="AH141" s="107"/>
      <c r="AI141" s="107"/>
      <c r="AJ141" s="120"/>
      <c r="AK141" s="107"/>
      <c r="AL141" s="113"/>
      <c r="AM141" s="121"/>
      <c r="AN141" s="121"/>
    </row>
    <row r="142">
      <c r="A142" s="104"/>
      <c r="B142" s="105"/>
      <c r="C142" s="105"/>
      <c r="D142" s="106" t="str">
        <f t="shared" si="9"/>
        <v/>
      </c>
      <c r="E142" s="107"/>
      <c r="F142" s="108" t="str">
        <f t="shared" si="2"/>
        <v/>
      </c>
      <c r="G142" s="109" t="str">
        <f>IFERROR(VLOOKUP($E142,contratos,2,FALSE),"")</f>
        <v/>
      </c>
      <c r="H142" s="110" t="str">
        <f>IFERROR(VLOOKUP($E142,contratos,3,FALSE),"")</f>
        <v/>
      </c>
      <c r="I142" s="111" t="str">
        <f>IFERROR(VLOOKUP($E142,contratos,4,FALSE),"")</f>
        <v/>
      </c>
      <c r="J142" s="112" t="str">
        <f>IFERROR(VLOOKUP($E142,contratos,5,FALSE),"")</f>
        <v/>
      </c>
      <c r="K142" s="112" t="str">
        <f>IFERROR(VLOOKUP($E142,contratos,6,FALSE),"")</f>
        <v/>
      </c>
      <c r="L142" s="112" t="str">
        <f>IFERROR(VLOOKUP($E142,contratos,7,FALSE),"")</f>
        <v/>
      </c>
      <c r="M142" s="113"/>
      <c r="N142" s="114"/>
      <c r="O142" s="113"/>
      <c r="P142" s="107"/>
      <c r="Q142" s="115"/>
      <c r="R142" s="116"/>
      <c r="S142" s="117" t="str">
        <f t="shared" si="3"/>
        <v/>
      </c>
      <c r="T142" s="116"/>
      <c r="U142" s="106" t="str">
        <f t="shared" si="11"/>
        <v/>
      </c>
      <c r="V142" s="107"/>
      <c r="W142" s="107"/>
      <c r="X142" s="118"/>
      <c r="Y142" s="119" t="str">
        <f t="shared" si="10"/>
        <v/>
      </c>
      <c r="Z142" s="113"/>
      <c r="AA142" s="113"/>
      <c r="AB142" s="119" t="str">
        <f>IF(T142&lt;&gt;"",(HOUR(T142)+MINUTE(T142)/60)*custohh,"")</f>
        <v/>
      </c>
      <c r="AC142" s="118"/>
      <c r="AD142" s="119" t="str">
        <f t="shared" si="6"/>
        <v/>
      </c>
      <c r="AE142" s="107"/>
      <c r="AF142" s="107"/>
      <c r="AG142" s="107"/>
      <c r="AH142" s="107"/>
      <c r="AI142" s="107"/>
      <c r="AJ142" s="120"/>
      <c r="AK142" s="107"/>
      <c r="AL142" s="113"/>
      <c r="AM142" s="121"/>
      <c r="AN142" s="121"/>
    </row>
    <row r="143">
      <c r="A143" s="104"/>
      <c r="B143" s="105"/>
      <c r="C143" s="105"/>
      <c r="D143" s="106" t="str">
        <f t="shared" si="9"/>
        <v/>
      </c>
      <c r="E143" s="107"/>
      <c r="F143" s="108" t="str">
        <f t="shared" si="2"/>
        <v/>
      </c>
      <c r="G143" s="109" t="str">
        <f>IFERROR(VLOOKUP($E143,contratos,2,FALSE),"")</f>
        <v/>
      </c>
      <c r="H143" s="110" t="str">
        <f>IFERROR(VLOOKUP($E143,contratos,3,FALSE),"")</f>
        <v/>
      </c>
      <c r="I143" s="111" t="str">
        <f>IFERROR(VLOOKUP($E143,contratos,4,FALSE),"")</f>
        <v/>
      </c>
      <c r="J143" s="112" t="str">
        <f>IFERROR(VLOOKUP($E143,contratos,5,FALSE),"")</f>
        <v/>
      </c>
      <c r="K143" s="112" t="str">
        <f>IFERROR(VLOOKUP($E143,contratos,6,FALSE),"")</f>
        <v/>
      </c>
      <c r="L143" s="112" t="str">
        <f>IFERROR(VLOOKUP($E143,contratos,7,FALSE),"")</f>
        <v/>
      </c>
      <c r="M143" s="113"/>
      <c r="N143" s="114"/>
      <c r="O143" s="113"/>
      <c r="P143" s="107"/>
      <c r="Q143" s="115"/>
      <c r="R143" s="116"/>
      <c r="S143" s="117" t="str">
        <f t="shared" si="3"/>
        <v/>
      </c>
      <c r="T143" s="116"/>
      <c r="U143" s="106" t="str">
        <f t="shared" si="11"/>
        <v/>
      </c>
      <c r="V143" s="107"/>
      <c r="W143" s="107"/>
      <c r="X143" s="118"/>
      <c r="Y143" s="119" t="str">
        <f t="shared" si="10"/>
        <v/>
      </c>
      <c r="Z143" s="113"/>
      <c r="AA143" s="113"/>
      <c r="AB143" s="119" t="str">
        <f>IF(T143&lt;&gt;"",(HOUR(T143)+MINUTE(T143)/60)*custohh,"")</f>
        <v/>
      </c>
      <c r="AC143" s="118"/>
      <c r="AD143" s="119" t="str">
        <f t="shared" si="6"/>
        <v/>
      </c>
      <c r="AE143" s="107"/>
      <c r="AF143" s="107"/>
      <c r="AG143" s="107"/>
      <c r="AH143" s="107"/>
      <c r="AI143" s="107"/>
      <c r="AJ143" s="120"/>
      <c r="AK143" s="107"/>
      <c r="AL143" s="113"/>
      <c r="AM143" s="121"/>
      <c r="AN143" s="121"/>
    </row>
    <row r="144">
      <c r="A144" s="104"/>
      <c r="B144" s="105"/>
      <c r="C144" s="105"/>
      <c r="D144" s="106" t="str">
        <f t="shared" si="9"/>
        <v/>
      </c>
      <c r="E144" s="107"/>
      <c r="F144" s="108" t="str">
        <f t="shared" si="2"/>
        <v/>
      </c>
      <c r="G144" s="109" t="str">
        <f>IFERROR(VLOOKUP($E144,contratos,2,FALSE),"")</f>
        <v/>
      </c>
      <c r="H144" s="110" t="str">
        <f>IFERROR(VLOOKUP($E144,contratos,3,FALSE),"")</f>
        <v/>
      </c>
      <c r="I144" s="111" t="str">
        <f>IFERROR(VLOOKUP($E144,contratos,4,FALSE),"")</f>
        <v/>
      </c>
      <c r="J144" s="112" t="str">
        <f>IFERROR(VLOOKUP($E144,contratos,5,FALSE),"")</f>
        <v/>
      </c>
      <c r="K144" s="112" t="str">
        <f>IFERROR(VLOOKUP($E144,contratos,6,FALSE),"")</f>
        <v/>
      </c>
      <c r="L144" s="112" t="str">
        <f>IFERROR(VLOOKUP($E144,contratos,7,FALSE),"")</f>
        <v/>
      </c>
      <c r="M144" s="113"/>
      <c r="N144" s="114"/>
      <c r="O144" s="113"/>
      <c r="P144" s="107"/>
      <c r="Q144" s="115"/>
      <c r="R144" s="116"/>
      <c r="S144" s="117" t="str">
        <f t="shared" si="3"/>
        <v/>
      </c>
      <c r="T144" s="116"/>
      <c r="U144" s="106" t="str">
        <f t="shared" si="11"/>
        <v/>
      </c>
      <c r="V144" s="107"/>
      <c r="W144" s="107"/>
      <c r="X144" s="118"/>
      <c r="Y144" s="119" t="str">
        <f t="shared" si="10"/>
        <v/>
      </c>
      <c r="Z144" s="113"/>
      <c r="AA144" s="113"/>
      <c r="AB144" s="119" t="str">
        <f>IF(T144&lt;&gt;"",(HOUR(T144)+MINUTE(T144)/60)*custohh,"")</f>
        <v/>
      </c>
      <c r="AC144" s="118"/>
      <c r="AD144" s="119" t="str">
        <f t="shared" si="6"/>
        <v/>
      </c>
      <c r="AE144" s="107"/>
      <c r="AF144" s="107"/>
      <c r="AG144" s="107"/>
      <c r="AH144" s="107"/>
      <c r="AI144" s="107"/>
      <c r="AJ144" s="120"/>
      <c r="AK144" s="107"/>
      <c r="AL144" s="113"/>
      <c r="AM144" s="121"/>
      <c r="AN144" s="121"/>
    </row>
    <row r="145">
      <c r="A145" s="104"/>
      <c r="B145" s="105"/>
      <c r="C145" s="105"/>
      <c r="D145" s="106" t="str">
        <f t="shared" si="9"/>
        <v/>
      </c>
      <c r="E145" s="107"/>
      <c r="F145" s="108" t="str">
        <f t="shared" si="2"/>
        <v/>
      </c>
      <c r="G145" s="109" t="str">
        <f>IFERROR(VLOOKUP($E145,contratos,2,FALSE),"")</f>
        <v/>
      </c>
      <c r="H145" s="110" t="str">
        <f>IFERROR(VLOOKUP($E145,contratos,3,FALSE),"")</f>
        <v/>
      </c>
      <c r="I145" s="111" t="str">
        <f>IFERROR(VLOOKUP($E145,contratos,4,FALSE),"")</f>
        <v/>
      </c>
      <c r="J145" s="112" t="str">
        <f>IFERROR(VLOOKUP($E145,contratos,5,FALSE),"")</f>
        <v/>
      </c>
      <c r="K145" s="112" t="str">
        <f>IFERROR(VLOOKUP($E145,contratos,6,FALSE),"")</f>
        <v/>
      </c>
      <c r="L145" s="112" t="str">
        <f>IFERROR(VLOOKUP($E145,contratos,7,FALSE),"")</f>
        <v/>
      </c>
      <c r="M145" s="113"/>
      <c r="N145" s="114"/>
      <c r="O145" s="113"/>
      <c r="P145" s="107"/>
      <c r="Q145" s="115"/>
      <c r="R145" s="116"/>
      <c r="S145" s="117" t="str">
        <f t="shared" si="3"/>
        <v/>
      </c>
      <c r="T145" s="116"/>
      <c r="U145" s="106" t="str">
        <f t="shared" si="11"/>
        <v/>
      </c>
      <c r="V145" s="107"/>
      <c r="W145" s="107"/>
      <c r="X145" s="118"/>
      <c r="Y145" s="119" t="str">
        <f t="shared" si="10"/>
        <v/>
      </c>
      <c r="Z145" s="113"/>
      <c r="AA145" s="113"/>
      <c r="AB145" s="119" t="str">
        <f>IF(T145&lt;&gt;"",(HOUR(T145)+MINUTE(T145)/60)*custohh,"")</f>
        <v/>
      </c>
      <c r="AC145" s="118"/>
      <c r="AD145" s="119" t="str">
        <f t="shared" si="6"/>
        <v/>
      </c>
      <c r="AE145" s="107"/>
      <c r="AF145" s="107"/>
      <c r="AG145" s="107"/>
      <c r="AH145" s="107"/>
      <c r="AI145" s="107"/>
      <c r="AJ145" s="120"/>
      <c r="AK145" s="107"/>
      <c r="AL145" s="113"/>
      <c r="AM145" s="121"/>
      <c r="AN145" s="121"/>
    </row>
    <row r="146">
      <c r="A146" s="104"/>
      <c r="B146" s="105"/>
      <c r="C146" s="105"/>
      <c r="D146" s="106" t="str">
        <f t="shared" si="9"/>
        <v/>
      </c>
      <c r="E146" s="107"/>
      <c r="F146" s="108" t="str">
        <f t="shared" si="2"/>
        <v/>
      </c>
      <c r="G146" s="109" t="str">
        <f>IFERROR(VLOOKUP($E146,contratos,2,FALSE),"")</f>
        <v/>
      </c>
      <c r="H146" s="110" t="str">
        <f>IFERROR(VLOOKUP($E146,contratos,3,FALSE),"")</f>
        <v/>
      </c>
      <c r="I146" s="111" t="str">
        <f>IFERROR(VLOOKUP($E146,contratos,4,FALSE),"")</f>
        <v/>
      </c>
      <c r="J146" s="112" t="str">
        <f>IFERROR(VLOOKUP($E146,contratos,5,FALSE),"")</f>
        <v/>
      </c>
      <c r="K146" s="112" t="str">
        <f>IFERROR(VLOOKUP($E146,contratos,6,FALSE),"")</f>
        <v/>
      </c>
      <c r="L146" s="112" t="str">
        <f>IFERROR(VLOOKUP($E146,contratos,7,FALSE),"")</f>
        <v/>
      </c>
      <c r="M146" s="113"/>
      <c r="N146" s="114"/>
      <c r="O146" s="113"/>
      <c r="P146" s="107"/>
      <c r="Q146" s="115"/>
      <c r="R146" s="116"/>
      <c r="S146" s="117" t="str">
        <f t="shared" si="3"/>
        <v/>
      </c>
      <c r="T146" s="116"/>
      <c r="U146" s="106" t="str">
        <f t="shared" si="11"/>
        <v/>
      </c>
      <c r="V146" s="107"/>
      <c r="W146" s="107"/>
      <c r="X146" s="118"/>
      <c r="Y146" s="119" t="str">
        <f t="shared" si="10"/>
        <v/>
      </c>
      <c r="Z146" s="113"/>
      <c r="AA146" s="113"/>
      <c r="AB146" s="119" t="str">
        <f>IF(T146&lt;&gt;"",(HOUR(T146)+MINUTE(T146)/60)*custohh,"")</f>
        <v/>
      </c>
      <c r="AC146" s="118"/>
      <c r="AD146" s="119" t="str">
        <f t="shared" si="6"/>
        <v/>
      </c>
      <c r="AE146" s="107"/>
      <c r="AF146" s="107"/>
      <c r="AG146" s="107"/>
      <c r="AH146" s="107"/>
      <c r="AI146" s="107"/>
      <c r="AJ146" s="120"/>
      <c r="AK146" s="107"/>
      <c r="AL146" s="113"/>
      <c r="AM146" s="121"/>
      <c r="AN146" s="121"/>
    </row>
    <row r="147">
      <c r="A147" s="104"/>
      <c r="B147" s="105"/>
      <c r="C147" s="105"/>
      <c r="D147" s="106" t="str">
        <f t="shared" si="9"/>
        <v/>
      </c>
      <c r="E147" s="107"/>
      <c r="F147" s="108" t="str">
        <f t="shared" si="2"/>
        <v/>
      </c>
      <c r="G147" s="109" t="str">
        <f>IFERROR(VLOOKUP($E147,contratos,2,FALSE),"")</f>
        <v/>
      </c>
      <c r="H147" s="110" t="str">
        <f>IFERROR(VLOOKUP($E147,contratos,3,FALSE),"")</f>
        <v/>
      </c>
      <c r="I147" s="111" t="str">
        <f>IFERROR(VLOOKUP($E147,contratos,4,FALSE),"")</f>
        <v/>
      </c>
      <c r="J147" s="112" t="str">
        <f>IFERROR(VLOOKUP($E147,contratos,5,FALSE),"")</f>
        <v/>
      </c>
      <c r="K147" s="112" t="str">
        <f>IFERROR(VLOOKUP($E147,contratos,6,FALSE),"")</f>
        <v/>
      </c>
      <c r="L147" s="112" t="str">
        <f>IFERROR(VLOOKUP($E147,contratos,7,FALSE),"")</f>
        <v/>
      </c>
      <c r="M147" s="113"/>
      <c r="N147" s="114"/>
      <c r="O147" s="113"/>
      <c r="P147" s="107"/>
      <c r="Q147" s="115"/>
      <c r="R147" s="116"/>
      <c r="S147" s="117" t="str">
        <f t="shared" si="3"/>
        <v/>
      </c>
      <c r="T147" s="116"/>
      <c r="U147" s="106" t="str">
        <f t="shared" si="11"/>
        <v/>
      </c>
      <c r="V147" s="107"/>
      <c r="W147" s="107"/>
      <c r="X147" s="118"/>
      <c r="Y147" s="119" t="str">
        <f t="shared" si="10"/>
        <v/>
      </c>
      <c r="Z147" s="113"/>
      <c r="AA147" s="113"/>
      <c r="AB147" s="119" t="str">
        <f>IF(T147&lt;&gt;"",(HOUR(T147)+MINUTE(T147)/60)*custohh,"")</f>
        <v/>
      </c>
      <c r="AC147" s="118"/>
      <c r="AD147" s="119" t="str">
        <f t="shared" si="6"/>
        <v/>
      </c>
      <c r="AE147" s="107"/>
      <c r="AF147" s="107"/>
      <c r="AG147" s="107"/>
      <c r="AH147" s="107"/>
      <c r="AI147" s="107"/>
      <c r="AJ147" s="120"/>
      <c r="AK147" s="107"/>
      <c r="AL147" s="113"/>
      <c r="AM147" s="121"/>
      <c r="AN147" s="121"/>
    </row>
    <row r="148">
      <c r="A148" s="104"/>
      <c r="B148" s="105"/>
      <c r="C148" s="105"/>
      <c r="D148" s="106" t="str">
        <f t="shared" si="9"/>
        <v/>
      </c>
      <c r="E148" s="107"/>
      <c r="F148" s="108" t="str">
        <f t="shared" si="2"/>
        <v/>
      </c>
      <c r="G148" s="109" t="str">
        <f>IFERROR(VLOOKUP($E148,contratos,2,FALSE),"")</f>
        <v/>
      </c>
      <c r="H148" s="110" t="str">
        <f>IFERROR(VLOOKUP($E148,contratos,3,FALSE),"")</f>
        <v/>
      </c>
      <c r="I148" s="111" t="str">
        <f>IFERROR(VLOOKUP($E148,contratos,4,FALSE),"")</f>
        <v/>
      </c>
      <c r="J148" s="112" t="str">
        <f>IFERROR(VLOOKUP($E148,contratos,5,FALSE),"")</f>
        <v/>
      </c>
      <c r="K148" s="112" t="str">
        <f>IFERROR(VLOOKUP($E148,contratos,6,FALSE),"")</f>
        <v/>
      </c>
      <c r="L148" s="112" t="str">
        <f>IFERROR(VLOOKUP($E148,contratos,7,FALSE),"")</f>
        <v/>
      </c>
      <c r="M148" s="113"/>
      <c r="N148" s="114"/>
      <c r="O148" s="113"/>
      <c r="P148" s="107"/>
      <c r="Q148" s="115"/>
      <c r="R148" s="116"/>
      <c r="S148" s="117" t="str">
        <f t="shared" si="3"/>
        <v/>
      </c>
      <c r="T148" s="116"/>
      <c r="U148" s="106" t="str">
        <f t="shared" si="11"/>
        <v/>
      </c>
      <c r="V148" s="107"/>
      <c r="W148" s="107"/>
      <c r="X148" s="118"/>
      <c r="Y148" s="119" t="str">
        <f t="shared" si="10"/>
        <v/>
      </c>
      <c r="Z148" s="113"/>
      <c r="AA148" s="113"/>
      <c r="AB148" s="119" t="str">
        <f>IF(T148&lt;&gt;"",(HOUR(T148)+MINUTE(T148)/60)*custohh,"")</f>
        <v/>
      </c>
      <c r="AC148" s="118"/>
      <c r="AD148" s="119" t="str">
        <f t="shared" si="6"/>
        <v/>
      </c>
      <c r="AE148" s="107"/>
      <c r="AF148" s="107"/>
      <c r="AG148" s="107"/>
      <c r="AH148" s="107"/>
      <c r="AI148" s="107"/>
      <c r="AJ148" s="120"/>
      <c r="AK148" s="107"/>
      <c r="AL148" s="113"/>
      <c r="AM148" s="121"/>
      <c r="AN148" s="121"/>
    </row>
    <row r="149">
      <c r="A149" s="104"/>
      <c r="B149" s="105"/>
      <c r="C149" s="105"/>
      <c r="D149" s="106" t="str">
        <f t="shared" si="9"/>
        <v/>
      </c>
      <c r="E149" s="107"/>
      <c r="F149" s="108" t="str">
        <f t="shared" si="2"/>
        <v/>
      </c>
      <c r="G149" s="109" t="str">
        <f>IFERROR(VLOOKUP($E149,contratos,2,FALSE),"")</f>
        <v/>
      </c>
      <c r="H149" s="110" t="str">
        <f>IFERROR(VLOOKUP($E149,contratos,3,FALSE),"")</f>
        <v/>
      </c>
      <c r="I149" s="111" t="str">
        <f>IFERROR(VLOOKUP($E149,contratos,4,FALSE),"")</f>
        <v/>
      </c>
      <c r="J149" s="112" t="str">
        <f>IFERROR(VLOOKUP($E149,contratos,5,FALSE),"")</f>
        <v/>
      </c>
      <c r="K149" s="112" t="str">
        <f>IFERROR(VLOOKUP($E149,contratos,6,FALSE),"")</f>
        <v/>
      </c>
      <c r="L149" s="112" t="str">
        <f>IFERROR(VLOOKUP($E149,contratos,7,FALSE),"")</f>
        <v/>
      </c>
      <c r="M149" s="113"/>
      <c r="N149" s="114"/>
      <c r="O149" s="113"/>
      <c r="P149" s="107"/>
      <c r="Q149" s="115"/>
      <c r="R149" s="116"/>
      <c r="S149" s="117" t="str">
        <f t="shared" si="3"/>
        <v/>
      </c>
      <c r="T149" s="116"/>
      <c r="U149" s="106" t="str">
        <f t="shared" si="11"/>
        <v/>
      </c>
      <c r="V149" s="107"/>
      <c r="W149" s="107"/>
      <c r="X149" s="118"/>
      <c r="Y149" s="119" t="str">
        <f t="shared" si="10"/>
        <v/>
      </c>
      <c r="Z149" s="113"/>
      <c r="AA149" s="113"/>
      <c r="AB149" s="119" t="str">
        <f>IF(T149&lt;&gt;"",(HOUR(T149)+MINUTE(T149)/60)*custohh,"")</f>
        <v/>
      </c>
      <c r="AC149" s="118"/>
      <c r="AD149" s="119" t="str">
        <f t="shared" si="6"/>
        <v/>
      </c>
      <c r="AE149" s="107"/>
      <c r="AF149" s="107"/>
      <c r="AG149" s="107"/>
      <c r="AH149" s="107"/>
      <c r="AI149" s="107"/>
      <c r="AJ149" s="120"/>
      <c r="AK149" s="107"/>
      <c r="AL149" s="113"/>
      <c r="AM149" s="121"/>
      <c r="AN149" s="121"/>
    </row>
    <row r="150">
      <c r="A150" s="104"/>
      <c r="B150" s="105"/>
      <c r="C150" s="105"/>
      <c r="D150" s="106" t="str">
        <f t="shared" si="9"/>
        <v/>
      </c>
      <c r="E150" s="107"/>
      <c r="F150" s="108" t="str">
        <f t="shared" si="2"/>
        <v/>
      </c>
      <c r="G150" s="109" t="str">
        <f>IFERROR(VLOOKUP($E150,contratos,2,FALSE),"")</f>
        <v/>
      </c>
      <c r="H150" s="110" t="str">
        <f>IFERROR(VLOOKUP($E150,contratos,3,FALSE),"")</f>
        <v/>
      </c>
      <c r="I150" s="111" t="str">
        <f>IFERROR(VLOOKUP($E150,contratos,4,FALSE),"")</f>
        <v/>
      </c>
      <c r="J150" s="112" t="str">
        <f>IFERROR(VLOOKUP($E150,contratos,5,FALSE),"")</f>
        <v/>
      </c>
      <c r="K150" s="112" t="str">
        <f>IFERROR(VLOOKUP($E150,contratos,6,FALSE),"")</f>
        <v/>
      </c>
      <c r="L150" s="112" t="str">
        <f>IFERROR(VLOOKUP($E150,contratos,7,FALSE),"")</f>
        <v/>
      </c>
      <c r="M150" s="113"/>
      <c r="N150" s="114"/>
      <c r="O150" s="113"/>
      <c r="P150" s="107"/>
      <c r="Q150" s="115"/>
      <c r="R150" s="116"/>
      <c r="S150" s="117" t="str">
        <f t="shared" si="3"/>
        <v/>
      </c>
      <c r="T150" s="116"/>
      <c r="U150" s="106" t="str">
        <f t="shared" si="11"/>
        <v/>
      </c>
      <c r="V150" s="107"/>
      <c r="W150" s="107"/>
      <c r="X150" s="118"/>
      <c r="Y150" s="119" t="str">
        <f t="shared" si="10"/>
        <v/>
      </c>
      <c r="Z150" s="113"/>
      <c r="AA150" s="113"/>
      <c r="AB150" s="119" t="str">
        <f>IF(T150&lt;&gt;"",(HOUR(T150)+MINUTE(T150)/60)*custohh,"")</f>
        <v/>
      </c>
      <c r="AC150" s="118"/>
      <c r="AD150" s="119" t="str">
        <f t="shared" si="6"/>
        <v/>
      </c>
      <c r="AE150" s="107"/>
      <c r="AF150" s="107"/>
      <c r="AG150" s="107"/>
      <c r="AH150" s="107"/>
      <c r="AI150" s="107"/>
      <c r="AJ150" s="120"/>
      <c r="AK150" s="107"/>
      <c r="AL150" s="113"/>
      <c r="AM150" s="121"/>
      <c r="AN150" s="121"/>
    </row>
    <row r="151">
      <c r="A151" s="104"/>
      <c r="B151" s="105"/>
      <c r="C151" s="105"/>
      <c r="D151" s="106" t="str">
        <f t="shared" si="9"/>
        <v/>
      </c>
      <c r="E151" s="107"/>
      <c r="F151" s="108" t="str">
        <f t="shared" si="2"/>
        <v/>
      </c>
      <c r="G151" s="109" t="str">
        <f>IFERROR(VLOOKUP($E151,contratos,2,FALSE),"")</f>
        <v/>
      </c>
      <c r="H151" s="110" t="str">
        <f>IFERROR(VLOOKUP($E151,contratos,3,FALSE),"")</f>
        <v/>
      </c>
      <c r="I151" s="111" t="str">
        <f>IFERROR(VLOOKUP($E151,contratos,4,FALSE),"")</f>
        <v/>
      </c>
      <c r="J151" s="112" t="str">
        <f>IFERROR(VLOOKUP($E151,contratos,5,FALSE),"")</f>
        <v/>
      </c>
      <c r="K151" s="112" t="str">
        <f>IFERROR(VLOOKUP($E151,contratos,6,FALSE),"")</f>
        <v/>
      </c>
      <c r="L151" s="112" t="str">
        <f>IFERROR(VLOOKUP($E151,contratos,7,FALSE),"")</f>
        <v/>
      </c>
      <c r="M151" s="113"/>
      <c r="N151" s="114"/>
      <c r="O151" s="113"/>
      <c r="P151" s="107"/>
      <c r="Q151" s="115"/>
      <c r="R151" s="116"/>
      <c r="S151" s="117" t="str">
        <f t="shared" si="3"/>
        <v/>
      </c>
      <c r="T151" s="116"/>
      <c r="U151" s="106" t="str">
        <f t="shared" si="11"/>
        <v/>
      </c>
      <c r="V151" s="107"/>
      <c r="W151" s="107"/>
      <c r="X151" s="118"/>
      <c r="Y151" s="119" t="str">
        <f t="shared" si="10"/>
        <v/>
      </c>
      <c r="Z151" s="113"/>
      <c r="AA151" s="113"/>
      <c r="AB151" s="119" t="str">
        <f>IF(T151&lt;&gt;"",(HOUR(T151)+MINUTE(T151)/60)*custohh,"")</f>
        <v/>
      </c>
      <c r="AC151" s="118"/>
      <c r="AD151" s="119" t="str">
        <f t="shared" si="6"/>
        <v/>
      </c>
      <c r="AE151" s="107"/>
      <c r="AF151" s="107"/>
      <c r="AG151" s="107"/>
      <c r="AH151" s="107"/>
      <c r="AI151" s="107"/>
      <c r="AJ151" s="120"/>
      <c r="AK151" s="107"/>
      <c r="AL151" s="113"/>
      <c r="AM151" s="121"/>
      <c r="AN151" s="121"/>
    </row>
    <row r="152">
      <c r="A152" s="104"/>
      <c r="B152" s="105"/>
      <c r="C152" s="105"/>
      <c r="D152" s="106" t="str">
        <f t="shared" si="9"/>
        <v/>
      </c>
      <c r="E152" s="107"/>
      <c r="F152" s="108" t="str">
        <f t="shared" si="2"/>
        <v/>
      </c>
      <c r="G152" s="109" t="str">
        <f>IFERROR(VLOOKUP($E152,contratos,2,FALSE),"")</f>
        <v/>
      </c>
      <c r="H152" s="110" t="str">
        <f>IFERROR(VLOOKUP($E152,contratos,3,FALSE),"")</f>
        <v/>
      </c>
      <c r="I152" s="111" t="str">
        <f>IFERROR(VLOOKUP($E152,contratos,4,FALSE),"")</f>
        <v/>
      </c>
      <c r="J152" s="112" t="str">
        <f>IFERROR(VLOOKUP($E152,contratos,5,FALSE),"")</f>
        <v/>
      </c>
      <c r="K152" s="112" t="str">
        <f>IFERROR(VLOOKUP($E152,contratos,6,FALSE),"")</f>
        <v/>
      </c>
      <c r="L152" s="112" t="str">
        <f>IFERROR(VLOOKUP($E152,contratos,7,FALSE),"")</f>
        <v/>
      </c>
      <c r="M152" s="113"/>
      <c r="N152" s="114"/>
      <c r="O152" s="113"/>
      <c r="P152" s="107"/>
      <c r="Q152" s="115"/>
      <c r="R152" s="116"/>
      <c r="S152" s="117" t="str">
        <f t="shared" si="3"/>
        <v/>
      </c>
      <c r="T152" s="116"/>
      <c r="U152" s="106" t="str">
        <f t="shared" si="11"/>
        <v/>
      </c>
      <c r="V152" s="107"/>
      <c r="W152" s="107"/>
      <c r="X152" s="118"/>
      <c r="Y152" s="119" t="str">
        <f t="shared" si="10"/>
        <v/>
      </c>
      <c r="Z152" s="113"/>
      <c r="AA152" s="113"/>
      <c r="AB152" s="119" t="str">
        <f>IF(T152&lt;&gt;"",(HOUR(T152)+MINUTE(T152)/60)*custohh,"")</f>
        <v/>
      </c>
      <c r="AC152" s="118"/>
      <c r="AD152" s="119" t="str">
        <f t="shared" si="6"/>
        <v/>
      </c>
      <c r="AE152" s="107"/>
      <c r="AF152" s="107"/>
      <c r="AG152" s="107"/>
      <c r="AH152" s="107"/>
      <c r="AI152" s="107"/>
      <c r="AJ152" s="120"/>
      <c r="AK152" s="107"/>
      <c r="AL152" s="113"/>
      <c r="AM152" s="121"/>
      <c r="AN152" s="121"/>
    </row>
    <row r="153">
      <c r="A153" s="104"/>
      <c r="B153" s="105"/>
      <c r="C153" s="105"/>
      <c r="D153" s="106" t="str">
        <f t="shared" si="9"/>
        <v/>
      </c>
      <c r="E153" s="107"/>
      <c r="F153" s="108" t="str">
        <f t="shared" si="2"/>
        <v/>
      </c>
      <c r="G153" s="109" t="str">
        <f>IFERROR(VLOOKUP($E153,contratos,2,FALSE),"")</f>
        <v/>
      </c>
      <c r="H153" s="110" t="str">
        <f>IFERROR(VLOOKUP($E153,contratos,3,FALSE),"")</f>
        <v/>
      </c>
      <c r="I153" s="111" t="str">
        <f>IFERROR(VLOOKUP($E153,contratos,4,FALSE),"")</f>
        <v/>
      </c>
      <c r="J153" s="112" t="str">
        <f>IFERROR(VLOOKUP($E153,contratos,5,FALSE),"")</f>
        <v/>
      </c>
      <c r="K153" s="112" t="str">
        <f>IFERROR(VLOOKUP($E153,contratos,6,FALSE),"")</f>
        <v/>
      </c>
      <c r="L153" s="112" t="str">
        <f>IFERROR(VLOOKUP($E153,contratos,7,FALSE),"")</f>
        <v/>
      </c>
      <c r="M153" s="113"/>
      <c r="N153" s="114"/>
      <c r="O153" s="113"/>
      <c r="P153" s="107"/>
      <c r="Q153" s="115"/>
      <c r="R153" s="116"/>
      <c r="S153" s="117" t="str">
        <f t="shared" si="3"/>
        <v/>
      </c>
      <c r="T153" s="116"/>
      <c r="U153" s="106" t="str">
        <f t="shared" si="11"/>
        <v/>
      </c>
      <c r="V153" s="107"/>
      <c r="W153" s="107"/>
      <c r="X153" s="118"/>
      <c r="Y153" s="119" t="str">
        <f t="shared" si="10"/>
        <v/>
      </c>
      <c r="Z153" s="113"/>
      <c r="AA153" s="113"/>
      <c r="AB153" s="119" t="str">
        <f>IF(T153&lt;&gt;"",(HOUR(T153)+MINUTE(T153)/60)*custohh,"")</f>
        <v/>
      </c>
      <c r="AC153" s="118"/>
      <c r="AD153" s="119" t="str">
        <f t="shared" si="6"/>
        <v/>
      </c>
      <c r="AE153" s="107"/>
      <c r="AF153" s="107"/>
      <c r="AG153" s="107"/>
      <c r="AH153" s="107"/>
      <c r="AI153" s="107"/>
      <c r="AJ153" s="120"/>
      <c r="AK153" s="107"/>
      <c r="AL153" s="113"/>
      <c r="AM153" s="121"/>
      <c r="AN153" s="121"/>
    </row>
    <row r="154">
      <c r="A154" s="104"/>
      <c r="B154" s="105"/>
      <c r="C154" s="105"/>
      <c r="D154" s="106" t="str">
        <f t="shared" si="9"/>
        <v/>
      </c>
      <c r="E154" s="107"/>
      <c r="F154" s="108" t="str">
        <f t="shared" si="2"/>
        <v/>
      </c>
      <c r="G154" s="109" t="str">
        <f>IFERROR(VLOOKUP($E154,contratos,2,FALSE),"")</f>
        <v/>
      </c>
      <c r="H154" s="110" t="str">
        <f>IFERROR(VLOOKUP($E154,contratos,3,FALSE),"")</f>
        <v/>
      </c>
      <c r="I154" s="111" t="str">
        <f>IFERROR(VLOOKUP($E154,contratos,4,FALSE),"")</f>
        <v/>
      </c>
      <c r="J154" s="112" t="str">
        <f>IFERROR(VLOOKUP($E154,contratos,5,FALSE),"")</f>
        <v/>
      </c>
      <c r="K154" s="112" t="str">
        <f>IFERROR(VLOOKUP($E154,contratos,6,FALSE),"")</f>
        <v/>
      </c>
      <c r="L154" s="112" t="str">
        <f>IFERROR(VLOOKUP($E154,contratos,7,FALSE),"")</f>
        <v/>
      </c>
      <c r="M154" s="113"/>
      <c r="N154" s="114"/>
      <c r="O154" s="113"/>
      <c r="P154" s="107"/>
      <c r="Q154" s="115"/>
      <c r="R154" s="116"/>
      <c r="S154" s="117" t="str">
        <f t="shared" si="3"/>
        <v/>
      </c>
      <c r="T154" s="116"/>
      <c r="U154" s="106" t="str">
        <f t="shared" si="11"/>
        <v/>
      </c>
      <c r="V154" s="107"/>
      <c r="W154" s="107"/>
      <c r="X154" s="118"/>
      <c r="Y154" s="119" t="str">
        <f t="shared" si="10"/>
        <v/>
      </c>
      <c r="Z154" s="113"/>
      <c r="AA154" s="113"/>
      <c r="AB154" s="119" t="str">
        <f>IF(T154&lt;&gt;"",(HOUR(T154)+MINUTE(T154)/60)*custohh,"")</f>
        <v/>
      </c>
      <c r="AC154" s="118"/>
      <c r="AD154" s="119" t="str">
        <f t="shared" si="6"/>
        <v/>
      </c>
      <c r="AE154" s="107"/>
      <c r="AF154" s="107"/>
      <c r="AG154" s="107"/>
      <c r="AH154" s="107"/>
      <c r="AI154" s="107"/>
      <c r="AJ154" s="120"/>
      <c r="AK154" s="107"/>
      <c r="AL154" s="113"/>
      <c r="AM154" s="121"/>
      <c r="AN154" s="121"/>
    </row>
    <row r="155">
      <c r="A155" s="104"/>
      <c r="B155" s="105"/>
      <c r="C155" s="105"/>
      <c r="D155" s="106" t="str">
        <f t="shared" si="9"/>
        <v/>
      </c>
      <c r="E155" s="107"/>
      <c r="F155" s="108" t="str">
        <f t="shared" si="2"/>
        <v/>
      </c>
      <c r="G155" s="109" t="str">
        <f>IFERROR(VLOOKUP($E155,contratos,2,FALSE),"")</f>
        <v/>
      </c>
      <c r="H155" s="110" t="str">
        <f>IFERROR(VLOOKUP($E155,contratos,3,FALSE),"")</f>
        <v/>
      </c>
      <c r="I155" s="111" t="str">
        <f>IFERROR(VLOOKUP($E155,contratos,4,FALSE),"")</f>
        <v/>
      </c>
      <c r="J155" s="112" t="str">
        <f>IFERROR(VLOOKUP($E155,contratos,5,FALSE),"")</f>
        <v/>
      </c>
      <c r="K155" s="112" t="str">
        <f>IFERROR(VLOOKUP($E155,contratos,6,FALSE),"")</f>
        <v/>
      </c>
      <c r="L155" s="112" t="str">
        <f>IFERROR(VLOOKUP($E155,contratos,7,FALSE),"")</f>
        <v/>
      </c>
      <c r="M155" s="113"/>
      <c r="N155" s="114"/>
      <c r="O155" s="113"/>
      <c r="P155" s="107"/>
      <c r="Q155" s="115"/>
      <c r="R155" s="116"/>
      <c r="S155" s="117" t="str">
        <f t="shared" si="3"/>
        <v/>
      </c>
      <c r="T155" s="116"/>
      <c r="U155" s="106" t="str">
        <f t="shared" si="11"/>
        <v/>
      </c>
      <c r="V155" s="107"/>
      <c r="W155" s="107"/>
      <c r="X155" s="118"/>
      <c r="Y155" s="119" t="str">
        <f t="shared" si="10"/>
        <v/>
      </c>
      <c r="Z155" s="113"/>
      <c r="AA155" s="113"/>
      <c r="AB155" s="119" t="str">
        <f>IF(T155&lt;&gt;"",(HOUR(T155)+MINUTE(T155)/60)*custohh,"")</f>
        <v/>
      </c>
      <c r="AC155" s="118"/>
      <c r="AD155" s="119" t="str">
        <f t="shared" si="6"/>
        <v/>
      </c>
      <c r="AE155" s="107"/>
      <c r="AF155" s="107"/>
      <c r="AG155" s="107"/>
      <c r="AH155" s="107"/>
      <c r="AI155" s="107"/>
      <c r="AJ155" s="120"/>
      <c r="AK155" s="107"/>
      <c r="AL155" s="113"/>
      <c r="AM155" s="121"/>
      <c r="AN155" s="121"/>
    </row>
    <row r="156">
      <c r="A156" s="104"/>
      <c r="B156" s="105"/>
      <c r="C156" s="105"/>
      <c r="D156" s="106" t="str">
        <f t="shared" si="9"/>
        <v/>
      </c>
      <c r="E156" s="107"/>
      <c r="F156" s="108" t="str">
        <f t="shared" si="2"/>
        <v/>
      </c>
      <c r="G156" s="109" t="str">
        <f>IFERROR(VLOOKUP($E156,contratos,2,FALSE),"")</f>
        <v/>
      </c>
      <c r="H156" s="110" t="str">
        <f>IFERROR(VLOOKUP($E156,contratos,3,FALSE),"")</f>
        <v/>
      </c>
      <c r="I156" s="111" t="str">
        <f>IFERROR(VLOOKUP($E156,contratos,4,FALSE),"")</f>
        <v/>
      </c>
      <c r="J156" s="112" t="str">
        <f>IFERROR(VLOOKUP($E156,contratos,5,FALSE),"")</f>
        <v/>
      </c>
      <c r="K156" s="112" t="str">
        <f>IFERROR(VLOOKUP($E156,contratos,6,FALSE),"")</f>
        <v/>
      </c>
      <c r="L156" s="112" t="str">
        <f>IFERROR(VLOOKUP($E156,contratos,7,FALSE),"")</f>
        <v/>
      </c>
      <c r="M156" s="113"/>
      <c r="N156" s="114"/>
      <c r="O156" s="113"/>
      <c r="P156" s="107"/>
      <c r="Q156" s="115"/>
      <c r="R156" s="116"/>
      <c r="S156" s="117" t="str">
        <f t="shared" si="3"/>
        <v/>
      </c>
      <c r="T156" s="116"/>
      <c r="U156" s="106" t="str">
        <f t="shared" si="11"/>
        <v/>
      </c>
      <c r="V156" s="107"/>
      <c r="W156" s="107"/>
      <c r="X156" s="118"/>
      <c r="Y156" s="119" t="str">
        <f t="shared" si="10"/>
        <v/>
      </c>
      <c r="Z156" s="113"/>
      <c r="AA156" s="113"/>
      <c r="AB156" s="119" t="str">
        <f>IF(T156&lt;&gt;"",(HOUR(T156)+MINUTE(T156)/60)*custohh,"")</f>
        <v/>
      </c>
      <c r="AC156" s="118"/>
      <c r="AD156" s="119" t="str">
        <f t="shared" si="6"/>
        <v/>
      </c>
      <c r="AE156" s="107"/>
      <c r="AF156" s="107"/>
      <c r="AG156" s="107"/>
      <c r="AH156" s="107"/>
      <c r="AI156" s="107"/>
      <c r="AJ156" s="120"/>
      <c r="AK156" s="107"/>
      <c r="AL156" s="113"/>
      <c r="AM156" s="121"/>
      <c r="AN156" s="121"/>
    </row>
    <row r="157">
      <c r="A157" s="104"/>
      <c r="B157" s="105"/>
      <c r="C157" s="105"/>
      <c r="D157" s="106" t="str">
        <f t="shared" si="9"/>
        <v/>
      </c>
      <c r="E157" s="107"/>
      <c r="F157" s="108" t="str">
        <f t="shared" si="2"/>
        <v/>
      </c>
      <c r="G157" s="109" t="str">
        <f>IFERROR(VLOOKUP($E157,contratos,2,FALSE),"")</f>
        <v/>
      </c>
      <c r="H157" s="110" t="str">
        <f>IFERROR(VLOOKUP($E157,contratos,3,FALSE),"")</f>
        <v/>
      </c>
      <c r="I157" s="111" t="str">
        <f>IFERROR(VLOOKUP($E157,contratos,4,FALSE),"")</f>
        <v/>
      </c>
      <c r="J157" s="112" t="str">
        <f>IFERROR(VLOOKUP($E157,contratos,5,FALSE),"")</f>
        <v/>
      </c>
      <c r="K157" s="112" t="str">
        <f>IFERROR(VLOOKUP($E157,contratos,6,FALSE),"")</f>
        <v/>
      </c>
      <c r="L157" s="112" t="str">
        <f>IFERROR(VLOOKUP($E157,contratos,7,FALSE),"")</f>
        <v/>
      </c>
      <c r="M157" s="113"/>
      <c r="N157" s="114"/>
      <c r="O157" s="113"/>
      <c r="P157" s="107"/>
      <c r="Q157" s="115"/>
      <c r="R157" s="116"/>
      <c r="S157" s="117" t="str">
        <f t="shared" si="3"/>
        <v/>
      </c>
      <c r="T157" s="116"/>
      <c r="U157" s="106" t="str">
        <f t="shared" si="11"/>
        <v/>
      </c>
      <c r="V157" s="107"/>
      <c r="W157" s="107"/>
      <c r="X157" s="118"/>
      <c r="Y157" s="119" t="str">
        <f t="shared" si="10"/>
        <v/>
      </c>
      <c r="Z157" s="113"/>
      <c r="AA157" s="113"/>
      <c r="AB157" s="119" t="str">
        <f>IF(T157&lt;&gt;"",(HOUR(T157)+MINUTE(T157)/60)*custohh,"")</f>
        <v/>
      </c>
      <c r="AC157" s="118"/>
      <c r="AD157" s="119" t="str">
        <f t="shared" si="6"/>
        <v/>
      </c>
      <c r="AE157" s="107"/>
      <c r="AF157" s="107"/>
      <c r="AG157" s="107"/>
      <c r="AH157" s="107"/>
      <c r="AI157" s="107"/>
      <c r="AJ157" s="120"/>
      <c r="AK157" s="107"/>
      <c r="AL157" s="113"/>
      <c r="AM157" s="121"/>
      <c r="AN157" s="121"/>
    </row>
    <row r="158">
      <c r="A158" s="104"/>
      <c r="B158" s="105"/>
      <c r="C158" s="105"/>
      <c r="D158" s="106" t="str">
        <f t="shared" si="9"/>
        <v/>
      </c>
      <c r="E158" s="107"/>
      <c r="F158" s="108" t="str">
        <f t="shared" si="2"/>
        <v/>
      </c>
      <c r="G158" s="109" t="str">
        <f>IFERROR(VLOOKUP($E158,contratos,2,FALSE),"")</f>
        <v/>
      </c>
      <c r="H158" s="110" t="str">
        <f>IFERROR(VLOOKUP($E158,contratos,3,FALSE),"")</f>
        <v/>
      </c>
      <c r="I158" s="111" t="str">
        <f>IFERROR(VLOOKUP($E158,contratos,4,FALSE),"")</f>
        <v/>
      </c>
      <c r="J158" s="112" t="str">
        <f>IFERROR(VLOOKUP($E158,contratos,5,FALSE),"")</f>
        <v/>
      </c>
      <c r="K158" s="112" t="str">
        <f>IFERROR(VLOOKUP($E158,contratos,6,FALSE),"")</f>
        <v/>
      </c>
      <c r="L158" s="112" t="str">
        <f>IFERROR(VLOOKUP($E158,contratos,7,FALSE),"")</f>
        <v/>
      </c>
      <c r="M158" s="113"/>
      <c r="N158" s="114"/>
      <c r="O158" s="113"/>
      <c r="P158" s="107"/>
      <c r="Q158" s="115"/>
      <c r="R158" s="116"/>
      <c r="S158" s="117" t="str">
        <f t="shared" si="3"/>
        <v/>
      </c>
      <c r="T158" s="116"/>
      <c r="U158" s="106" t="str">
        <f t="shared" si="11"/>
        <v/>
      </c>
      <c r="V158" s="107"/>
      <c r="W158" s="107"/>
      <c r="X158" s="118"/>
      <c r="Y158" s="119" t="str">
        <f t="shared" si="10"/>
        <v/>
      </c>
      <c r="Z158" s="113"/>
      <c r="AA158" s="113"/>
      <c r="AB158" s="119" t="str">
        <f>IF(T158&lt;&gt;"",(HOUR(T158)+MINUTE(T158)/60)*custohh,"")</f>
        <v/>
      </c>
      <c r="AC158" s="118"/>
      <c r="AD158" s="119" t="str">
        <f t="shared" si="6"/>
        <v/>
      </c>
      <c r="AE158" s="107"/>
      <c r="AF158" s="107"/>
      <c r="AG158" s="107"/>
      <c r="AH158" s="107"/>
      <c r="AI158" s="107"/>
      <c r="AJ158" s="120"/>
      <c r="AK158" s="107"/>
      <c r="AL158" s="113"/>
      <c r="AM158" s="121"/>
      <c r="AN158" s="121"/>
    </row>
    <row r="159">
      <c r="A159" s="104"/>
      <c r="B159" s="105"/>
      <c r="C159" s="105"/>
      <c r="D159" s="106" t="str">
        <f t="shared" si="9"/>
        <v/>
      </c>
      <c r="E159" s="107"/>
      <c r="F159" s="108" t="str">
        <f t="shared" si="2"/>
        <v/>
      </c>
      <c r="G159" s="109" t="str">
        <f>IFERROR(VLOOKUP($E159,contratos,2,FALSE),"")</f>
        <v/>
      </c>
      <c r="H159" s="110" t="str">
        <f>IFERROR(VLOOKUP($E159,contratos,3,FALSE),"")</f>
        <v/>
      </c>
      <c r="I159" s="111" t="str">
        <f>IFERROR(VLOOKUP($E159,contratos,4,FALSE),"")</f>
        <v/>
      </c>
      <c r="J159" s="112" t="str">
        <f>IFERROR(VLOOKUP($E159,contratos,5,FALSE),"")</f>
        <v/>
      </c>
      <c r="K159" s="112" t="str">
        <f>IFERROR(VLOOKUP($E159,contratos,6,FALSE),"")</f>
        <v/>
      </c>
      <c r="L159" s="112" t="str">
        <f>IFERROR(VLOOKUP($E159,contratos,7,FALSE),"")</f>
        <v/>
      </c>
      <c r="M159" s="113"/>
      <c r="N159" s="114"/>
      <c r="O159" s="113"/>
      <c r="P159" s="107"/>
      <c r="Q159" s="115"/>
      <c r="R159" s="116"/>
      <c r="S159" s="117" t="str">
        <f t="shared" si="3"/>
        <v/>
      </c>
      <c r="T159" s="116"/>
      <c r="U159" s="106" t="str">
        <f t="shared" si="11"/>
        <v/>
      </c>
      <c r="V159" s="107"/>
      <c r="W159" s="107"/>
      <c r="X159" s="118"/>
      <c r="Y159" s="119" t="str">
        <f t="shared" si="10"/>
        <v/>
      </c>
      <c r="Z159" s="113"/>
      <c r="AA159" s="113"/>
      <c r="AB159" s="119" t="str">
        <f>IF(T159&lt;&gt;"",(HOUR(T159)+MINUTE(T159)/60)*custohh,"")</f>
        <v/>
      </c>
      <c r="AC159" s="118"/>
      <c r="AD159" s="119" t="str">
        <f t="shared" si="6"/>
        <v/>
      </c>
      <c r="AE159" s="107"/>
      <c r="AF159" s="107"/>
      <c r="AG159" s="107"/>
      <c r="AH159" s="107"/>
      <c r="AI159" s="107"/>
      <c r="AJ159" s="120"/>
      <c r="AK159" s="107"/>
      <c r="AL159" s="113"/>
      <c r="AM159" s="121"/>
      <c r="AN159" s="121"/>
    </row>
    <row r="160">
      <c r="A160" s="104"/>
      <c r="B160" s="105"/>
      <c r="C160" s="105"/>
      <c r="D160" s="106" t="str">
        <f t="shared" si="9"/>
        <v/>
      </c>
      <c r="E160" s="107"/>
      <c r="F160" s="108" t="str">
        <f t="shared" si="2"/>
        <v/>
      </c>
      <c r="G160" s="109" t="str">
        <f>IFERROR(VLOOKUP($E160,contratos,2,FALSE),"")</f>
        <v/>
      </c>
      <c r="H160" s="110" t="str">
        <f>IFERROR(VLOOKUP($E160,contratos,3,FALSE),"")</f>
        <v/>
      </c>
      <c r="I160" s="111" t="str">
        <f>IFERROR(VLOOKUP($E160,contratos,4,FALSE),"")</f>
        <v/>
      </c>
      <c r="J160" s="112" t="str">
        <f>IFERROR(VLOOKUP($E160,contratos,5,FALSE),"")</f>
        <v/>
      </c>
      <c r="K160" s="112" t="str">
        <f>IFERROR(VLOOKUP($E160,contratos,6,FALSE),"")</f>
        <v/>
      </c>
      <c r="L160" s="112" t="str">
        <f>IFERROR(VLOOKUP($E160,contratos,7,FALSE),"")</f>
        <v/>
      </c>
      <c r="M160" s="113"/>
      <c r="N160" s="114"/>
      <c r="O160" s="113"/>
      <c r="P160" s="107"/>
      <c r="Q160" s="115"/>
      <c r="R160" s="116"/>
      <c r="S160" s="117" t="str">
        <f t="shared" si="3"/>
        <v/>
      </c>
      <c r="T160" s="116"/>
      <c r="U160" s="106" t="str">
        <f t="shared" si="11"/>
        <v/>
      </c>
      <c r="V160" s="107"/>
      <c r="W160" s="107"/>
      <c r="X160" s="118"/>
      <c r="Y160" s="119" t="str">
        <f t="shared" si="10"/>
        <v/>
      </c>
      <c r="Z160" s="113"/>
      <c r="AA160" s="113"/>
      <c r="AB160" s="119" t="str">
        <f>IF(T160&lt;&gt;"",(HOUR(T160)+MINUTE(T160)/60)*custohh,"")</f>
        <v/>
      </c>
      <c r="AC160" s="118"/>
      <c r="AD160" s="119" t="str">
        <f t="shared" si="6"/>
        <v/>
      </c>
      <c r="AE160" s="107"/>
      <c r="AF160" s="107"/>
      <c r="AG160" s="107"/>
      <c r="AH160" s="107"/>
      <c r="AI160" s="107"/>
      <c r="AJ160" s="120"/>
      <c r="AK160" s="107"/>
      <c r="AL160" s="113"/>
      <c r="AM160" s="121"/>
      <c r="AN160" s="121"/>
    </row>
    <row r="161">
      <c r="A161" s="104"/>
      <c r="B161" s="105"/>
      <c r="C161" s="105"/>
      <c r="D161" s="106" t="str">
        <f t="shared" si="9"/>
        <v/>
      </c>
      <c r="E161" s="107"/>
      <c r="F161" s="108" t="str">
        <f t="shared" si="2"/>
        <v/>
      </c>
      <c r="G161" s="109" t="str">
        <f>IFERROR(VLOOKUP($E161,contratos,2,FALSE),"")</f>
        <v/>
      </c>
      <c r="H161" s="110" t="str">
        <f>IFERROR(VLOOKUP($E161,contratos,3,FALSE),"")</f>
        <v/>
      </c>
      <c r="I161" s="111" t="str">
        <f>IFERROR(VLOOKUP($E161,contratos,4,FALSE),"")</f>
        <v/>
      </c>
      <c r="J161" s="112" t="str">
        <f>IFERROR(VLOOKUP($E161,contratos,5,FALSE),"")</f>
        <v/>
      </c>
      <c r="K161" s="112" t="str">
        <f>IFERROR(VLOOKUP($E161,contratos,6,FALSE),"")</f>
        <v/>
      </c>
      <c r="L161" s="112" t="str">
        <f>IFERROR(VLOOKUP($E161,contratos,7,FALSE),"")</f>
        <v/>
      </c>
      <c r="M161" s="113"/>
      <c r="N161" s="114"/>
      <c r="O161" s="113"/>
      <c r="P161" s="107"/>
      <c r="Q161" s="115"/>
      <c r="R161" s="116"/>
      <c r="S161" s="117" t="str">
        <f t="shared" si="3"/>
        <v/>
      </c>
      <c r="T161" s="116"/>
      <c r="U161" s="106" t="str">
        <f t="shared" si="11"/>
        <v/>
      </c>
      <c r="V161" s="107"/>
      <c r="W161" s="107"/>
      <c r="X161" s="118"/>
      <c r="Y161" s="119" t="str">
        <f t="shared" si="10"/>
        <v/>
      </c>
      <c r="Z161" s="113"/>
      <c r="AA161" s="113"/>
      <c r="AB161" s="119" t="str">
        <f>IF(T161&lt;&gt;"",(HOUR(T161)+MINUTE(T161)/60)*custohh,"")</f>
        <v/>
      </c>
      <c r="AC161" s="118"/>
      <c r="AD161" s="119" t="str">
        <f t="shared" si="6"/>
        <v/>
      </c>
      <c r="AE161" s="107"/>
      <c r="AF161" s="107"/>
      <c r="AG161" s="107"/>
      <c r="AH161" s="107"/>
      <c r="AI161" s="107"/>
      <c r="AJ161" s="120"/>
      <c r="AK161" s="107"/>
      <c r="AL161" s="113"/>
      <c r="AM161" s="121"/>
      <c r="AN161" s="121"/>
    </row>
    <row r="162">
      <c r="A162" s="104"/>
      <c r="B162" s="105"/>
      <c r="C162" s="105"/>
      <c r="D162" s="106" t="str">
        <f t="shared" si="9"/>
        <v/>
      </c>
      <c r="E162" s="107"/>
      <c r="F162" s="108" t="str">
        <f t="shared" si="2"/>
        <v/>
      </c>
      <c r="G162" s="109" t="str">
        <f>IFERROR(VLOOKUP($E162,contratos,2,FALSE),"")</f>
        <v/>
      </c>
      <c r="H162" s="110" t="str">
        <f>IFERROR(VLOOKUP($E162,contratos,3,FALSE),"")</f>
        <v/>
      </c>
      <c r="I162" s="111" t="str">
        <f>IFERROR(VLOOKUP($E162,contratos,4,FALSE),"")</f>
        <v/>
      </c>
      <c r="J162" s="112" t="str">
        <f>IFERROR(VLOOKUP($E162,contratos,5,FALSE),"")</f>
        <v/>
      </c>
      <c r="K162" s="112" t="str">
        <f>IFERROR(VLOOKUP($E162,contratos,6,FALSE),"")</f>
        <v/>
      </c>
      <c r="L162" s="112" t="str">
        <f>IFERROR(VLOOKUP($E162,contratos,7,FALSE),"")</f>
        <v/>
      </c>
      <c r="M162" s="113"/>
      <c r="N162" s="114"/>
      <c r="O162" s="113"/>
      <c r="P162" s="107"/>
      <c r="Q162" s="115"/>
      <c r="R162" s="116"/>
      <c r="S162" s="117" t="str">
        <f t="shared" si="3"/>
        <v/>
      </c>
      <c r="T162" s="116"/>
      <c r="U162" s="106" t="str">
        <f t="shared" si="11"/>
        <v/>
      </c>
      <c r="V162" s="107"/>
      <c r="W162" s="107"/>
      <c r="X162" s="118"/>
      <c r="Y162" s="119" t="str">
        <f t="shared" si="10"/>
        <v/>
      </c>
      <c r="Z162" s="113"/>
      <c r="AA162" s="113"/>
      <c r="AB162" s="119" t="str">
        <f>IF(T162&lt;&gt;"",(HOUR(T162)+MINUTE(T162)/60)*custohh,"")</f>
        <v/>
      </c>
      <c r="AC162" s="118"/>
      <c r="AD162" s="119" t="str">
        <f t="shared" si="6"/>
        <v/>
      </c>
      <c r="AE162" s="107"/>
      <c r="AF162" s="107"/>
      <c r="AG162" s="107"/>
      <c r="AH162" s="107"/>
      <c r="AI162" s="107"/>
      <c r="AJ162" s="120"/>
      <c r="AK162" s="107"/>
      <c r="AL162" s="113"/>
      <c r="AM162" s="121"/>
      <c r="AN162" s="121"/>
    </row>
    <row r="163">
      <c r="A163" s="104"/>
      <c r="B163" s="105"/>
      <c r="C163" s="105"/>
      <c r="D163" s="106" t="str">
        <f t="shared" si="9"/>
        <v/>
      </c>
      <c r="E163" s="107"/>
      <c r="F163" s="108" t="str">
        <f t="shared" si="2"/>
        <v/>
      </c>
      <c r="G163" s="109" t="str">
        <f>IFERROR(VLOOKUP($E163,contratos,2,FALSE),"")</f>
        <v/>
      </c>
      <c r="H163" s="110" t="str">
        <f>IFERROR(VLOOKUP($E163,contratos,3,FALSE),"")</f>
        <v/>
      </c>
      <c r="I163" s="111" t="str">
        <f>IFERROR(VLOOKUP($E163,contratos,4,FALSE),"")</f>
        <v/>
      </c>
      <c r="J163" s="112" t="str">
        <f>IFERROR(VLOOKUP($E163,contratos,5,FALSE),"")</f>
        <v/>
      </c>
      <c r="K163" s="112" t="str">
        <f>IFERROR(VLOOKUP($E163,contratos,6,FALSE),"")</f>
        <v/>
      </c>
      <c r="L163" s="112" t="str">
        <f>IFERROR(VLOOKUP($E163,contratos,7,FALSE),"")</f>
        <v/>
      </c>
      <c r="M163" s="113"/>
      <c r="N163" s="114"/>
      <c r="O163" s="113"/>
      <c r="P163" s="107"/>
      <c r="Q163" s="115"/>
      <c r="R163" s="116"/>
      <c r="S163" s="117" t="str">
        <f t="shared" si="3"/>
        <v/>
      </c>
      <c r="T163" s="116"/>
      <c r="U163" s="106" t="str">
        <f t="shared" si="11"/>
        <v/>
      </c>
      <c r="V163" s="107"/>
      <c r="W163" s="107"/>
      <c r="X163" s="118"/>
      <c r="Y163" s="119" t="str">
        <f t="shared" si="10"/>
        <v/>
      </c>
      <c r="Z163" s="113"/>
      <c r="AA163" s="113"/>
      <c r="AB163" s="119" t="str">
        <f>IF(T163&lt;&gt;"",(HOUR(T163)+MINUTE(T163)/60)*custohh,"")</f>
        <v/>
      </c>
      <c r="AC163" s="118"/>
      <c r="AD163" s="119" t="str">
        <f t="shared" si="6"/>
        <v/>
      </c>
      <c r="AE163" s="107"/>
      <c r="AF163" s="107"/>
      <c r="AG163" s="107"/>
      <c r="AH163" s="107"/>
      <c r="AI163" s="107"/>
      <c r="AJ163" s="120"/>
      <c r="AK163" s="107"/>
      <c r="AL163" s="113"/>
      <c r="AM163" s="121"/>
      <c r="AN163" s="121"/>
    </row>
    <row r="164">
      <c r="A164" s="104"/>
      <c r="B164" s="105"/>
      <c r="C164" s="105"/>
      <c r="D164" s="106" t="str">
        <f t="shared" si="9"/>
        <v/>
      </c>
      <c r="E164" s="107"/>
      <c r="F164" s="108" t="str">
        <f t="shared" si="2"/>
        <v/>
      </c>
      <c r="G164" s="109" t="str">
        <f>IFERROR(VLOOKUP($E164,contratos,2,FALSE),"")</f>
        <v/>
      </c>
      <c r="H164" s="110" t="str">
        <f>IFERROR(VLOOKUP($E164,contratos,3,FALSE),"")</f>
        <v/>
      </c>
      <c r="I164" s="111" t="str">
        <f>IFERROR(VLOOKUP($E164,contratos,4,FALSE),"")</f>
        <v/>
      </c>
      <c r="J164" s="112" t="str">
        <f>IFERROR(VLOOKUP($E164,contratos,5,FALSE),"")</f>
        <v/>
      </c>
      <c r="K164" s="112" t="str">
        <f>IFERROR(VLOOKUP($E164,contratos,6,FALSE),"")</f>
        <v/>
      </c>
      <c r="L164" s="112" t="str">
        <f>IFERROR(VLOOKUP($E164,contratos,7,FALSE),"")</f>
        <v/>
      </c>
      <c r="M164" s="113"/>
      <c r="N164" s="114"/>
      <c r="O164" s="113"/>
      <c r="P164" s="107"/>
      <c r="Q164" s="115"/>
      <c r="R164" s="116"/>
      <c r="S164" s="117" t="str">
        <f t="shared" si="3"/>
        <v/>
      </c>
      <c r="T164" s="116"/>
      <c r="U164" s="106" t="str">
        <f t="shared" si="11"/>
        <v/>
      </c>
      <c r="V164" s="107"/>
      <c r="W164" s="107"/>
      <c r="X164" s="118"/>
      <c r="Y164" s="119" t="str">
        <f t="shared" si="10"/>
        <v/>
      </c>
      <c r="Z164" s="113"/>
      <c r="AA164" s="113"/>
      <c r="AB164" s="119" t="str">
        <f>IF(T164&lt;&gt;"",(HOUR(T164)+MINUTE(T164)/60)*custohh,"")</f>
        <v/>
      </c>
      <c r="AC164" s="118"/>
      <c r="AD164" s="119" t="str">
        <f t="shared" si="6"/>
        <v/>
      </c>
      <c r="AE164" s="107"/>
      <c r="AF164" s="107"/>
      <c r="AG164" s="107"/>
      <c r="AH164" s="107"/>
      <c r="AI164" s="107"/>
      <c r="AJ164" s="120"/>
      <c r="AK164" s="107"/>
      <c r="AL164" s="113"/>
      <c r="AM164" s="121"/>
      <c r="AN164" s="121"/>
    </row>
    <row r="165">
      <c r="A165" s="104"/>
      <c r="B165" s="105"/>
      <c r="C165" s="105"/>
      <c r="D165" s="106" t="str">
        <f t="shared" si="9"/>
        <v/>
      </c>
      <c r="E165" s="107"/>
      <c r="F165" s="108" t="str">
        <f t="shared" si="2"/>
        <v/>
      </c>
      <c r="G165" s="109" t="str">
        <f>IFERROR(VLOOKUP($E165,contratos,2,FALSE),"")</f>
        <v/>
      </c>
      <c r="H165" s="110" t="str">
        <f>IFERROR(VLOOKUP($E165,contratos,3,FALSE),"")</f>
        <v/>
      </c>
      <c r="I165" s="111" t="str">
        <f>IFERROR(VLOOKUP($E165,contratos,4,FALSE),"")</f>
        <v/>
      </c>
      <c r="J165" s="112" t="str">
        <f>IFERROR(VLOOKUP($E165,contratos,5,FALSE),"")</f>
        <v/>
      </c>
      <c r="K165" s="112" t="str">
        <f>IFERROR(VLOOKUP($E165,contratos,6,FALSE),"")</f>
        <v/>
      </c>
      <c r="L165" s="112" t="str">
        <f>IFERROR(VLOOKUP($E165,contratos,7,FALSE),"")</f>
        <v/>
      </c>
      <c r="M165" s="113"/>
      <c r="N165" s="114"/>
      <c r="O165" s="113"/>
      <c r="P165" s="107"/>
      <c r="Q165" s="115"/>
      <c r="R165" s="116"/>
      <c r="S165" s="117" t="str">
        <f t="shared" si="3"/>
        <v/>
      </c>
      <c r="T165" s="116"/>
      <c r="U165" s="106" t="str">
        <f t="shared" si="11"/>
        <v/>
      </c>
      <c r="V165" s="107"/>
      <c r="W165" s="107"/>
      <c r="X165" s="118"/>
      <c r="Y165" s="119" t="str">
        <f t="shared" si="10"/>
        <v/>
      </c>
      <c r="Z165" s="113"/>
      <c r="AA165" s="113"/>
      <c r="AB165" s="119" t="str">
        <f>IF(T165&lt;&gt;"",(HOUR(T165)+MINUTE(T165)/60)*custohh,"")</f>
        <v/>
      </c>
      <c r="AC165" s="118"/>
      <c r="AD165" s="119" t="str">
        <f t="shared" si="6"/>
        <v/>
      </c>
      <c r="AE165" s="107"/>
      <c r="AF165" s="107"/>
      <c r="AG165" s="107"/>
      <c r="AH165" s="107"/>
      <c r="AI165" s="107"/>
      <c r="AJ165" s="120"/>
      <c r="AK165" s="107"/>
      <c r="AL165" s="113"/>
      <c r="AM165" s="121"/>
      <c r="AN165" s="121"/>
    </row>
    <row r="166">
      <c r="A166" s="104"/>
      <c r="B166" s="105"/>
      <c r="C166" s="105"/>
      <c r="D166" s="106" t="str">
        <f t="shared" si="9"/>
        <v/>
      </c>
      <c r="E166" s="107"/>
      <c r="F166" s="108" t="str">
        <f t="shared" si="2"/>
        <v/>
      </c>
      <c r="G166" s="109" t="str">
        <f>IFERROR(VLOOKUP($E166,contratos,2,FALSE),"")</f>
        <v/>
      </c>
      <c r="H166" s="110" t="str">
        <f>IFERROR(VLOOKUP($E166,contratos,3,FALSE),"")</f>
        <v/>
      </c>
      <c r="I166" s="111" t="str">
        <f>IFERROR(VLOOKUP($E166,contratos,4,FALSE),"")</f>
        <v/>
      </c>
      <c r="J166" s="112" t="str">
        <f>IFERROR(VLOOKUP($E166,contratos,5,FALSE),"")</f>
        <v/>
      </c>
      <c r="K166" s="112" t="str">
        <f>IFERROR(VLOOKUP($E166,contratos,6,FALSE),"")</f>
        <v/>
      </c>
      <c r="L166" s="112" t="str">
        <f>IFERROR(VLOOKUP($E166,contratos,7,FALSE),"")</f>
        <v/>
      </c>
      <c r="M166" s="113"/>
      <c r="N166" s="114"/>
      <c r="O166" s="113"/>
      <c r="P166" s="107"/>
      <c r="Q166" s="115"/>
      <c r="R166" s="116"/>
      <c r="S166" s="117" t="str">
        <f t="shared" si="3"/>
        <v/>
      </c>
      <c r="T166" s="116"/>
      <c r="U166" s="106" t="str">
        <f t="shared" si="11"/>
        <v/>
      </c>
      <c r="V166" s="107"/>
      <c r="W166" s="107"/>
      <c r="X166" s="118"/>
      <c r="Y166" s="119" t="str">
        <f t="shared" si="10"/>
        <v/>
      </c>
      <c r="Z166" s="113"/>
      <c r="AA166" s="113"/>
      <c r="AB166" s="119" t="str">
        <f>IF(T166&lt;&gt;"",(HOUR(T166)+MINUTE(T166)/60)*custohh,"")</f>
        <v/>
      </c>
      <c r="AC166" s="118"/>
      <c r="AD166" s="119" t="str">
        <f t="shared" si="6"/>
        <v/>
      </c>
      <c r="AE166" s="107"/>
      <c r="AF166" s="107"/>
      <c r="AG166" s="107"/>
      <c r="AH166" s="107"/>
      <c r="AI166" s="107"/>
      <c r="AJ166" s="120"/>
      <c r="AK166" s="107"/>
      <c r="AL166" s="113"/>
      <c r="AM166" s="121"/>
      <c r="AN166" s="121"/>
    </row>
    <row r="167">
      <c r="A167" s="104"/>
      <c r="B167" s="105"/>
      <c r="C167" s="105"/>
      <c r="D167" s="106" t="str">
        <f t="shared" si="9"/>
        <v/>
      </c>
      <c r="E167" s="107"/>
      <c r="F167" s="108" t="str">
        <f t="shared" si="2"/>
        <v/>
      </c>
      <c r="G167" s="109" t="str">
        <f>IFERROR(VLOOKUP($E167,contratos,2,FALSE),"")</f>
        <v/>
      </c>
      <c r="H167" s="110" t="str">
        <f>IFERROR(VLOOKUP($E167,contratos,3,FALSE),"")</f>
        <v/>
      </c>
      <c r="I167" s="111" t="str">
        <f>IFERROR(VLOOKUP($E167,contratos,4,FALSE),"")</f>
        <v/>
      </c>
      <c r="J167" s="112" t="str">
        <f>IFERROR(VLOOKUP($E167,contratos,5,FALSE),"")</f>
        <v/>
      </c>
      <c r="K167" s="112" t="str">
        <f>IFERROR(VLOOKUP($E167,contratos,6,FALSE),"")</f>
        <v/>
      </c>
      <c r="L167" s="112" t="str">
        <f>IFERROR(VLOOKUP($E167,contratos,7,FALSE),"")</f>
        <v/>
      </c>
      <c r="M167" s="113"/>
      <c r="N167" s="114"/>
      <c r="O167" s="113"/>
      <c r="P167" s="107"/>
      <c r="Q167" s="115"/>
      <c r="R167" s="116"/>
      <c r="S167" s="117" t="str">
        <f t="shared" si="3"/>
        <v/>
      </c>
      <c r="T167" s="116"/>
      <c r="U167" s="106" t="str">
        <f t="shared" si="11"/>
        <v/>
      </c>
      <c r="V167" s="107"/>
      <c r="W167" s="107"/>
      <c r="X167" s="118"/>
      <c r="Y167" s="119" t="str">
        <f t="shared" si="10"/>
        <v/>
      </c>
      <c r="Z167" s="113"/>
      <c r="AA167" s="113"/>
      <c r="AB167" s="119" t="str">
        <f>IF(T167&lt;&gt;"",(HOUR(T167)+MINUTE(T167)/60)*custohh,"")</f>
        <v/>
      </c>
      <c r="AC167" s="118"/>
      <c r="AD167" s="119" t="str">
        <f t="shared" si="6"/>
        <v/>
      </c>
      <c r="AE167" s="107"/>
      <c r="AF167" s="107"/>
      <c r="AG167" s="107"/>
      <c r="AH167" s="107"/>
      <c r="AI167" s="107"/>
      <c r="AJ167" s="120"/>
      <c r="AK167" s="107"/>
      <c r="AL167" s="113"/>
      <c r="AM167" s="121"/>
      <c r="AN167" s="121"/>
    </row>
    <row r="168">
      <c r="A168" s="104"/>
      <c r="B168" s="105"/>
      <c r="C168" s="105"/>
      <c r="D168" s="106" t="str">
        <f t="shared" si="9"/>
        <v/>
      </c>
      <c r="E168" s="107"/>
      <c r="F168" s="108" t="str">
        <f t="shared" si="2"/>
        <v/>
      </c>
      <c r="G168" s="109" t="str">
        <f>IFERROR(VLOOKUP($E168,contratos,2,FALSE),"")</f>
        <v/>
      </c>
      <c r="H168" s="110" t="str">
        <f>IFERROR(VLOOKUP($E168,contratos,3,FALSE),"")</f>
        <v/>
      </c>
      <c r="I168" s="111" t="str">
        <f>IFERROR(VLOOKUP($E168,contratos,4,FALSE),"")</f>
        <v/>
      </c>
      <c r="J168" s="112" t="str">
        <f>IFERROR(VLOOKUP($E168,contratos,5,FALSE),"")</f>
        <v/>
      </c>
      <c r="K168" s="112" t="str">
        <f>IFERROR(VLOOKUP($E168,contratos,6,FALSE),"")</f>
        <v/>
      </c>
      <c r="L168" s="112" t="str">
        <f>IFERROR(VLOOKUP($E168,contratos,7,FALSE),"")</f>
        <v/>
      </c>
      <c r="M168" s="113"/>
      <c r="N168" s="114"/>
      <c r="O168" s="113"/>
      <c r="P168" s="107"/>
      <c r="Q168" s="115"/>
      <c r="R168" s="116"/>
      <c r="S168" s="117" t="str">
        <f t="shared" si="3"/>
        <v/>
      </c>
      <c r="T168" s="116"/>
      <c r="U168" s="106" t="str">
        <f t="shared" si="11"/>
        <v/>
      </c>
      <c r="V168" s="107"/>
      <c r="W168" s="107"/>
      <c r="X168" s="118"/>
      <c r="Y168" s="119" t="str">
        <f t="shared" si="10"/>
        <v/>
      </c>
      <c r="Z168" s="113"/>
      <c r="AA168" s="113"/>
      <c r="AB168" s="119" t="str">
        <f>IF(T168&lt;&gt;"",(HOUR(T168)+MINUTE(T168)/60)*custohh,"")</f>
        <v/>
      </c>
      <c r="AC168" s="118"/>
      <c r="AD168" s="119" t="str">
        <f t="shared" si="6"/>
        <v/>
      </c>
      <c r="AE168" s="107"/>
      <c r="AF168" s="107"/>
      <c r="AG168" s="107"/>
      <c r="AH168" s="107"/>
      <c r="AI168" s="107"/>
      <c r="AJ168" s="120"/>
      <c r="AK168" s="107"/>
      <c r="AL168" s="113"/>
      <c r="AM168" s="121"/>
      <c r="AN168" s="121"/>
    </row>
    <row r="169">
      <c r="A169" s="104"/>
      <c r="B169" s="105"/>
      <c r="C169" s="105"/>
      <c r="D169" s="106" t="str">
        <f t="shared" si="9"/>
        <v/>
      </c>
      <c r="E169" s="107"/>
      <c r="F169" s="108" t="str">
        <f t="shared" si="2"/>
        <v/>
      </c>
      <c r="G169" s="109" t="str">
        <f>IFERROR(VLOOKUP($E169,contratos,2,FALSE),"")</f>
        <v/>
      </c>
      <c r="H169" s="110" t="str">
        <f>IFERROR(VLOOKUP($E169,contratos,3,FALSE),"")</f>
        <v/>
      </c>
      <c r="I169" s="111" t="str">
        <f>IFERROR(VLOOKUP($E169,contratos,4,FALSE),"")</f>
        <v/>
      </c>
      <c r="J169" s="112" t="str">
        <f>IFERROR(VLOOKUP($E169,contratos,5,FALSE),"")</f>
        <v/>
      </c>
      <c r="K169" s="112" t="str">
        <f>IFERROR(VLOOKUP($E169,contratos,6,FALSE),"")</f>
        <v/>
      </c>
      <c r="L169" s="112" t="str">
        <f>IFERROR(VLOOKUP($E169,contratos,7,FALSE),"")</f>
        <v/>
      </c>
      <c r="M169" s="113"/>
      <c r="N169" s="114"/>
      <c r="O169" s="113"/>
      <c r="P169" s="107"/>
      <c r="Q169" s="115"/>
      <c r="R169" s="116"/>
      <c r="S169" s="117" t="str">
        <f t="shared" si="3"/>
        <v/>
      </c>
      <c r="T169" s="116"/>
      <c r="U169" s="106" t="str">
        <f t="shared" si="11"/>
        <v/>
      </c>
      <c r="V169" s="107"/>
      <c r="W169" s="107"/>
      <c r="X169" s="118"/>
      <c r="Y169" s="119" t="str">
        <f t="shared" si="10"/>
        <v/>
      </c>
      <c r="Z169" s="113"/>
      <c r="AA169" s="113"/>
      <c r="AB169" s="119" t="str">
        <f>IF(T169&lt;&gt;"",(HOUR(T169)+MINUTE(T169)/60)*custohh,"")</f>
        <v/>
      </c>
      <c r="AC169" s="118"/>
      <c r="AD169" s="119" t="str">
        <f t="shared" si="6"/>
        <v/>
      </c>
      <c r="AE169" s="107"/>
      <c r="AF169" s="107"/>
      <c r="AG169" s="107"/>
      <c r="AH169" s="107"/>
      <c r="AI169" s="107"/>
      <c r="AJ169" s="120"/>
      <c r="AK169" s="107"/>
      <c r="AL169" s="113"/>
      <c r="AM169" s="121"/>
      <c r="AN169" s="121"/>
    </row>
    <row r="170">
      <c r="A170" s="104"/>
      <c r="B170" s="105"/>
      <c r="C170" s="105"/>
      <c r="D170" s="106" t="str">
        <f t="shared" si="9"/>
        <v/>
      </c>
      <c r="E170" s="107"/>
      <c r="F170" s="108" t="str">
        <f t="shared" si="2"/>
        <v/>
      </c>
      <c r="G170" s="109" t="str">
        <f>IFERROR(VLOOKUP($E170,contratos,2,FALSE),"")</f>
        <v/>
      </c>
      <c r="H170" s="110" t="str">
        <f>IFERROR(VLOOKUP($E170,contratos,3,FALSE),"")</f>
        <v/>
      </c>
      <c r="I170" s="111" t="str">
        <f>IFERROR(VLOOKUP($E170,contratos,4,FALSE),"")</f>
        <v/>
      </c>
      <c r="J170" s="112" t="str">
        <f>IFERROR(VLOOKUP($E170,contratos,5,FALSE),"")</f>
        <v/>
      </c>
      <c r="K170" s="112" t="str">
        <f>IFERROR(VLOOKUP($E170,contratos,6,FALSE),"")</f>
        <v/>
      </c>
      <c r="L170" s="112" t="str">
        <f>IFERROR(VLOOKUP($E170,contratos,7,FALSE),"")</f>
        <v/>
      </c>
      <c r="M170" s="113"/>
      <c r="N170" s="114"/>
      <c r="O170" s="113"/>
      <c r="P170" s="107"/>
      <c r="Q170" s="115"/>
      <c r="R170" s="116"/>
      <c r="S170" s="117" t="str">
        <f t="shared" si="3"/>
        <v/>
      </c>
      <c r="T170" s="116"/>
      <c r="U170" s="106" t="str">
        <f t="shared" si="11"/>
        <v/>
      </c>
      <c r="V170" s="107"/>
      <c r="W170" s="107"/>
      <c r="X170" s="118"/>
      <c r="Y170" s="119" t="str">
        <f t="shared" si="10"/>
        <v/>
      </c>
      <c r="Z170" s="113"/>
      <c r="AA170" s="113"/>
      <c r="AB170" s="119" t="str">
        <f>IF(T170&lt;&gt;"",(HOUR(T170)+MINUTE(T170)/60)*custohh,"")</f>
        <v/>
      </c>
      <c r="AC170" s="118"/>
      <c r="AD170" s="119" t="str">
        <f t="shared" si="6"/>
        <v/>
      </c>
      <c r="AE170" s="107"/>
      <c r="AF170" s="107"/>
      <c r="AG170" s="107"/>
      <c r="AH170" s="107"/>
      <c r="AI170" s="107"/>
      <c r="AJ170" s="120"/>
      <c r="AK170" s="107"/>
      <c r="AL170" s="113"/>
      <c r="AM170" s="121"/>
      <c r="AN170" s="121"/>
    </row>
    <row r="171">
      <c r="A171" s="104"/>
      <c r="B171" s="105"/>
      <c r="C171" s="105"/>
      <c r="D171" s="106" t="str">
        <f t="shared" si="9"/>
        <v/>
      </c>
      <c r="E171" s="107"/>
      <c r="F171" s="108" t="str">
        <f t="shared" si="2"/>
        <v/>
      </c>
      <c r="G171" s="109" t="str">
        <f>IFERROR(VLOOKUP($E171,contratos,2,FALSE),"")</f>
        <v/>
      </c>
      <c r="H171" s="110" t="str">
        <f>IFERROR(VLOOKUP($E171,contratos,3,FALSE),"")</f>
        <v/>
      </c>
      <c r="I171" s="111" t="str">
        <f>IFERROR(VLOOKUP($E171,contratos,4,FALSE),"")</f>
        <v/>
      </c>
      <c r="J171" s="112" t="str">
        <f>IFERROR(VLOOKUP($E171,contratos,5,FALSE),"")</f>
        <v/>
      </c>
      <c r="K171" s="112" t="str">
        <f>IFERROR(VLOOKUP($E171,contratos,6,FALSE),"")</f>
        <v/>
      </c>
      <c r="L171" s="112" t="str">
        <f>IFERROR(VLOOKUP($E171,contratos,7,FALSE),"")</f>
        <v/>
      </c>
      <c r="M171" s="113"/>
      <c r="N171" s="114"/>
      <c r="O171" s="113"/>
      <c r="P171" s="107"/>
      <c r="Q171" s="115"/>
      <c r="R171" s="116"/>
      <c r="S171" s="117" t="str">
        <f t="shared" si="3"/>
        <v/>
      </c>
      <c r="T171" s="116"/>
      <c r="U171" s="106" t="str">
        <f t="shared" si="11"/>
        <v/>
      </c>
      <c r="V171" s="107"/>
      <c r="W171" s="107"/>
      <c r="X171" s="118"/>
      <c r="Y171" s="119" t="str">
        <f t="shared" si="10"/>
        <v/>
      </c>
      <c r="Z171" s="113"/>
      <c r="AA171" s="113"/>
      <c r="AB171" s="119" t="str">
        <f>IF(T171&lt;&gt;"",(HOUR(T171)+MINUTE(T171)/60)*custohh,"")</f>
        <v/>
      </c>
      <c r="AC171" s="118"/>
      <c r="AD171" s="119" t="str">
        <f t="shared" si="6"/>
        <v/>
      </c>
      <c r="AE171" s="107"/>
      <c r="AF171" s="107"/>
      <c r="AG171" s="107"/>
      <c r="AH171" s="107"/>
      <c r="AI171" s="107"/>
      <c r="AJ171" s="120"/>
      <c r="AK171" s="107"/>
      <c r="AL171" s="113"/>
      <c r="AM171" s="121"/>
      <c r="AN171" s="121"/>
    </row>
    <row r="172">
      <c r="A172" s="104"/>
      <c r="B172" s="105"/>
      <c r="C172" s="105"/>
      <c r="D172" s="106" t="str">
        <f t="shared" si="9"/>
        <v/>
      </c>
      <c r="E172" s="107"/>
      <c r="F172" s="108" t="str">
        <f t="shared" si="2"/>
        <v/>
      </c>
      <c r="G172" s="109" t="str">
        <f>IFERROR(VLOOKUP($E172,contratos,2,FALSE),"")</f>
        <v/>
      </c>
      <c r="H172" s="110" t="str">
        <f>IFERROR(VLOOKUP($E172,contratos,3,FALSE),"")</f>
        <v/>
      </c>
      <c r="I172" s="111" t="str">
        <f>IFERROR(VLOOKUP($E172,contratos,4,FALSE),"")</f>
        <v/>
      </c>
      <c r="J172" s="112" t="str">
        <f>IFERROR(VLOOKUP($E172,contratos,5,FALSE),"")</f>
        <v/>
      </c>
      <c r="K172" s="112" t="str">
        <f>IFERROR(VLOOKUP($E172,contratos,6,FALSE),"")</f>
        <v/>
      </c>
      <c r="L172" s="112" t="str">
        <f>IFERROR(VLOOKUP($E172,contratos,7,FALSE),"")</f>
        <v/>
      </c>
      <c r="M172" s="113"/>
      <c r="N172" s="114"/>
      <c r="O172" s="113"/>
      <c r="P172" s="107"/>
      <c r="Q172" s="115"/>
      <c r="R172" s="116"/>
      <c r="S172" s="117" t="str">
        <f t="shared" si="3"/>
        <v/>
      </c>
      <c r="T172" s="116"/>
      <c r="U172" s="106" t="str">
        <f t="shared" si="11"/>
        <v/>
      </c>
      <c r="V172" s="107"/>
      <c r="W172" s="107"/>
      <c r="X172" s="118"/>
      <c r="Y172" s="119" t="str">
        <f t="shared" si="10"/>
        <v/>
      </c>
      <c r="Z172" s="113"/>
      <c r="AA172" s="113"/>
      <c r="AB172" s="119" t="str">
        <f>IF(T172&lt;&gt;"",(HOUR(T172)+MINUTE(T172)/60)*custohh,"")</f>
        <v/>
      </c>
      <c r="AC172" s="118"/>
      <c r="AD172" s="119" t="str">
        <f t="shared" si="6"/>
        <v/>
      </c>
      <c r="AE172" s="107"/>
      <c r="AF172" s="107"/>
      <c r="AG172" s="107"/>
      <c r="AH172" s="107"/>
      <c r="AI172" s="107"/>
      <c r="AJ172" s="120"/>
      <c r="AK172" s="107"/>
      <c r="AL172" s="113"/>
      <c r="AM172" s="121"/>
      <c r="AN172" s="121"/>
    </row>
    <row r="173">
      <c r="A173" s="104"/>
      <c r="B173" s="105"/>
      <c r="C173" s="105"/>
      <c r="D173" s="106" t="str">
        <f t="shared" si="9"/>
        <v/>
      </c>
      <c r="E173" s="107"/>
      <c r="F173" s="108" t="str">
        <f t="shared" si="2"/>
        <v/>
      </c>
      <c r="G173" s="109" t="str">
        <f>IFERROR(VLOOKUP($E173,contratos,2,FALSE),"")</f>
        <v/>
      </c>
      <c r="H173" s="110" t="str">
        <f>IFERROR(VLOOKUP($E173,contratos,3,FALSE),"")</f>
        <v/>
      </c>
      <c r="I173" s="111" t="str">
        <f>IFERROR(VLOOKUP($E173,contratos,4,FALSE),"")</f>
        <v/>
      </c>
      <c r="J173" s="112" t="str">
        <f>IFERROR(VLOOKUP($E173,contratos,5,FALSE),"")</f>
        <v/>
      </c>
      <c r="K173" s="112" t="str">
        <f>IFERROR(VLOOKUP($E173,contratos,6,FALSE),"")</f>
        <v/>
      </c>
      <c r="L173" s="112" t="str">
        <f>IFERROR(VLOOKUP($E173,contratos,7,FALSE),"")</f>
        <v/>
      </c>
      <c r="M173" s="113"/>
      <c r="N173" s="114"/>
      <c r="O173" s="113"/>
      <c r="P173" s="107"/>
      <c r="Q173" s="115"/>
      <c r="R173" s="116"/>
      <c r="S173" s="117" t="str">
        <f t="shared" si="3"/>
        <v/>
      </c>
      <c r="T173" s="116"/>
      <c r="U173" s="106" t="str">
        <f t="shared" si="11"/>
        <v/>
      </c>
      <c r="V173" s="107"/>
      <c r="W173" s="107"/>
      <c r="X173" s="118"/>
      <c r="Y173" s="119" t="str">
        <f t="shared" si="10"/>
        <v/>
      </c>
      <c r="Z173" s="113"/>
      <c r="AA173" s="113"/>
      <c r="AB173" s="119" t="str">
        <f>IF(T173&lt;&gt;"",(HOUR(T173)+MINUTE(T173)/60)*custohh,"")</f>
        <v/>
      </c>
      <c r="AC173" s="118"/>
      <c r="AD173" s="119" t="str">
        <f t="shared" si="6"/>
        <v/>
      </c>
      <c r="AE173" s="107"/>
      <c r="AF173" s="107"/>
      <c r="AG173" s="107"/>
      <c r="AH173" s="107"/>
      <c r="AI173" s="107"/>
      <c r="AJ173" s="120"/>
      <c r="AK173" s="107"/>
      <c r="AL173" s="113"/>
      <c r="AM173" s="121"/>
      <c r="AN173" s="121"/>
    </row>
    <row r="174">
      <c r="A174" s="104"/>
      <c r="B174" s="105"/>
      <c r="C174" s="105"/>
      <c r="D174" s="106" t="str">
        <f t="shared" si="9"/>
        <v/>
      </c>
      <c r="E174" s="107"/>
      <c r="F174" s="108" t="str">
        <f t="shared" si="2"/>
        <v/>
      </c>
      <c r="G174" s="109" t="str">
        <f>IFERROR(VLOOKUP($E174,contratos,2,FALSE),"")</f>
        <v/>
      </c>
      <c r="H174" s="110" t="str">
        <f>IFERROR(VLOOKUP($E174,contratos,3,FALSE),"")</f>
        <v/>
      </c>
      <c r="I174" s="111" t="str">
        <f>IFERROR(VLOOKUP($E174,contratos,4,FALSE),"")</f>
        <v/>
      </c>
      <c r="J174" s="112" t="str">
        <f>IFERROR(VLOOKUP($E174,contratos,5,FALSE),"")</f>
        <v/>
      </c>
      <c r="K174" s="112" t="str">
        <f>IFERROR(VLOOKUP($E174,contratos,6,FALSE),"")</f>
        <v/>
      </c>
      <c r="L174" s="112" t="str">
        <f>IFERROR(VLOOKUP($E174,contratos,7,FALSE),"")</f>
        <v/>
      </c>
      <c r="M174" s="113"/>
      <c r="N174" s="114"/>
      <c r="O174" s="113"/>
      <c r="P174" s="107"/>
      <c r="Q174" s="115"/>
      <c r="R174" s="116"/>
      <c r="S174" s="117" t="str">
        <f t="shared" si="3"/>
        <v/>
      </c>
      <c r="T174" s="116"/>
      <c r="U174" s="106" t="str">
        <f t="shared" si="11"/>
        <v/>
      </c>
      <c r="V174" s="107"/>
      <c r="W174" s="107"/>
      <c r="X174" s="118"/>
      <c r="Y174" s="119" t="str">
        <f t="shared" si="10"/>
        <v/>
      </c>
      <c r="Z174" s="113"/>
      <c r="AA174" s="113"/>
      <c r="AB174" s="119" t="str">
        <f>IF(T174&lt;&gt;"",(HOUR(T174)+MINUTE(T174)/60)*custohh,"")</f>
        <v/>
      </c>
      <c r="AC174" s="118"/>
      <c r="AD174" s="119" t="str">
        <f t="shared" si="6"/>
        <v/>
      </c>
      <c r="AE174" s="107"/>
      <c r="AF174" s="107"/>
      <c r="AG174" s="107"/>
      <c r="AH174" s="107"/>
      <c r="AI174" s="107"/>
      <c r="AJ174" s="120"/>
      <c r="AK174" s="107"/>
      <c r="AL174" s="113"/>
      <c r="AM174" s="121"/>
      <c r="AN174" s="121"/>
    </row>
    <row r="175">
      <c r="A175" s="104"/>
      <c r="B175" s="105"/>
      <c r="C175" s="105"/>
      <c r="D175" s="106" t="str">
        <f t="shared" si="9"/>
        <v/>
      </c>
      <c r="E175" s="107"/>
      <c r="F175" s="108" t="str">
        <f t="shared" si="2"/>
        <v/>
      </c>
      <c r="G175" s="109" t="str">
        <f>IFERROR(VLOOKUP($E175,contratos,2,FALSE),"")</f>
        <v/>
      </c>
      <c r="H175" s="110" t="str">
        <f>IFERROR(VLOOKUP($E175,contratos,3,FALSE),"")</f>
        <v/>
      </c>
      <c r="I175" s="111" t="str">
        <f>IFERROR(VLOOKUP($E175,contratos,4,FALSE),"")</f>
        <v/>
      </c>
      <c r="J175" s="112" t="str">
        <f>IFERROR(VLOOKUP($E175,contratos,5,FALSE),"")</f>
        <v/>
      </c>
      <c r="K175" s="112" t="str">
        <f>IFERROR(VLOOKUP($E175,contratos,6,FALSE),"")</f>
        <v/>
      </c>
      <c r="L175" s="112" t="str">
        <f>IFERROR(VLOOKUP($E175,contratos,7,FALSE),"")</f>
        <v/>
      </c>
      <c r="M175" s="113"/>
      <c r="N175" s="114"/>
      <c r="O175" s="113"/>
      <c r="P175" s="107"/>
      <c r="Q175" s="115"/>
      <c r="R175" s="116"/>
      <c r="S175" s="117" t="str">
        <f t="shared" si="3"/>
        <v/>
      </c>
      <c r="T175" s="116"/>
      <c r="U175" s="106" t="str">
        <f t="shared" si="11"/>
        <v/>
      </c>
      <c r="V175" s="107"/>
      <c r="W175" s="107"/>
      <c r="X175" s="118"/>
      <c r="Y175" s="119" t="str">
        <f t="shared" si="10"/>
        <v/>
      </c>
      <c r="Z175" s="113"/>
      <c r="AA175" s="113"/>
      <c r="AB175" s="119" t="str">
        <f>IF(T175&lt;&gt;"",(HOUR(T175)+MINUTE(T175)/60)*custohh,"")</f>
        <v/>
      </c>
      <c r="AC175" s="118"/>
      <c r="AD175" s="119" t="str">
        <f t="shared" si="6"/>
        <v/>
      </c>
      <c r="AE175" s="107"/>
      <c r="AF175" s="107"/>
      <c r="AG175" s="107"/>
      <c r="AH175" s="107"/>
      <c r="AI175" s="107"/>
      <c r="AJ175" s="120"/>
      <c r="AK175" s="107"/>
      <c r="AL175" s="113"/>
      <c r="AM175" s="121"/>
      <c r="AN175" s="121"/>
    </row>
    <row r="176">
      <c r="A176" s="104"/>
      <c r="B176" s="105"/>
      <c r="C176" s="105"/>
      <c r="D176" s="106" t="str">
        <f t="shared" si="9"/>
        <v/>
      </c>
      <c r="E176" s="107"/>
      <c r="F176" s="108" t="str">
        <f t="shared" si="2"/>
        <v/>
      </c>
      <c r="G176" s="109" t="str">
        <f>IFERROR(VLOOKUP($E176,contratos,2,FALSE),"")</f>
        <v/>
      </c>
      <c r="H176" s="110" t="str">
        <f>IFERROR(VLOOKUP($E176,contratos,3,FALSE),"")</f>
        <v/>
      </c>
      <c r="I176" s="111" t="str">
        <f>IFERROR(VLOOKUP($E176,contratos,4,FALSE),"")</f>
        <v/>
      </c>
      <c r="J176" s="112" t="str">
        <f>IFERROR(VLOOKUP($E176,contratos,5,FALSE),"")</f>
        <v/>
      </c>
      <c r="K176" s="112" t="str">
        <f>IFERROR(VLOOKUP($E176,contratos,6,FALSE),"")</f>
        <v/>
      </c>
      <c r="L176" s="112" t="str">
        <f>IFERROR(VLOOKUP($E176,contratos,7,FALSE),"")</f>
        <v/>
      </c>
      <c r="M176" s="113"/>
      <c r="N176" s="114"/>
      <c r="O176" s="113"/>
      <c r="P176" s="107"/>
      <c r="Q176" s="115"/>
      <c r="R176" s="116"/>
      <c r="S176" s="117" t="str">
        <f t="shared" si="3"/>
        <v/>
      </c>
      <c r="T176" s="116"/>
      <c r="U176" s="106" t="str">
        <f t="shared" si="11"/>
        <v/>
      </c>
      <c r="V176" s="107"/>
      <c r="W176" s="107"/>
      <c r="X176" s="118"/>
      <c r="Y176" s="119" t="str">
        <f t="shared" si="10"/>
        <v/>
      </c>
      <c r="Z176" s="113"/>
      <c r="AA176" s="113"/>
      <c r="AB176" s="119" t="str">
        <f>IF(T176&lt;&gt;"",(HOUR(T176)+MINUTE(T176)/60)*custohh,"")</f>
        <v/>
      </c>
      <c r="AC176" s="118"/>
      <c r="AD176" s="119" t="str">
        <f t="shared" si="6"/>
        <v/>
      </c>
      <c r="AE176" s="107"/>
      <c r="AF176" s="107"/>
      <c r="AG176" s="107"/>
      <c r="AH176" s="107"/>
      <c r="AI176" s="107"/>
      <c r="AJ176" s="120"/>
      <c r="AK176" s="107"/>
      <c r="AL176" s="113"/>
      <c r="AM176" s="121"/>
      <c r="AN176" s="121"/>
    </row>
    <row r="177">
      <c r="A177" s="104"/>
      <c r="B177" s="105"/>
      <c r="C177" s="105"/>
      <c r="D177" s="106" t="str">
        <f t="shared" si="9"/>
        <v/>
      </c>
      <c r="E177" s="107"/>
      <c r="F177" s="108" t="str">
        <f t="shared" si="2"/>
        <v/>
      </c>
      <c r="G177" s="109" t="str">
        <f>IFERROR(VLOOKUP($E177,contratos,2,FALSE),"")</f>
        <v/>
      </c>
      <c r="H177" s="110" t="str">
        <f>IFERROR(VLOOKUP($E177,contratos,3,FALSE),"")</f>
        <v/>
      </c>
      <c r="I177" s="111" t="str">
        <f>IFERROR(VLOOKUP($E177,contratos,4,FALSE),"")</f>
        <v/>
      </c>
      <c r="J177" s="112" t="str">
        <f>IFERROR(VLOOKUP($E177,contratos,5,FALSE),"")</f>
        <v/>
      </c>
      <c r="K177" s="112" t="str">
        <f>IFERROR(VLOOKUP($E177,contratos,6,FALSE),"")</f>
        <v/>
      </c>
      <c r="L177" s="112" t="str">
        <f>IFERROR(VLOOKUP($E177,contratos,7,FALSE),"")</f>
        <v/>
      </c>
      <c r="M177" s="113"/>
      <c r="N177" s="114"/>
      <c r="O177" s="113"/>
      <c r="P177" s="107"/>
      <c r="Q177" s="115"/>
      <c r="R177" s="116"/>
      <c r="S177" s="117" t="str">
        <f t="shared" si="3"/>
        <v/>
      </c>
      <c r="T177" s="116"/>
      <c r="U177" s="106" t="str">
        <f t="shared" si="11"/>
        <v/>
      </c>
      <c r="V177" s="107"/>
      <c r="W177" s="107"/>
      <c r="X177" s="118"/>
      <c r="Y177" s="119" t="str">
        <f t="shared" si="10"/>
        <v/>
      </c>
      <c r="Z177" s="113"/>
      <c r="AA177" s="113"/>
      <c r="AB177" s="119" t="str">
        <f>IF(T177&lt;&gt;"",(HOUR(T177)+MINUTE(T177)/60)*custohh,"")</f>
        <v/>
      </c>
      <c r="AC177" s="118"/>
      <c r="AD177" s="119" t="str">
        <f t="shared" si="6"/>
        <v/>
      </c>
      <c r="AE177" s="107"/>
      <c r="AF177" s="107"/>
      <c r="AG177" s="107"/>
      <c r="AH177" s="107"/>
      <c r="AI177" s="107"/>
      <c r="AJ177" s="120"/>
      <c r="AK177" s="107"/>
      <c r="AL177" s="113"/>
      <c r="AM177" s="121"/>
      <c r="AN177" s="121"/>
    </row>
    <row r="178">
      <c r="A178" s="104"/>
      <c r="B178" s="105"/>
      <c r="C178" s="105"/>
      <c r="D178" s="106" t="str">
        <f t="shared" si="9"/>
        <v/>
      </c>
      <c r="E178" s="107"/>
      <c r="F178" s="108" t="str">
        <f t="shared" si="2"/>
        <v/>
      </c>
      <c r="G178" s="109" t="str">
        <f>IFERROR(VLOOKUP($E178,contratos,2,FALSE),"")</f>
        <v/>
      </c>
      <c r="H178" s="110" t="str">
        <f>IFERROR(VLOOKUP($E178,contratos,3,FALSE),"")</f>
        <v/>
      </c>
      <c r="I178" s="111" t="str">
        <f>IFERROR(VLOOKUP($E178,contratos,4,FALSE),"")</f>
        <v/>
      </c>
      <c r="J178" s="112" t="str">
        <f>IFERROR(VLOOKUP($E178,contratos,5,FALSE),"")</f>
        <v/>
      </c>
      <c r="K178" s="112" t="str">
        <f>IFERROR(VLOOKUP($E178,contratos,6,FALSE),"")</f>
        <v/>
      </c>
      <c r="L178" s="112" t="str">
        <f>IFERROR(VLOOKUP($E178,contratos,7,FALSE),"")</f>
        <v/>
      </c>
      <c r="M178" s="113"/>
      <c r="N178" s="114"/>
      <c r="O178" s="113"/>
      <c r="P178" s="107"/>
      <c r="Q178" s="115"/>
      <c r="R178" s="116"/>
      <c r="S178" s="117" t="str">
        <f t="shared" si="3"/>
        <v/>
      </c>
      <c r="T178" s="116"/>
      <c r="U178" s="106" t="str">
        <f t="shared" si="11"/>
        <v/>
      </c>
      <c r="V178" s="107"/>
      <c r="W178" s="107"/>
      <c r="X178" s="118"/>
      <c r="Y178" s="119" t="str">
        <f t="shared" si="10"/>
        <v/>
      </c>
      <c r="Z178" s="113"/>
      <c r="AA178" s="113"/>
      <c r="AB178" s="119" t="str">
        <f>IF(T178&lt;&gt;"",(HOUR(T178)+MINUTE(T178)/60)*custohh,"")</f>
        <v/>
      </c>
      <c r="AC178" s="118"/>
      <c r="AD178" s="119" t="str">
        <f t="shared" si="6"/>
        <v/>
      </c>
      <c r="AE178" s="107"/>
      <c r="AF178" s="107"/>
      <c r="AG178" s="107"/>
      <c r="AH178" s="107"/>
      <c r="AI178" s="107"/>
      <c r="AJ178" s="120"/>
      <c r="AK178" s="107"/>
      <c r="AL178" s="113"/>
      <c r="AM178" s="121"/>
      <c r="AN178" s="121"/>
    </row>
    <row r="179">
      <c r="A179" s="104"/>
      <c r="B179" s="105"/>
      <c r="C179" s="105"/>
      <c r="D179" s="106" t="str">
        <f t="shared" si="9"/>
        <v/>
      </c>
      <c r="E179" s="107"/>
      <c r="F179" s="108" t="str">
        <f t="shared" si="2"/>
        <v/>
      </c>
      <c r="G179" s="109" t="str">
        <f>IFERROR(VLOOKUP($E179,contratos,2,FALSE),"")</f>
        <v/>
      </c>
      <c r="H179" s="110" t="str">
        <f>IFERROR(VLOOKUP($E179,contratos,3,FALSE),"")</f>
        <v/>
      </c>
      <c r="I179" s="111" t="str">
        <f>IFERROR(VLOOKUP($E179,contratos,4,FALSE),"")</f>
        <v/>
      </c>
      <c r="J179" s="112" t="str">
        <f>IFERROR(VLOOKUP($E179,contratos,5,FALSE),"")</f>
        <v/>
      </c>
      <c r="K179" s="112" t="str">
        <f>IFERROR(VLOOKUP($E179,contratos,6,FALSE),"")</f>
        <v/>
      </c>
      <c r="L179" s="112" t="str">
        <f>IFERROR(VLOOKUP($E179,contratos,7,FALSE),"")</f>
        <v/>
      </c>
      <c r="M179" s="113"/>
      <c r="N179" s="114"/>
      <c r="O179" s="113"/>
      <c r="P179" s="107"/>
      <c r="Q179" s="115"/>
      <c r="R179" s="116"/>
      <c r="S179" s="117" t="str">
        <f t="shared" si="3"/>
        <v/>
      </c>
      <c r="T179" s="116"/>
      <c r="U179" s="106" t="str">
        <f t="shared" si="11"/>
        <v/>
      </c>
      <c r="V179" s="107"/>
      <c r="W179" s="107"/>
      <c r="X179" s="118"/>
      <c r="Y179" s="119" t="str">
        <f t="shared" si="10"/>
        <v/>
      </c>
      <c r="Z179" s="113"/>
      <c r="AA179" s="113"/>
      <c r="AB179" s="119" t="str">
        <f>IF(T179&lt;&gt;"",(HOUR(T179)+MINUTE(T179)/60)*custohh,"")</f>
        <v/>
      </c>
      <c r="AC179" s="118"/>
      <c r="AD179" s="119" t="str">
        <f t="shared" si="6"/>
        <v/>
      </c>
      <c r="AE179" s="107"/>
      <c r="AF179" s="107"/>
      <c r="AG179" s="107"/>
      <c r="AH179" s="107"/>
      <c r="AI179" s="107"/>
      <c r="AJ179" s="120"/>
      <c r="AK179" s="107"/>
      <c r="AL179" s="113"/>
      <c r="AM179" s="121"/>
      <c r="AN179" s="121"/>
    </row>
    <row r="180">
      <c r="A180" s="104"/>
      <c r="B180" s="105"/>
      <c r="C180" s="105"/>
      <c r="D180" s="106" t="str">
        <f t="shared" si="9"/>
        <v/>
      </c>
      <c r="E180" s="107"/>
      <c r="F180" s="108" t="str">
        <f t="shared" si="2"/>
        <v/>
      </c>
      <c r="G180" s="109" t="str">
        <f>IFERROR(VLOOKUP($E180,contratos,2,FALSE),"")</f>
        <v/>
      </c>
      <c r="H180" s="110" t="str">
        <f>IFERROR(VLOOKUP($E180,contratos,3,FALSE),"")</f>
        <v/>
      </c>
      <c r="I180" s="111" t="str">
        <f>IFERROR(VLOOKUP($E180,contratos,4,FALSE),"")</f>
        <v/>
      </c>
      <c r="J180" s="112" t="str">
        <f>IFERROR(VLOOKUP($E180,contratos,5,FALSE),"")</f>
        <v/>
      </c>
      <c r="K180" s="112" t="str">
        <f>IFERROR(VLOOKUP($E180,contratos,6,FALSE),"")</f>
        <v/>
      </c>
      <c r="L180" s="112" t="str">
        <f>IFERROR(VLOOKUP($E180,contratos,7,FALSE),"")</f>
        <v/>
      </c>
      <c r="M180" s="113"/>
      <c r="N180" s="114"/>
      <c r="O180" s="113"/>
      <c r="P180" s="107"/>
      <c r="Q180" s="115"/>
      <c r="R180" s="116"/>
      <c r="S180" s="117" t="str">
        <f t="shared" si="3"/>
        <v/>
      </c>
      <c r="T180" s="116"/>
      <c r="U180" s="106" t="str">
        <f t="shared" si="11"/>
        <v/>
      </c>
      <c r="V180" s="107"/>
      <c r="W180" s="107"/>
      <c r="X180" s="118"/>
      <c r="Y180" s="119" t="str">
        <f t="shared" si="10"/>
        <v/>
      </c>
      <c r="Z180" s="113"/>
      <c r="AA180" s="113"/>
      <c r="AB180" s="119" t="str">
        <f>IF(T180&lt;&gt;"",(HOUR(T180)+MINUTE(T180)/60)*custohh,"")</f>
        <v/>
      </c>
      <c r="AC180" s="118"/>
      <c r="AD180" s="119" t="str">
        <f t="shared" si="6"/>
        <v/>
      </c>
      <c r="AE180" s="107"/>
      <c r="AF180" s="107"/>
      <c r="AG180" s="107"/>
      <c r="AH180" s="107"/>
      <c r="AI180" s="107"/>
      <c r="AJ180" s="120"/>
      <c r="AK180" s="107"/>
      <c r="AL180" s="113"/>
      <c r="AM180" s="121"/>
      <c r="AN180" s="121"/>
    </row>
    <row r="181">
      <c r="A181" s="104"/>
      <c r="B181" s="105"/>
      <c r="C181" s="105"/>
      <c r="D181" s="106" t="str">
        <f t="shared" si="9"/>
        <v/>
      </c>
      <c r="E181" s="107"/>
      <c r="F181" s="108" t="str">
        <f t="shared" si="2"/>
        <v/>
      </c>
      <c r="G181" s="109" t="str">
        <f>IFERROR(VLOOKUP($E181,contratos,2,FALSE),"")</f>
        <v/>
      </c>
      <c r="H181" s="110" t="str">
        <f>IFERROR(VLOOKUP($E181,contratos,3,FALSE),"")</f>
        <v/>
      </c>
      <c r="I181" s="111" t="str">
        <f>IFERROR(VLOOKUP($E181,contratos,4,FALSE),"")</f>
        <v/>
      </c>
      <c r="J181" s="112" t="str">
        <f>IFERROR(VLOOKUP($E181,contratos,5,FALSE),"")</f>
        <v/>
      </c>
      <c r="K181" s="112" t="str">
        <f>IFERROR(VLOOKUP($E181,contratos,6,FALSE),"")</f>
        <v/>
      </c>
      <c r="L181" s="112" t="str">
        <f>IFERROR(VLOOKUP($E181,contratos,7,FALSE),"")</f>
        <v/>
      </c>
      <c r="M181" s="113"/>
      <c r="N181" s="114"/>
      <c r="O181" s="113"/>
      <c r="P181" s="107"/>
      <c r="Q181" s="115"/>
      <c r="R181" s="116"/>
      <c r="S181" s="117" t="str">
        <f t="shared" si="3"/>
        <v/>
      </c>
      <c r="T181" s="116"/>
      <c r="U181" s="106" t="str">
        <f t="shared" si="11"/>
        <v/>
      </c>
      <c r="V181" s="107"/>
      <c r="W181" s="107"/>
      <c r="X181" s="118"/>
      <c r="Y181" s="119" t="str">
        <f t="shared" si="10"/>
        <v/>
      </c>
      <c r="Z181" s="113"/>
      <c r="AA181" s="113"/>
      <c r="AB181" s="119" t="str">
        <f>IF(T181&lt;&gt;"",(HOUR(T181)+MINUTE(T181)/60)*custohh,"")</f>
        <v/>
      </c>
      <c r="AC181" s="118"/>
      <c r="AD181" s="119" t="str">
        <f t="shared" si="6"/>
        <v/>
      </c>
      <c r="AE181" s="107"/>
      <c r="AF181" s="107"/>
      <c r="AG181" s="107"/>
      <c r="AH181" s="107"/>
      <c r="AI181" s="107"/>
      <c r="AJ181" s="120"/>
      <c r="AK181" s="107"/>
      <c r="AL181" s="113"/>
      <c r="AM181" s="121"/>
      <c r="AN181" s="121"/>
    </row>
    <row r="182">
      <c r="A182" s="104"/>
      <c r="B182" s="105"/>
      <c r="C182" s="105"/>
      <c r="D182" s="106" t="str">
        <f t="shared" si="9"/>
        <v/>
      </c>
      <c r="E182" s="107"/>
      <c r="F182" s="108" t="str">
        <f t="shared" si="2"/>
        <v/>
      </c>
      <c r="G182" s="109" t="str">
        <f>IFERROR(VLOOKUP($E182,contratos,2,FALSE),"")</f>
        <v/>
      </c>
      <c r="H182" s="110" t="str">
        <f>IFERROR(VLOOKUP($E182,contratos,3,FALSE),"")</f>
        <v/>
      </c>
      <c r="I182" s="111" t="str">
        <f>IFERROR(VLOOKUP($E182,contratos,4,FALSE),"")</f>
        <v/>
      </c>
      <c r="J182" s="112" t="str">
        <f>IFERROR(VLOOKUP($E182,contratos,5,FALSE),"")</f>
        <v/>
      </c>
      <c r="K182" s="112" t="str">
        <f>IFERROR(VLOOKUP($E182,contratos,6,FALSE),"")</f>
        <v/>
      </c>
      <c r="L182" s="112" t="str">
        <f>IFERROR(VLOOKUP($E182,contratos,7,FALSE),"")</f>
        <v/>
      </c>
      <c r="M182" s="113"/>
      <c r="N182" s="114"/>
      <c r="O182" s="113"/>
      <c r="P182" s="107"/>
      <c r="Q182" s="115"/>
      <c r="R182" s="116"/>
      <c r="S182" s="117" t="str">
        <f t="shared" si="3"/>
        <v/>
      </c>
      <c r="T182" s="116"/>
      <c r="U182" s="106" t="str">
        <f t="shared" si="11"/>
        <v/>
      </c>
      <c r="V182" s="107"/>
      <c r="W182" s="107"/>
      <c r="X182" s="118"/>
      <c r="Y182" s="119" t="str">
        <f t="shared" si="10"/>
        <v/>
      </c>
      <c r="Z182" s="113"/>
      <c r="AA182" s="113"/>
      <c r="AB182" s="119" t="str">
        <f>IF(T182&lt;&gt;"",(HOUR(T182)+MINUTE(T182)/60)*custohh,"")</f>
        <v/>
      </c>
      <c r="AC182" s="118"/>
      <c r="AD182" s="119" t="str">
        <f t="shared" si="6"/>
        <v/>
      </c>
      <c r="AE182" s="107"/>
      <c r="AF182" s="107"/>
      <c r="AG182" s="107"/>
      <c r="AH182" s="107"/>
      <c r="AI182" s="107"/>
      <c r="AJ182" s="120"/>
      <c r="AK182" s="107"/>
      <c r="AL182" s="113"/>
      <c r="AM182" s="121"/>
      <c r="AN182" s="121"/>
    </row>
    <row r="183">
      <c r="A183" s="104"/>
      <c r="B183" s="105"/>
      <c r="C183" s="105"/>
      <c r="D183" s="106" t="str">
        <f t="shared" si="9"/>
        <v/>
      </c>
      <c r="E183" s="107"/>
      <c r="F183" s="108" t="str">
        <f t="shared" si="2"/>
        <v/>
      </c>
      <c r="G183" s="109" t="str">
        <f>IFERROR(VLOOKUP($E183,contratos,2,FALSE),"")</f>
        <v/>
      </c>
      <c r="H183" s="110" t="str">
        <f>IFERROR(VLOOKUP($E183,contratos,3,FALSE),"")</f>
        <v/>
      </c>
      <c r="I183" s="111" t="str">
        <f>IFERROR(VLOOKUP($E183,contratos,4,FALSE),"")</f>
        <v/>
      </c>
      <c r="J183" s="112" t="str">
        <f>IFERROR(VLOOKUP($E183,contratos,5,FALSE),"")</f>
        <v/>
      </c>
      <c r="K183" s="112" t="str">
        <f>IFERROR(VLOOKUP($E183,contratos,6,FALSE),"")</f>
        <v/>
      </c>
      <c r="L183" s="112" t="str">
        <f>IFERROR(VLOOKUP($E183,contratos,7,FALSE),"")</f>
        <v/>
      </c>
      <c r="M183" s="113"/>
      <c r="N183" s="114"/>
      <c r="O183" s="113"/>
      <c r="P183" s="107"/>
      <c r="Q183" s="115"/>
      <c r="R183" s="116"/>
      <c r="S183" s="117" t="str">
        <f t="shared" si="3"/>
        <v/>
      </c>
      <c r="T183" s="116"/>
      <c r="U183" s="106" t="str">
        <f t="shared" si="11"/>
        <v/>
      </c>
      <c r="V183" s="107"/>
      <c r="W183" s="107"/>
      <c r="X183" s="118"/>
      <c r="Y183" s="119" t="str">
        <f t="shared" si="10"/>
        <v/>
      </c>
      <c r="Z183" s="113"/>
      <c r="AA183" s="113"/>
      <c r="AB183" s="119" t="str">
        <f>IF(T183&lt;&gt;"",(HOUR(T183)+MINUTE(T183)/60)*custohh,"")</f>
        <v/>
      </c>
      <c r="AC183" s="118"/>
      <c r="AD183" s="119" t="str">
        <f t="shared" si="6"/>
        <v/>
      </c>
      <c r="AE183" s="107"/>
      <c r="AF183" s="107"/>
      <c r="AG183" s="107"/>
      <c r="AH183" s="107"/>
      <c r="AI183" s="107"/>
      <c r="AJ183" s="120"/>
      <c r="AK183" s="107"/>
      <c r="AL183" s="113"/>
      <c r="AM183" s="121"/>
      <c r="AN183" s="121"/>
    </row>
    <row r="184">
      <c r="A184" s="104"/>
      <c r="B184" s="105"/>
      <c r="C184" s="105"/>
      <c r="D184" s="106" t="str">
        <f t="shared" si="9"/>
        <v/>
      </c>
      <c r="E184" s="107"/>
      <c r="F184" s="108" t="str">
        <f t="shared" si="2"/>
        <v/>
      </c>
      <c r="G184" s="109" t="str">
        <f>IFERROR(VLOOKUP($E184,contratos,2,FALSE),"")</f>
        <v/>
      </c>
      <c r="H184" s="110" t="str">
        <f>IFERROR(VLOOKUP($E184,contratos,3,FALSE),"")</f>
        <v/>
      </c>
      <c r="I184" s="111" t="str">
        <f>IFERROR(VLOOKUP($E184,contratos,4,FALSE),"")</f>
        <v/>
      </c>
      <c r="J184" s="112" t="str">
        <f>IFERROR(VLOOKUP($E184,contratos,5,FALSE),"")</f>
        <v/>
      </c>
      <c r="K184" s="112" t="str">
        <f>IFERROR(VLOOKUP($E184,contratos,6,FALSE),"")</f>
        <v/>
      </c>
      <c r="L184" s="112" t="str">
        <f>IFERROR(VLOOKUP($E184,contratos,7,FALSE),"")</f>
        <v/>
      </c>
      <c r="M184" s="113"/>
      <c r="N184" s="114"/>
      <c r="O184" s="113"/>
      <c r="P184" s="107"/>
      <c r="Q184" s="115"/>
      <c r="R184" s="116"/>
      <c r="S184" s="117" t="str">
        <f t="shared" si="3"/>
        <v/>
      </c>
      <c r="T184" s="116"/>
      <c r="U184" s="106" t="str">
        <f t="shared" si="11"/>
        <v/>
      </c>
      <c r="V184" s="107"/>
      <c r="W184" s="107"/>
      <c r="X184" s="118"/>
      <c r="Y184" s="119" t="str">
        <f t="shared" si="10"/>
        <v/>
      </c>
      <c r="Z184" s="113"/>
      <c r="AA184" s="113"/>
      <c r="AB184" s="119" t="str">
        <f>IF(T184&lt;&gt;"",(HOUR(T184)+MINUTE(T184)/60)*custohh,"")</f>
        <v/>
      </c>
      <c r="AC184" s="118"/>
      <c r="AD184" s="119" t="str">
        <f t="shared" si="6"/>
        <v/>
      </c>
      <c r="AE184" s="107"/>
      <c r="AF184" s="107"/>
      <c r="AG184" s="107"/>
      <c r="AH184" s="107"/>
      <c r="AI184" s="107"/>
      <c r="AJ184" s="120"/>
      <c r="AK184" s="107"/>
      <c r="AL184" s="113"/>
      <c r="AM184" s="121"/>
      <c r="AN184" s="121"/>
    </row>
    <row r="185">
      <c r="A185" s="104"/>
      <c r="B185" s="105"/>
      <c r="C185" s="105"/>
      <c r="D185" s="106" t="str">
        <f t="shared" si="9"/>
        <v/>
      </c>
      <c r="E185" s="107"/>
      <c r="F185" s="108" t="str">
        <f t="shared" si="2"/>
        <v/>
      </c>
      <c r="G185" s="109" t="str">
        <f>IFERROR(VLOOKUP($E185,contratos,2,FALSE),"")</f>
        <v/>
      </c>
      <c r="H185" s="110" t="str">
        <f>IFERROR(VLOOKUP($E185,contratos,3,FALSE),"")</f>
        <v/>
      </c>
      <c r="I185" s="111" t="str">
        <f>IFERROR(VLOOKUP($E185,contratos,4,FALSE),"")</f>
        <v/>
      </c>
      <c r="J185" s="112" t="str">
        <f>IFERROR(VLOOKUP($E185,contratos,5,FALSE),"")</f>
        <v/>
      </c>
      <c r="K185" s="112" t="str">
        <f>IFERROR(VLOOKUP($E185,contratos,6,FALSE),"")</f>
        <v/>
      </c>
      <c r="L185" s="112" t="str">
        <f>IFERROR(VLOOKUP($E185,contratos,7,FALSE),"")</f>
        <v/>
      </c>
      <c r="M185" s="113"/>
      <c r="N185" s="114"/>
      <c r="O185" s="113"/>
      <c r="P185" s="107"/>
      <c r="Q185" s="115"/>
      <c r="R185" s="116"/>
      <c r="S185" s="117" t="str">
        <f t="shared" si="3"/>
        <v/>
      </c>
      <c r="T185" s="116"/>
      <c r="U185" s="106" t="str">
        <f t="shared" si="11"/>
        <v/>
      </c>
      <c r="V185" s="107"/>
      <c r="W185" s="107"/>
      <c r="X185" s="118"/>
      <c r="Y185" s="119" t="str">
        <f t="shared" si="10"/>
        <v/>
      </c>
      <c r="Z185" s="113"/>
      <c r="AA185" s="113"/>
      <c r="AB185" s="119" t="str">
        <f>IF(T185&lt;&gt;"",(HOUR(T185)+MINUTE(T185)/60)*custohh,"")</f>
        <v/>
      </c>
      <c r="AC185" s="118"/>
      <c r="AD185" s="119" t="str">
        <f t="shared" si="6"/>
        <v/>
      </c>
      <c r="AE185" s="107"/>
      <c r="AF185" s="107"/>
      <c r="AG185" s="107"/>
      <c r="AH185" s="107"/>
      <c r="AI185" s="107"/>
      <c r="AJ185" s="120"/>
      <c r="AK185" s="107"/>
      <c r="AL185" s="113"/>
      <c r="AM185" s="121"/>
      <c r="AN185" s="121"/>
    </row>
    <row r="186">
      <c r="A186" s="104"/>
      <c r="B186" s="105"/>
      <c r="C186" s="105"/>
      <c r="D186" s="106" t="str">
        <f t="shared" si="9"/>
        <v/>
      </c>
      <c r="E186" s="107"/>
      <c r="F186" s="108" t="str">
        <f t="shared" si="2"/>
        <v/>
      </c>
      <c r="G186" s="109" t="str">
        <f>IFERROR(VLOOKUP($E186,contratos,2,FALSE),"")</f>
        <v/>
      </c>
      <c r="H186" s="110" t="str">
        <f>IFERROR(VLOOKUP($E186,contratos,3,FALSE),"")</f>
        <v/>
      </c>
      <c r="I186" s="111" t="str">
        <f>IFERROR(VLOOKUP($E186,contratos,4,FALSE),"")</f>
        <v/>
      </c>
      <c r="J186" s="112" t="str">
        <f>IFERROR(VLOOKUP($E186,contratos,5,FALSE),"")</f>
        <v/>
      </c>
      <c r="K186" s="112" t="str">
        <f>IFERROR(VLOOKUP($E186,contratos,6,FALSE),"")</f>
        <v/>
      </c>
      <c r="L186" s="112" t="str">
        <f>IFERROR(VLOOKUP($E186,contratos,7,FALSE),"")</f>
        <v/>
      </c>
      <c r="M186" s="113"/>
      <c r="N186" s="114"/>
      <c r="O186" s="113"/>
      <c r="P186" s="107"/>
      <c r="Q186" s="115"/>
      <c r="R186" s="116"/>
      <c r="S186" s="117" t="str">
        <f t="shared" si="3"/>
        <v/>
      </c>
      <c r="T186" s="116"/>
      <c r="U186" s="106" t="str">
        <f t="shared" si="11"/>
        <v/>
      </c>
      <c r="V186" s="107"/>
      <c r="W186" s="107"/>
      <c r="X186" s="118"/>
      <c r="Y186" s="119" t="str">
        <f t="shared" si="10"/>
        <v/>
      </c>
      <c r="Z186" s="113"/>
      <c r="AA186" s="113"/>
      <c r="AB186" s="119" t="str">
        <f>IF(T186&lt;&gt;"",(HOUR(T186)+MINUTE(T186)/60)*custohh,"")</f>
        <v/>
      </c>
      <c r="AC186" s="118"/>
      <c r="AD186" s="119" t="str">
        <f t="shared" si="6"/>
        <v/>
      </c>
      <c r="AE186" s="107"/>
      <c r="AF186" s="107"/>
      <c r="AG186" s="107"/>
      <c r="AH186" s="107"/>
      <c r="AI186" s="107"/>
      <c r="AJ186" s="120"/>
      <c r="AK186" s="107"/>
      <c r="AL186" s="113"/>
      <c r="AM186" s="121"/>
      <c r="AN186" s="121"/>
    </row>
    <row r="187">
      <c r="A187" s="104"/>
      <c r="B187" s="105"/>
      <c r="C187" s="105"/>
      <c r="D187" s="106" t="str">
        <f t="shared" si="9"/>
        <v/>
      </c>
      <c r="E187" s="107"/>
      <c r="F187" s="108" t="str">
        <f t="shared" si="2"/>
        <v/>
      </c>
      <c r="G187" s="109" t="str">
        <f>IFERROR(VLOOKUP($E187,contratos,2,FALSE),"")</f>
        <v/>
      </c>
      <c r="H187" s="110" t="str">
        <f>IFERROR(VLOOKUP($E187,contratos,3,FALSE),"")</f>
        <v/>
      </c>
      <c r="I187" s="111" t="str">
        <f>IFERROR(VLOOKUP($E187,contratos,4,FALSE),"")</f>
        <v/>
      </c>
      <c r="J187" s="112" t="str">
        <f>IFERROR(VLOOKUP($E187,contratos,5,FALSE),"")</f>
        <v/>
      </c>
      <c r="K187" s="112" t="str">
        <f>IFERROR(VLOOKUP($E187,contratos,6,FALSE),"")</f>
        <v/>
      </c>
      <c r="L187" s="112" t="str">
        <f>IFERROR(VLOOKUP($E187,contratos,7,FALSE),"")</f>
        <v/>
      </c>
      <c r="M187" s="113"/>
      <c r="N187" s="114"/>
      <c r="O187" s="113"/>
      <c r="P187" s="107"/>
      <c r="Q187" s="115"/>
      <c r="R187" s="116"/>
      <c r="S187" s="117" t="str">
        <f t="shared" si="3"/>
        <v/>
      </c>
      <c r="T187" s="116"/>
      <c r="U187" s="106" t="str">
        <f t="shared" si="11"/>
        <v/>
      </c>
      <c r="V187" s="107"/>
      <c r="W187" s="107"/>
      <c r="X187" s="118"/>
      <c r="Y187" s="119" t="str">
        <f t="shared" si="10"/>
        <v/>
      </c>
      <c r="Z187" s="113"/>
      <c r="AA187" s="113"/>
      <c r="AB187" s="119" t="str">
        <f>IF(T187&lt;&gt;"",(HOUR(T187)+MINUTE(T187)/60)*custohh,"")</f>
        <v/>
      </c>
      <c r="AC187" s="118"/>
      <c r="AD187" s="119" t="str">
        <f t="shared" si="6"/>
        <v/>
      </c>
      <c r="AE187" s="107"/>
      <c r="AF187" s="107"/>
      <c r="AG187" s="107"/>
      <c r="AH187" s="107"/>
      <c r="AI187" s="107"/>
      <c r="AJ187" s="120"/>
      <c r="AK187" s="107"/>
      <c r="AL187" s="113"/>
      <c r="AM187" s="121"/>
      <c r="AN187" s="121"/>
    </row>
    <row r="188">
      <c r="A188" s="104"/>
      <c r="B188" s="105"/>
      <c r="C188" s="105"/>
      <c r="D188" s="106" t="str">
        <f t="shared" si="9"/>
        <v/>
      </c>
      <c r="E188" s="107"/>
      <c r="F188" s="108" t="str">
        <f t="shared" si="2"/>
        <v/>
      </c>
      <c r="G188" s="109" t="str">
        <f>IFERROR(VLOOKUP($E188,contratos,2,FALSE),"")</f>
        <v/>
      </c>
      <c r="H188" s="110" t="str">
        <f>IFERROR(VLOOKUP($E188,contratos,3,FALSE),"")</f>
        <v/>
      </c>
      <c r="I188" s="111" t="str">
        <f>IFERROR(VLOOKUP($E188,contratos,4,FALSE),"")</f>
        <v/>
      </c>
      <c r="J188" s="112" t="str">
        <f>IFERROR(VLOOKUP($E188,contratos,5,FALSE),"")</f>
        <v/>
      </c>
      <c r="K188" s="112" t="str">
        <f>IFERROR(VLOOKUP($E188,contratos,6,FALSE),"")</f>
        <v/>
      </c>
      <c r="L188" s="112" t="str">
        <f>IFERROR(VLOOKUP($E188,contratos,7,FALSE),"")</f>
        <v/>
      </c>
      <c r="M188" s="113"/>
      <c r="N188" s="114"/>
      <c r="O188" s="113"/>
      <c r="P188" s="107"/>
      <c r="Q188" s="115"/>
      <c r="R188" s="116"/>
      <c r="S188" s="117" t="str">
        <f t="shared" si="3"/>
        <v/>
      </c>
      <c r="T188" s="116"/>
      <c r="U188" s="106" t="str">
        <f t="shared" si="11"/>
        <v/>
      </c>
      <c r="V188" s="107"/>
      <c r="W188" s="107"/>
      <c r="X188" s="118"/>
      <c r="Y188" s="119" t="str">
        <f t="shared" si="10"/>
        <v/>
      </c>
      <c r="Z188" s="113"/>
      <c r="AA188" s="113"/>
      <c r="AB188" s="119" t="str">
        <f>IF(T188&lt;&gt;"",(HOUR(T188)+MINUTE(T188)/60)*custohh,"")</f>
        <v/>
      </c>
      <c r="AC188" s="118"/>
      <c r="AD188" s="119" t="str">
        <f t="shared" si="6"/>
        <v/>
      </c>
      <c r="AE188" s="107"/>
      <c r="AF188" s="107"/>
      <c r="AG188" s="107"/>
      <c r="AH188" s="107"/>
      <c r="AI188" s="107"/>
      <c r="AJ188" s="120"/>
      <c r="AK188" s="107"/>
      <c r="AL188" s="113"/>
      <c r="AM188" s="121"/>
      <c r="AN188" s="121"/>
    </row>
    <row r="189">
      <c r="A189" s="104"/>
      <c r="B189" s="105"/>
      <c r="C189" s="105"/>
      <c r="D189" s="106" t="str">
        <f t="shared" si="9"/>
        <v/>
      </c>
      <c r="E189" s="107"/>
      <c r="F189" s="108" t="str">
        <f t="shared" si="2"/>
        <v/>
      </c>
      <c r="G189" s="109" t="str">
        <f>IFERROR(VLOOKUP($E189,contratos,2,FALSE),"")</f>
        <v/>
      </c>
      <c r="H189" s="110" t="str">
        <f>IFERROR(VLOOKUP($E189,contratos,3,FALSE),"")</f>
        <v/>
      </c>
      <c r="I189" s="111" t="str">
        <f>IFERROR(VLOOKUP($E189,contratos,4,FALSE),"")</f>
        <v/>
      </c>
      <c r="J189" s="112" t="str">
        <f>IFERROR(VLOOKUP($E189,contratos,5,FALSE),"")</f>
        <v/>
      </c>
      <c r="K189" s="112" t="str">
        <f>IFERROR(VLOOKUP($E189,contratos,6,FALSE),"")</f>
        <v/>
      </c>
      <c r="L189" s="112" t="str">
        <f>IFERROR(VLOOKUP($E189,contratos,7,FALSE),"")</f>
        <v/>
      </c>
      <c r="M189" s="113"/>
      <c r="N189" s="114"/>
      <c r="O189" s="113"/>
      <c r="P189" s="107"/>
      <c r="Q189" s="115"/>
      <c r="R189" s="116"/>
      <c r="S189" s="117" t="str">
        <f t="shared" si="3"/>
        <v/>
      </c>
      <c r="T189" s="116"/>
      <c r="U189" s="106" t="str">
        <f t="shared" si="11"/>
        <v/>
      </c>
      <c r="V189" s="107"/>
      <c r="W189" s="107"/>
      <c r="X189" s="118"/>
      <c r="Y189" s="119" t="str">
        <f t="shared" si="10"/>
        <v/>
      </c>
      <c r="Z189" s="113"/>
      <c r="AA189" s="113"/>
      <c r="AB189" s="119" t="str">
        <f>IF(T189&lt;&gt;"",(HOUR(T189)+MINUTE(T189)/60)*custohh,"")</f>
        <v/>
      </c>
      <c r="AC189" s="118"/>
      <c r="AD189" s="119" t="str">
        <f t="shared" si="6"/>
        <v/>
      </c>
      <c r="AE189" s="107"/>
      <c r="AF189" s="107"/>
      <c r="AG189" s="107"/>
      <c r="AH189" s="107"/>
      <c r="AI189" s="107"/>
      <c r="AJ189" s="120"/>
      <c r="AK189" s="107"/>
      <c r="AL189" s="113"/>
      <c r="AM189" s="121"/>
      <c r="AN189" s="121"/>
    </row>
    <row r="190">
      <c r="A190" s="104"/>
      <c r="B190" s="105"/>
      <c r="C190" s="105"/>
      <c r="D190" s="106" t="str">
        <f t="shared" si="9"/>
        <v/>
      </c>
      <c r="E190" s="107"/>
      <c r="F190" s="108" t="str">
        <f t="shared" si="2"/>
        <v/>
      </c>
      <c r="G190" s="109" t="str">
        <f>IFERROR(VLOOKUP($E190,contratos,2,FALSE),"")</f>
        <v/>
      </c>
      <c r="H190" s="110" t="str">
        <f>IFERROR(VLOOKUP($E190,contratos,3,FALSE),"")</f>
        <v/>
      </c>
      <c r="I190" s="111" t="str">
        <f>IFERROR(VLOOKUP($E190,contratos,4,FALSE),"")</f>
        <v/>
      </c>
      <c r="J190" s="112" t="str">
        <f>IFERROR(VLOOKUP($E190,contratos,5,FALSE),"")</f>
        <v/>
      </c>
      <c r="K190" s="112" t="str">
        <f>IFERROR(VLOOKUP($E190,contratos,6,FALSE),"")</f>
        <v/>
      </c>
      <c r="L190" s="112" t="str">
        <f>IFERROR(VLOOKUP($E190,contratos,7,FALSE),"")</f>
        <v/>
      </c>
      <c r="M190" s="113"/>
      <c r="N190" s="114"/>
      <c r="O190" s="113"/>
      <c r="P190" s="107"/>
      <c r="Q190" s="115"/>
      <c r="R190" s="116"/>
      <c r="S190" s="117" t="str">
        <f t="shared" si="3"/>
        <v/>
      </c>
      <c r="T190" s="116"/>
      <c r="U190" s="106" t="str">
        <f t="shared" si="11"/>
        <v/>
      </c>
      <c r="V190" s="107"/>
      <c r="W190" s="107"/>
      <c r="X190" s="118"/>
      <c r="Y190" s="119" t="str">
        <f t="shared" si="10"/>
        <v/>
      </c>
      <c r="Z190" s="113"/>
      <c r="AA190" s="113"/>
      <c r="AB190" s="119" t="str">
        <f>IF(T190&lt;&gt;"",(HOUR(T190)+MINUTE(T190)/60)*custohh,"")</f>
        <v/>
      </c>
      <c r="AC190" s="118"/>
      <c r="AD190" s="119" t="str">
        <f t="shared" si="6"/>
        <v/>
      </c>
      <c r="AE190" s="107"/>
      <c r="AF190" s="107"/>
      <c r="AG190" s="107"/>
      <c r="AH190" s="107"/>
      <c r="AI190" s="107"/>
      <c r="AJ190" s="120"/>
      <c r="AK190" s="107"/>
      <c r="AL190" s="113"/>
      <c r="AM190" s="121"/>
      <c r="AN190" s="121"/>
    </row>
    <row r="191">
      <c r="A191" s="104"/>
      <c r="B191" s="105"/>
      <c r="C191" s="105"/>
      <c r="D191" s="106" t="str">
        <f t="shared" si="9"/>
        <v/>
      </c>
      <c r="E191" s="107"/>
      <c r="F191" s="108" t="str">
        <f t="shared" si="2"/>
        <v/>
      </c>
      <c r="G191" s="109" t="str">
        <f>IFERROR(VLOOKUP($E191,contratos,2,FALSE),"")</f>
        <v/>
      </c>
      <c r="H191" s="110" t="str">
        <f>IFERROR(VLOOKUP($E191,contratos,3,FALSE),"")</f>
        <v/>
      </c>
      <c r="I191" s="111" t="str">
        <f>IFERROR(VLOOKUP($E191,contratos,4,FALSE),"")</f>
        <v/>
      </c>
      <c r="J191" s="112" t="str">
        <f>IFERROR(VLOOKUP($E191,contratos,5,FALSE),"")</f>
        <v/>
      </c>
      <c r="K191" s="112" t="str">
        <f>IFERROR(VLOOKUP($E191,contratos,6,FALSE),"")</f>
        <v/>
      </c>
      <c r="L191" s="112" t="str">
        <f>IFERROR(VLOOKUP($E191,contratos,7,FALSE),"")</f>
        <v/>
      </c>
      <c r="M191" s="113"/>
      <c r="N191" s="114"/>
      <c r="O191" s="113"/>
      <c r="P191" s="107"/>
      <c r="Q191" s="115"/>
      <c r="R191" s="116"/>
      <c r="S191" s="117" t="str">
        <f t="shared" si="3"/>
        <v/>
      </c>
      <c r="T191" s="116"/>
      <c r="U191" s="106" t="str">
        <f t="shared" si="11"/>
        <v/>
      </c>
      <c r="V191" s="107"/>
      <c r="W191" s="107"/>
      <c r="X191" s="118"/>
      <c r="Y191" s="119" t="str">
        <f t="shared" si="10"/>
        <v/>
      </c>
      <c r="Z191" s="113"/>
      <c r="AA191" s="113"/>
      <c r="AB191" s="119" t="str">
        <f>IF(T191&lt;&gt;"",(HOUR(T191)+MINUTE(T191)/60)*custohh,"")</f>
        <v/>
      </c>
      <c r="AC191" s="118"/>
      <c r="AD191" s="119" t="str">
        <f t="shared" si="6"/>
        <v/>
      </c>
      <c r="AE191" s="107"/>
      <c r="AF191" s="107"/>
      <c r="AG191" s="107"/>
      <c r="AH191" s="107"/>
      <c r="AI191" s="107"/>
      <c r="AJ191" s="120"/>
      <c r="AK191" s="107"/>
      <c r="AL191" s="113"/>
      <c r="AM191" s="121"/>
      <c r="AN191" s="121"/>
    </row>
    <row r="192">
      <c r="A192" s="104"/>
      <c r="B192" s="105"/>
      <c r="C192" s="105"/>
      <c r="D192" s="106" t="str">
        <f t="shared" si="9"/>
        <v/>
      </c>
      <c r="E192" s="107"/>
      <c r="F192" s="108" t="str">
        <f t="shared" si="2"/>
        <v/>
      </c>
      <c r="G192" s="109" t="str">
        <f>IFERROR(VLOOKUP($E192,contratos,2,FALSE),"")</f>
        <v/>
      </c>
      <c r="H192" s="110" t="str">
        <f>IFERROR(VLOOKUP($E192,contratos,3,FALSE),"")</f>
        <v/>
      </c>
      <c r="I192" s="111" t="str">
        <f>IFERROR(VLOOKUP($E192,contratos,4,FALSE),"")</f>
        <v/>
      </c>
      <c r="J192" s="112" t="str">
        <f>IFERROR(VLOOKUP($E192,contratos,5,FALSE),"")</f>
        <v/>
      </c>
      <c r="K192" s="112" t="str">
        <f>IFERROR(VLOOKUP($E192,contratos,6,FALSE),"")</f>
        <v/>
      </c>
      <c r="L192" s="112" t="str">
        <f>IFERROR(VLOOKUP($E192,contratos,7,FALSE),"")</f>
        <v/>
      </c>
      <c r="M192" s="113"/>
      <c r="N192" s="114"/>
      <c r="O192" s="113"/>
      <c r="P192" s="107"/>
      <c r="Q192" s="115"/>
      <c r="R192" s="116"/>
      <c r="S192" s="117" t="str">
        <f t="shared" si="3"/>
        <v/>
      </c>
      <c r="T192" s="116"/>
      <c r="U192" s="106" t="str">
        <f t="shared" si="11"/>
        <v/>
      </c>
      <c r="V192" s="107"/>
      <c r="W192" s="107"/>
      <c r="X192" s="118"/>
      <c r="Y192" s="119" t="str">
        <f t="shared" si="10"/>
        <v/>
      </c>
      <c r="Z192" s="113"/>
      <c r="AA192" s="113"/>
      <c r="AB192" s="119" t="str">
        <f>IF(T192&lt;&gt;"",(HOUR(T192)+MINUTE(T192)/60)*custohh,"")</f>
        <v/>
      </c>
      <c r="AC192" s="118"/>
      <c r="AD192" s="119" t="str">
        <f t="shared" si="6"/>
        <v/>
      </c>
      <c r="AE192" s="107"/>
      <c r="AF192" s="107"/>
      <c r="AG192" s="107"/>
      <c r="AH192" s="107"/>
      <c r="AI192" s="107"/>
      <c r="AJ192" s="120"/>
      <c r="AK192" s="107"/>
      <c r="AL192" s="113"/>
      <c r="AM192" s="121"/>
      <c r="AN192" s="121"/>
    </row>
    <row r="193">
      <c r="A193" s="104"/>
      <c r="B193" s="105"/>
      <c r="C193" s="105"/>
      <c r="D193" s="106" t="str">
        <f t="shared" si="9"/>
        <v/>
      </c>
      <c r="E193" s="107"/>
      <c r="F193" s="108" t="str">
        <f t="shared" si="2"/>
        <v/>
      </c>
      <c r="G193" s="109" t="str">
        <f>IFERROR(VLOOKUP($E193,contratos,2,FALSE),"")</f>
        <v/>
      </c>
      <c r="H193" s="110" t="str">
        <f>IFERROR(VLOOKUP($E193,contratos,3,FALSE),"")</f>
        <v/>
      </c>
      <c r="I193" s="111" t="str">
        <f>IFERROR(VLOOKUP($E193,contratos,4,FALSE),"")</f>
        <v/>
      </c>
      <c r="J193" s="112" t="str">
        <f>IFERROR(VLOOKUP($E193,contratos,5,FALSE),"")</f>
        <v/>
      </c>
      <c r="K193" s="112" t="str">
        <f>IFERROR(VLOOKUP($E193,contratos,6,FALSE),"")</f>
        <v/>
      </c>
      <c r="L193" s="112" t="str">
        <f>IFERROR(VLOOKUP($E193,contratos,7,FALSE),"")</f>
        <v/>
      </c>
      <c r="M193" s="113"/>
      <c r="N193" s="114"/>
      <c r="O193" s="113"/>
      <c r="P193" s="107"/>
      <c r="Q193" s="115"/>
      <c r="R193" s="116"/>
      <c r="S193" s="117" t="str">
        <f t="shared" si="3"/>
        <v/>
      </c>
      <c r="T193" s="116"/>
      <c r="U193" s="106" t="str">
        <f t="shared" si="11"/>
        <v/>
      </c>
      <c r="V193" s="107"/>
      <c r="W193" s="107"/>
      <c r="X193" s="118"/>
      <c r="Y193" s="119" t="str">
        <f t="shared" si="10"/>
        <v/>
      </c>
      <c r="Z193" s="113"/>
      <c r="AA193" s="113"/>
      <c r="AB193" s="119" t="str">
        <f>IF(T193&lt;&gt;"",(HOUR(T193)+MINUTE(T193)/60)*custohh,"")</f>
        <v/>
      </c>
      <c r="AC193" s="118"/>
      <c r="AD193" s="119" t="str">
        <f t="shared" si="6"/>
        <v/>
      </c>
      <c r="AE193" s="107"/>
      <c r="AF193" s="107"/>
      <c r="AG193" s="107"/>
      <c r="AH193" s="107"/>
      <c r="AI193" s="107"/>
      <c r="AJ193" s="120"/>
      <c r="AK193" s="107"/>
      <c r="AL193" s="113"/>
      <c r="AM193" s="121"/>
      <c r="AN193" s="121"/>
    </row>
    <row r="194">
      <c r="A194" s="104"/>
      <c r="B194" s="105"/>
      <c r="C194" s="105"/>
      <c r="D194" s="106" t="str">
        <f t="shared" si="9"/>
        <v/>
      </c>
      <c r="E194" s="107"/>
      <c r="F194" s="108" t="str">
        <f t="shared" si="2"/>
        <v/>
      </c>
      <c r="G194" s="109" t="str">
        <f>IFERROR(VLOOKUP($E194,contratos,2,FALSE),"")</f>
        <v/>
      </c>
      <c r="H194" s="110" t="str">
        <f>IFERROR(VLOOKUP($E194,contratos,3,FALSE),"")</f>
        <v/>
      </c>
      <c r="I194" s="111" t="str">
        <f>IFERROR(VLOOKUP($E194,contratos,4,FALSE),"")</f>
        <v/>
      </c>
      <c r="J194" s="112" t="str">
        <f>IFERROR(VLOOKUP($E194,contratos,5,FALSE),"")</f>
        <v/>
      </c>
      <c r="K194" s="112" t="str">
        <f>IFERROR(VLOOKUP($E194,contratos,6,FALSE),"")</f>
        <v/>
      </c>
      <c r="L194" s="112" t="str">
        <f>IFERROR(VLOOKUP($E194,contratos,7,FALSE),"")</f>
        <v/>
      </c>
      <c r="M194" s="113"/>
      <c r="N194" s="114"/>
      <c r="O194" s="113"/>
      <c r="P194" s="107"/>
      <c r="Q194" s="115"/>
      <c r="R194" s="116"/>
      <c r="S194" s="117" t="str">
        <f t="shared" si="3"/>
        <v/>
      </c>
      <c r="T194" s="116"/>
      <c r="U194" s="106" t="str">
        <f t="shared" si="11"/>
        <v/>
      </c>
      <c r="V194" s="107"/>
      <c r="W194" s="107"/>
      <c r="X194" s="118"/>
      <c r="Y194" s="119" t="str">
        <f t="shared" si="10"/>
        <v/>
      </c>
      <c r="Z194" s="113"/>
      <c r="AA194" s="113"/>
      <c r="AB194" s="119" t="str">
        <f>IF(T194&lt;&gt;"",(HOUR(T194)+MINUTE(T194)/60)*custohh,"")</f>
        <v/>
      </c>
      <c r="AC194" s="118"/>
      <c r="AD194" s="119" t="str">
        <f t="shared" si="6"/>
        <v/>
      </c>
      <c r="AE194" s="107"/>
      <c r="AF194" s="107"/>
      <c r="AG194" s="107"/>
      <c r="AH194" s="107"/>
      <c r="AI194" s="107"/>
      <c r="AJ194" s="120"/>
      <c r="AK194" s="107"/>
      <c r="AL194" s="113"/>
      <c r="AM194" s="121"/>
      <c r="AN194" s="121"/>
    </row>
    <row r="195">
      <c r="A195" s="104"/>
      <c r="B195" s="105"/>
      <c r="C195" s="105"/>
      <c r="D195" s="106" t="str">
        <f t="shared" si="9"/>
        <v/>
      </c>
      <c r="E195" s="107"/>
      <c r="F195" s="108" t="str">
        <f t="shared" si="2"/>
        <v/>
      </c>
      <c r="G195" s="109" t="str">
        <f>IFERROR(VLOOKUP($E195,contratos,2,FALSE),"")</f>
        <v/>
      </c>
      <c r="H195" s="110" t="str">
        <f>IFERROR(VLOOKUP($E195,contratos,3,FALSE),"")</f>
        <v/>
      </c>
      <c r="I195" s="111" t="str">
        <f>IFERROR(VLOOKUP($E195,contratos,4,FALSE),"")</f>
        <v/>
      </c>
      <c r="J195" s="112" t="str">
        <f>IFERROR(VLOOKUP($E195,contratos,5,FALSE),"")</f>
        <v/>
      </c>
      <c r="K195" s="112" t="str">
        <f>IFERROR(VLOOKUP($E195,contratos,6,FALSE),"")</f>
        <v/>
      </c>
      <c r="L195" s="112" t="str">
        <f>IFERROR(VLOOKUP($E195,contratos,7,FALSE),"")</f>
        <v/>
      </c>
      <c r="M195" s="113"/>
      <c r="N195" s="114"/>
      <c r="O195" s="113"/>
      <c r="P195" s="107"/>
      <c r="Q195" s="115"/>
      <c r="R195" s="116"/>
      <c r="S195" s="117" t="str">
        <f t="shared" si="3"/>
        <v/>
      </c>
      <c r="T195" s="116"/>
      <c r="U195" s="106" t="str">
        <f t="shared" si="11"/>
        <v/>
      </c>
      <c r="V195" s="107"/>
      <c r="W195" s="107"/>
      <c r="X195" s="118"/>
      <c r="Y195" s="119" t="str">
        <f t="shared" si="10"/>
        <v/>
      </c>
      <c r="Z195" s="113"/>
      <c r="AA195" s="113"/>
      <c r="AB195" s="119" t="str">
        <f>IF(T195&lt;&gt;"",(HOUR(T195)+MINUTE(T195)/60)*custohh,"")</f>
        <v/>
      </c>
      <c r="AC195" s="118"/>
      <c r="AD195" s="119" t="str">
        <f t="shared" si="6"/>
        <v/>
      </c>
      <c r="AE195" s="107"/>
      <c r="AF195" s="107"/>
      <c r="AG195" s="107"/>
      <c r="AH195" s="107"/>
      <c r="AI195" s="107"/>
      <c r="AJ195" s="120"/>
      <c r="AK195" s="107"/>
      <c r="AL195" s="113"/>
      <c r="AM195" s="121"/>
      <c r="AN195" s="121"/>
    </row>
    <row r="196">
      <c r="A196" s="104"/>
      <c r="B196" s="105"/>
      <c r="C196" s="105"/>
      <c r="D196" s="106" t="str">
        <f t="shared" si="9"/>
        <v/>
      </c>
      <c r="E196" s="107"/>
      <c r="F196" s="108" t="str">
        <f t="shared" si="2"/>
        <v/>
      </c>
      <c r="G196" s="109" t="str">
        <f>IFERROR(VLOOKUP($E196,contratos,2,FALSE),"")</f>
        <v/>
      </c>
      <c r="H196" s="110" t="str">
        <f>IFERROR(VLOOKUP($E196,contratos,3,FALSE),"")</f>
        <v/>
      </c>
      <c r="I196" s="111" t="str">
        <f>IFERROR(VLOOKUP($E196,contratos,4,FALSE),"")</f>
        <v/>
      </c>
      <c r="J196" s="112" t="str">
        <f>IFERROR(VLOOKUP($E196,contratos,5,FALSE),"")</f>
        <v/>
      </c>
      <c r="K196" s="112" t="str">
        <f>IFERROR(VLOOKUP($E196,contratos,6,FALSE),"")</f>
        <v/>
      </c>
      <c r="L196" s="112" t="str">
        <f>IFERROR(VLOOKUP($E196,contratos,7,FALSE),"")</f>
        <v/>
      </c>
      <c r="M196" s="113"/>
      <c r="N196" s="114"/>
      <c r="O196" s="113"/>
      <c r="P196" s="107"/>
      <c r="Q196" s="115"/>
      <c r="R196" s="116"/>
      <c r="S196" s="117" t="str">
        <f t="shared" si="3"/>
        <v/>
      </c>
      <c r="T196" s="116"/>
      <c r="U196" s="106" t="str">
        <f t="shared" si="11"/>
        <v/>
      </c>
      <c r="V196" s="107"/>
      <c r="W196" s="107"/>
      <c r="X196" s="118"/>
      <c r="Y196" s="119" t="str">
        <f t="shared" si="10"/>
        <v/>
      </c>
      <c r="Z196" s="113"/>
      <c r="AA196" s="113"/>
      <c r="AB196" s="119" t="str">
        <f>IF(T196&lt;&gt;"",(HOUR(T196)+MINUTE(T196)/60)*custohh,"")</f>
        <v/>
      </c>
      <c r="AC196" s="118"/>
      <c r="AD196" s="119" t="str">
        <f t="shared" si="6"/>
        <v/>
      </c>
      <c r="AE196" s="107"/>
      <c r="AF196" s="107"/>
      <c r="AG196" s="107"/>
      <c r="AH196" s="107"/>
      <c r="AI196" s="107"/>
      <c r="AJ196" s="120"/>
      <c r="AK196" s="107"/>
      <c r="AL196" s="113"/>
      <c r="AM196" s="121"/>
      <c r="AN196" s="121"/>
    </row>
    <row r="197">
      <c r="A197" s="104"/>
      <c r="B197" s="105"/>
      <c r="C197" s="105"/>
      <c r="D197" s="106" t="str">
        <f t="shared" si="9"/>
        <v/>
      </c>
      <c r="E197" s="107"/>
      <c r="F197" s="108" t="str">
        <f t="shared" si="2"/>
        <v/>
      </c>
      <c r="G197" s="109" t="str">
        <f>IFERROR(VLOOKUP($E197,contratos,2,FALSE),"")</f>
        <v/>
      </c>
      <c r="H197" s="110" t="str">
        <f>IFERROR(VLOOKUP($E197,contratos,3,FALSE),"")</f>
        <v/>
      </c>
      <c r="I197" s="111" t="str">
        <f>IFERROR(VLOOKUP($E197,contratos,4,FALSE),"")</f>
        <v/>
      </c>
      <c r="J197" s="112" t="str">
        <f>IFERROR(VLOOKUP($E197,contratos,5,FALSE),"")</f>
        <v/>
      </c>
      <c r="K197" s="112" t="str">
        <f>IFERROR(VLOOKUP($E197,contratos,6,FALSE),"")</f>
        <v/>
      </c>
      <c r="L197" s="112" t="str">
        <f>IFERROR(VLOOKUP($E197,contratos,7,FALSE),"")</f>
        <v/>
      </c>
      <c r="M197" s="113"/>
      <c r="N197" s="114"/>
      <c r="O197" s="113"/>
      <c r="P197" s="107"/>
      <c r="Q197" s="115"/>
      <c r="R197" s="116"/>
      <c r="S197" s="117" t="str">
        <f t="shared" si="3"/>
        <v/>
      </c>
      <c r="T197" s="116"/>
      <c r="U197" s="106" t="str">
        <f t="shared" si="11"/>
        <v/>
      </c>
      <c r="V197" s="107"/>
      <c r="W197" s="107"/>
      <c r="X197" s="118"/>
      <c r="Y197" s="119" t="str">
        <f t="shared" si="10"/>
        <v/>
      </c>
      <c r="Z197" s="113"/>
      <c r="AA197" s="113"/>
      <c r="AB197" s="119" t="str">
        <f>IF(T197&lt;&gt;"",(HOUR(T197)+MINUTE(T197)/60)*custohh,"")</f>
        <v/>
      </c>
      <c r="AC197" s="118"/>
      <c r="AD197" s="119" t="str">
        <f t="shared" si="6"/>
        <v/>
      </c>
      <c r="AE197" s="107"/>
      <c r="AF197" s="107"/>
      <c r="AG197" s="107"/>
      <c r="AH197" s="107"/>
      <c r="AI197" s="107"/>
      <c r="AJ197" s="120"/>
      <c r="AK197" s="107"/>
      <c r="AL197" s="113"/>
      <c r="AM197" s="121"/>
      <c r="AN197" s="121"/>
    </row>
    <row r="198">
      <c r="A198" s="104"/>
      <c r="B198" s="105"/>
      <c r="C198" s="105"/>
      <c r="D198" s="106" t="str">
        <f t="shared" si="9"/>
        <v/>
      </c>
      <c r="E198" s="107"/>
      <c r="F198" s="108" t="str">
        <f t="shared" si="2"/>
        <v/>
      </c>
      <c r="G198" s="109" t="str">
        <f>IFERROR(VLOOKUP($E198,contratos,2,FALSE),"")</f>
        <v/>
      </c>
      <c r="H198" s="110" t="str">
        <f>IFERROR(VLOOKUP($E198,contratos,3,FALSE),"")</f>
        <v/>
      </c>
      <c r="I198" s="111" t="str">
        <f>IFERROR(VLOOKUP($E198,contratos,4,FALSE),"")</f>
        <v/>
      </c>
      <c r="J198" s="112" t="str">
        <f>IFERROR(VLOOKUP($E198,contratos,5,FALSE),"")</f>
        <v/>
      </c>
      <c r="K198" s="112" t="str">
        <f>IFERROR(VLOOKUP($E198,contratos,6,FALSE),"")</f>
        <v/>
      </c>
      <c r="L198" s="112" t="str">
        <f>IFERROR(VLOOKUP($E198,contratos,7,FALSE),"")</f>
        <v/>
      </c>
      <c r="M198" s="113"/>
      <c r="N198" s="114"/>
      <c r="O198" s="113"/>
      <c r="P198" s="107"/>
      <c r="Q198" s="115"/>
      <c r="R198" s="116"/>
      <c r="S198" s="117" t="str">
        <f t="shared" si="3"/>
        <v/>
      </c>
      <c r="T198" s="116"/>
      <c r="U198" s="106" t="str">
        <f t="shared" si="11"/>
        <v/>
      </c>
      <c r="V198" s="107"/>
      <c r="W198" s="107"/>
      <c r="X198" s="118"/>
      <c r="Y198" s="119" t="str">
        <f t="shared" si="10"/>
        <v/>
      </c>
      <c r="Z198" s="113"/>
      <c r="AA198" s="113"/>
      <c r="AB198" s="119" t="str">
        <f>IF(T198&lt;&gt;"",(HOUR(T198)+MINUTE(T198)/60)*custohh,"")</f>
        <v/>
      </c>
      <c r="AC198" s="118"/>
      <c r="AD198" s="119" t="str">
        <f t="shared" si="6"/>
        <v/>
      </c>
      <c r="AE198" s="107"/>
      <c r="AF198" s="107"/>
      <c r="AG198" s="107"/>
      <c r="AH198" s="107"/>
      <c r="AI198" s="107"/>
      <c r="AJ198" s="120"/>
      <c r="AK198" s="107"/>
      <c r="AL198" s="113"/>
      <c r="AM198" s="121"/>
      <c r="AN198" s="121"/>
    </row>
    <row r="199">
      <c r="A199" s="104"/>
      <c r="B199" s="105"/>
      <c r="C199" s="105"/>
      <c r="D199" s="106" t="str">
        <f t="shared" si="9"/>
        <v/>
      </c>
      <c r="E199" s="107"/>
      <c r="F199" s="108" t="str">
        <f t="shared" si="2"/>
        <v/>
      </c>
      <c r="G199" s="109" t="str">
        <f>IFERROR(VLOOKUP($E199,contratos,2,FALSE),"")</f>
        <v/>
      </c>
      <c r="H199" s="110" t="str">
        <f>IFERROR(VLOOKUP($E199,contratos,3,FALSE),"")</f>
        <v/>
      </c>
      <c r="I199" s="111" t="str">
        <f>IFERROR(VLOOKUP($E199,contratos,4,FALSE),"")</f>
        <v/>
      </c>
      <c r="J199" s="112" t="str">
        <f>IFERROR(VLOOKUP($E199,contratos,5,FALSE),"")</f>
        <v/>
      </c>
      <c r="K199" s="112" t="str">
        <f>IFERROR(VLOOKUP($E199,contratos,6,FALSE),"")</f>
        <v/>
      </c>
      <c r="L199" s="112" t="str">
        <f>IFERROR(VLOOKUP($E199,contratos,7,FALSE),"")</f>
        <v/>
      </c>
      <c r="M199" s="113"/>
      <c r="N199" s="114"/>
      <c r="O199" s="113"/>
      <c r="P199" s="107"/>
      <c r="Q199" s="115"/>
      <c r="R199" s="116"/>
      <c r="S199" s="117" t="str">
        <f t="shared" si="3"/>
        <v/>
      </c>
      <c r="T199" s="116"/>
      <c r="U199" s="106" t="str">
        <f t="shared" si="11"/>
        <v/>
      </c>
      <c r="V199" s="107"/>
      <c r="W199" s="107"/>
      <c r="X199" s="118"/>
      <c r="Y199" s="119" t="str">
        <f t="shared" si="10"/>
        <v/>
      </c>
      <c r="Z199" s="113"/>
      <c r="AA199" s="113"/>
      <c r="AB199" s="119" t="str">
        <f>IF(T199&lt;&gt;"",(HOUR(T199)+MINUTE(T199)/60)*custohh,"")</f>
        <v/>
      </c>
      <c r="AC199" s="118"/>
      <c r="AD199" s="119" t="str">
        <f t="shared" si="6"/>
        <v/>
      </c>
      <c r="AE199" s="107"/>
      <c r="AF199" s="107"/>
      <c r="AG199" s="107"/>
      <c r="AH199" s="107"/>
      <c r="AI199" s="107"/>
      <c r="AJ199" s="120"/>
      <c r="AK199" s="107"/>
      <c r="AL199" s="113"/>
      <c r="AM199" s="121"/>
      <c r="AN199" s="121"/>
    </row>
    <row r="200">
      <c r="A200" s="104"/>
      <c r="B200" s="105"/>
      <c r="C200" s="105"/>
      <c r="D200" s="106" t="str">
        <f t="shared" si="9"/>
        <v/>
      </c>
      <c r="E200" s="107"/>
      <c r="F200" s="108" t="str">
        <f t="shared" si="2"/>
        <v/>
      </c>
      <c r="G200" s="109" t="str">
        <f>IFERROR(VLOOKUP($E200,contratos,2,FALSE),"")</f>
        <v/>
      </c>
      <c r="H200" s="110" t="str">
        <f>IFERROR(VLOOKUP($E200,contratos,3,FALSE),"")</f>
        <v/>
      </c>
      <c r="I200" s="111" t="str">
        <f>IFERROR(VLOOKUP($E200,contratos,4,FALSE),"")</f>
        <v/>
      </c>
      <c r="J200" s="112" t="str">
        <f>IFERROR(VLOOKUP($E200,contratos,5,FALSE),"")</f>
        <v/>
      </c>
      <c r="K200" s="112" t="str">
        <f>IFERROR(VLOOKUP($E200,contratos,6,FALSE),"")</f>
        <v/>
      </c>
      <c r="L200" s="112" t="str">
        <f>IFERROR(VLOOKUP($E200,contratos,7,FALSE),"")</f>
        <v/>
      </c>
      <c r="M200" s="113"/>
      <c r="N200" s="114"/>
      <c r="O200" s="113"/>
      <c r="P200" s="107"/>
      <c r="Q200" s="115"/>
      <c r="R200" s="116"/>
      <c r="S200" s="117" t="str">
        <f t="shared" si="3"/>
        <v/>
      </c>
      <c r="T200" s="116"/>
      <c r="U200" s="106" t="str">
        <f t="shared" si="11"/>
        <v/>
      </c>
      <c r="V200" s="107"/>
      <c r="W200" s="107"/>
      <c r="X200" s="118"/>
      <c r="Y200" s="119" t="str">
        <f t="shared" si="10"/>
        <v/>
      </c>
      <c r="Z200" s="113"/>
      <c r="AA200" s="113"/>
      <c r="AB200" s="119" t="str">
        <f>IF(T200&lt;&gt;"",(HOUR(T200)+MINUTE(T200)/60)*custohh,"")</f>
        <v/>
      </c>
      <c r="AC200" s="118"/>
      <c r="AD200" s="119" t="str">
        <f t="shared" si="6"/>
        <v/>
      </c>
      <c r="AE200" s="107"/>
      <c r="AF200" s="107"/>
      <c r="AG200" s="107"/>
      <c r="AH200" s="107"/>
      <c r="AI200" s="107"/>
      <c r="AJ200" s="120"/>
      <c r="AK200" s="107"/>
      <c r="AL200" s="113"/>
      <c r="AM200" s="121"/>
      <c r="AN200" s="121"/>
    </row>
    <row r="201">
      <c r="A201" s="104"/>
      <c r="B201" s="105"/>
      <c r="C201" s="105"/>
      <c r="D201" s="106" t="str">
        <f t="shared" si="9"/>
        <v/>
      </c>
      <c r="E201" s="107"/>
      <c r="F201" s="108" t="str">
        <f t="shared" si="2"/>
        <v/>
      </c>
      <c r="G201" s="109" t="str">
        <f>IFERROR(VLOOKUP($E201,contratos,2,FALSE),"")</f>
        <v/>
      </c>
      <c r="H201" s="110" t="str">
        <f>IFERROR(VLOOKUP($E201,contratos,3,FALSE),"")</f>
        <v/>
      </c>
      <c r="I201" s="111" t="str">
        <f>IFERROR(VLOOKUP($E201,contratos,4,FALSE),"")</f>
        <v/>
      </c>
      <c r="J201" s="112" t="str">
        <f>IFERROR(VLOOKUP($E201,contratos,5,FALSE),"")</f>
        <v/>
      </c>
      <c r="K201" s="112" t="str">
        <f>IFERROR(VLOOKUP($E201,contratos,6,FALSE),"")</f>
        <v/>
      </c>
      <c r="L201" s="112" t="str">
        <f>IFERROR(VLOOKUP($E201,contratos,7,FALSE),"")</f>
        <v/>
      </c>
      <c r="M201" s="113"/>
      <c r="N201" s="114"/>
      <c r="O201" s="113"/>
      <c r="P201" s="107"/>
      <c r="Q201" s="115"/>
      <c r="R201" s="116"/>
      <c r="S201" s="117" t="str">
        <f t="shared" si="3"/>
        <v/>
      </c>
      <c r="T201" s="116"/>
      <c r="U201" s="106" t="str">
        <f t="shared" si="11"/>
        <v/>
      </c>
      <c r="V201" s="107"/>
      <c r="W201" s="107"/>
      <c r="X201" s="118"/>
      <c r="Y201" s="119" t="str">
        <f t="shared" si="10"/>
        <v/>
      </c>
      <c r="Z201" s="113"/>
      <c r="AA201" s="113"/>
      <c r="AB201" s="119" t="str">
        <f>IF(T201&lt;&gt;"",(HOUR(T201)+MINUTE(T201)/60)*custohh,"")</f>
        <v/>
      </c>
      <c r="AC201" s="118"/>
      <c r="AD201" s="119" t="str">
        <f t="shared" si="6"/>
        <v/>
      </c>
      <c r="AE201" s="107"/>
      <c r="AF201" s="107"/>
      <c r="AG201" s="107"/>
      <c r="AH201" s="107"/>
      <c r="AI201" s="107"/>
      <c r="AJ201" s="120"/>
      <c r="AK201" s="107"/>
      <c r="AL201" s="113"/>
      <c r="AM201" s="121"/>
      <c r="AN201" s="121"/>
    </row>
    <row r="202">
      <c r="A202" s="104"/>
      <c r="B202" s="105"/>
      <c r="C202" s="105"/>
      <c r="D202" s="106" t="str">
        <f t="shared" si="9"/>
        <v/>
      </c>
      <c r="E202" s="107"/>
      <c r="F202" s="108" t="str">
        <f t="shared" si="2"/>
        <v/>
      </c>
      <c r="G202" s="109" t="str">
        <f>IFERROR(VLOOKUP($E202,contratos,2,FALSE),"")</f>
        <v/>
      </c>
      <c r="H202" s="110" t="str">
        <f>IFERROR(VLOOKUP($E202,contratos,3,FALSE),"")</f>
        <v/>
      </c>
      <c r="I202" s="111" t="str">
        <f>IFERROR(VLOOKUP($E202,contratos,4,FALSE),"")</f>
        <v/>
      </c>
      <c r="J202" s="112" t="str">
        <f>IFERROR(VLOOKUP($E202,contratos,5,FALSE),"")</f>
        <v/>
      </c>
      <c r="K202" s="112" t="str">
        <f>IFERROR(VLOOKUP($E202,contratos,6,FALSE),"")</f>
        <v/>
      </c>
      <c r="L202" s="112" t="str">
        <f>IFERROR(VLOOKUP($E202,contratos,7,FALSE),"")</f>
        <v/>
      </c>
      <c r="M202" s="113"/>
      <c r="N202" s="114"/>
      <c r="O202" s="113"/>
      <c r="P202" s="107"/>
      <c r="Q202" s="115"/>
      <c r="R202" s="116"/>
      <c r="S202" s="117" t="str">
        <f t="shared" si="3"/>
        <v/>
      </c>
      <c r="T202" s="116"/>
      <c r="U202" s="106" t="str">
        <f t="shared" si="11"/>
        <v/>
      </c>
      <c r="V202" s="107"/>
      <c r="W202" s="107"/>
      <c r="X202" s="118"/>
      <c r="Y202" s="119" t="str">
        <f t="shared" si="10"/>
        <v/>
      </c>
      <c r="Z202" s="113"/>
      <c r="AA202" s="113"/>
      <c r="AB202" s="119" t="str">
        <f>IF(T202&lt;&gt;"",(HOUR(T202)+MINUTE(T202)/60)*custohh,"")</f>
        <v/>
      </c>
      <c r="AC202" s="118"/>
      <c r="AD202" s="119" t="str">
        <f t="shared" si="6"/>
        <v/>
      </c>
      <c r="AE202" s="107"/>
      <c r="AF202" s="107"/>
      <c r="AG202" s="107"/>
      <c r="AH202" s="107"/>
      <c r="AI202" s="107"/>
      <c r="AJ202" s="120"/>
      <c r="AK202" s="107"/>
      <c r="AL202" s="113"/>
      <c r="AM202" s="121"/>
      <c r="AN202" s="121"/>
    </row>
    <row r="203">
      <c r="A203" s="104"/>
      <c r="B203" s="105"/>
      <c r="C203" s="105"/>
      <c r="D203" s="106" t="str">
        <f t="shared" si="9"/>
        <v/>
      </c>
      <c r="E203" s="107"/>
      <c r="F203" s="108" t="str">
        <f t="shared" si="2"/>
        <v/>
      </c>
      <c r="G203" s="109" t="str">
        <f>IFERROR(VLOOKUP($E203,contratos,2,FALSE),"")</f>
        <v/>
      </c>
      <c r="H203" s="110" t="str">
        <f>IFERROR(VLOOKUP($E203,contratos,3,FALSE),"")</f>
        <v/>
      </c>
      <c r="I203" s="111" t="str">
        <f>IFERROR(VLOOKUP($E203,contratos,4,FALSE),"")</f>
        <v/>
      </c>
      <c r="J203" s="112" t="str">
        <f>IFERROR(VLOOKUP($E203,contratos,5,FALSE),"")</f>
        <v/>
      </c>
      <c r="K203" s="112" t="str">
        <f>IFERROR(VLOOKUP($E203,contratos,6,FALSE),"")</f>
        <v/>
      </c>
      <c r="L203" s="112" t="str">
        <f>IFERROR(VLOOKUP($E203,contratos,7,FALSE),"")</f>
        <v/>
      </c>
      <c r="M203" s="113"/>
      <c r="N203" s="114"/>
      <c r="O203" s="113"/>
      <c r="P203" s="107"/>
      <c r="Q203" s="115"/>
      <c r="R203" s="116"/>
      <c r="S203" s="117" t="str">
        <f t="shared" si="3"/>
        <v/>
      </c>
      <c r="T203" s="116"/>
      <c r="U203" s="106" t="str">
        <f t="shared" si="11"/>
        <v/>
      </c>
      <c r="V203" s="107"/>
      <c r="W203" s="107"/>
      <c r="X203" s="118"/>
      <c r="Y203" s="119" t="str">
        <f t="shared" si="10"/>
        <v/>
      </c>
      <c r="Z203" s="113"/>
      <c r="AA203" s="113"/>
      <c r="AB203" s="119" t="str">
        <f>IF(T203&lt;&gt;"",(HOUR(T203)+MINUTE(T203)/60)*custohh,"")</f>
        <v/>
      </c>
      <c r="AC203" s="118"/>
      <c r="AD203" s="119" t="str">
        <f t="shared" si="6"/>
        <v/>
      </c>
      <c r="AE203" s="107"/>
      <c r="AF203" s="107"/>
      <c r="AG203" s="107"/>
      <c r="AH203" s="107"/>
      <c r="AI203" s="107"/>
      <c r="AJ203" s="120"/>
      <c r="AK203" s="107"/>
      <c r="AL203" s="113"/>
      <c r="AM203" s="121"/>
      <c r="AN203" s="121"/>
    </row>
    <row r="204">
      <c r="A204" s="104"/>
      <c r="B204" s="105"/>
      <c r="C204" s="105"/>
      <c r="D204" s="106" t="str">
        <f t="shared" si="9"/>
        <v/>
      </c>
      <c r="E204" s="107"/>
      <c r="F204" s="108" t="str">
        <f t="shared" si="2"/>
        <v/>
      </c>
      <c r="G204" s="109" t="str">
        <f>IFERROR(VLOOKUP($E204,contratos,2,FALSE),"")</f>
        <v/>
      </c>
      <c r="H204" s="110" t="str">
        <f>IFERROR(VLOOKUP($E204,contratos,3,FALSE),"")</f>
        <v/>
      </c>
      <c r="I204" s="111" t="str">
        <f>IFERROR(VLOOKUP($E204,contratos,4,FALSE),"")</f>
        <v/>
      </c>
      <c r="J204" s="112" t="str">
        <f>IFERROR(VLOOKUP($E204,contratos,5,FALSE),"")</f>
        <v/>
      </c>
      <c r="K204" s="112" t="str">
        <f>IFERROR(VLOOKUP($E204,contratos,6,FALSE),"")</f>
        <v/>
      </c>
      <c r="L204" s="112" t="str">
        <f>IFERROR(VLOOKUP($E204,contratos,7,FALSE),"")</f>
        <v/>
      </c>
      <c r="M204" s="113"/>
      <c r="N204" s="114"/>
      <c r="O204" s="113"/>
      <c r="P204" s="107"/>
      <c r="Q204" s="115"/>
      <c r="R204" s="116"/>
      <c r="S204" s="117" t="str">
        <f t="shared" si="3"/>
        <v/>
      </c>
      <c r="T204" s="116"/>
      <c r="U204" s="106" t="str">
        <f t="shared" si="11"/>
        <v/>
      </c>
      <c r="V204" s="107"/>
      <c r="W204" s="107"/>
      <c r="X204" s="118"/>
      <c r="Y204" s="119" t="str">
        <f t="shared" si="10"/>
        <v/>
      </c>
      <c r="Z204" s="113"/>
      <c r="AA204" s="113"/>
      <c r="AB204" s="119" t="str">
        <f>IF(T204&lt;&gt;"",(HOUR(T204)+MINUTE(T204)/60)*custohh,"")</f>
        <v/>
      </c>
      <c r="AC204" s="118"/>
      <c r="AD204" s="119" t="str">
        <f t="shared" si="6"/>
        <v/>
      </c>
      <c r="AE204" s="107"/>
      <c r="AF204" s="107"/>
      <c r="AG204" s="107"/>
      <c r="AH204" s="107"/>
      <c r="AI204" s="107"/>
      <c r="AJ204" s="120"/>
      <c r="AK204" s="107"/>
      <c r="AL204" s="113"/>
      <c r="AM204" s="121"/>
      <c r="AN204" s="121"/>
    </row>
    <row r="205">
      <c r="A205" s="104"/>
      <c r="B205" s="105"/>
      <c r="C205" s="105"/>
      <c r="D205" s="106" t="str">
        <f t="shared" si="9"/>
        <v/>
      </c>
      <c r="E205" s="107"/>
      <c r="F205" s="108" t="str">
        <f t="shared" si="2"/>
        <v/>
      </c>
      <c r="G205" s="109" t="str">
        <f>IFERROR(VLOOKUP($E205,contratos,2,FALSE),"")</f>
        <v/>
      </c>
      <c r="H205" s="110" t="str">
        <f>IFERROR(VLOOKUP($E205,contratos,3,FALSE),"")</f>
        <v/>
      </c>
      <c r="I205" s="111" t="str">
        <f>IFERROR(VLOOKUP($E205,contratos,4,FALSE),"")</f>
        <v/>
      </c>
      <c r="J205" s="112" t="str">
        <f>IFERROR(VLOOKUP($E205,contratos,5,FALSE),"")</f>
        <v/>
      </c>
      <c r="K205" s="112" t="str">
        <f>IFERROR(VLOOKUP($E205,contratos,6,FALSE),"")</f>
        <v/>
      </c>
      <c r="L205" s="112" t="str">
        <f>IFERROR(VLOOKUP($E205,contratos,7,FALSE),"")</f>
        <v/>
      </c>
      <c r="M205" s="113"/>
      <c r="N205" s="114"/>
      <c r="O205" s="113"/>
      <c r="P205" s="107"/>
      <c r="Q205" s="115"/>
      <c r="R205" s="116"/>
      <c r="S205" s="117" t="str">
        <f t="shared" si="3"/>
        <v/>
      </c>
      <c r="T205" s="116"/>
      <c r="U205" s="106" t="str">
        <f t="shared" si="11"/>
        <v/>
      </c>
      <c r="V205" s="107"/>
      <c r="W205" s="107"/>
      <c r="X205" s="118"/>
      <c r="Y205" s="119" t="str">
        <f t="shared" si="10"/>
        <v/>
      </c>
      <c r="Z205" s="113"/>
      <c r="AA205" s="113"/>
      <c r="AB205" s="119" t="str">
        <f>IF(T205&lt;&gt;"",(HOUR(T205)+MINUTE(T205)/60)*custohh,"")</f>
        <v/>
      </c>
      <c r="AC205" s="118"/>
      <c r="AD205" s="119" t="str">
        <f t="shared" si="6"/>
        <v/>
      </c>
      <c r="AE205" s="107"/>
      <c r="AF205" s="107"/>
      <c r="AG205" s="107"/>
      <c r="AH205" s="107"/>
      <c r="AI205" s="107"/>
      <c r="AJ205" s="120"/>
      <c r="AK205" s="107"/>
      <c r="AL205" s="113"/>
      <c r="AM205" s="121"/>
      <c r="AN205" s="121"/>
    </row>
    <row r="206">
      <c r="A206" s="104"/>
      <c r="B206" s="105"/>
      <c r="C206" s="105"/>
      <c r="D206" s="106" t="str">
        <f t="shared" si="9"/>
        <v/>
      </c>
      <c r="E206" s="107"/>
      <c r="F206" s="108" t="str">
        <f t="shared" si="2"/>
        <v/>
      </c>
      <c r="G206" s="109" t="str">
        <f>IFERROR(VLOOKUP($E206,contratos,2,FALSE),"")</f>
        <v/>
      </c>
      <c r="H206" s="110" t="str">
        <f>IFERROR(VLOOKUP($E206,contratos,3,FALSE),"")</f>
        <v/>
      </c>
      <c r="I206" s="111" t="str">
        <f>IFERROR(VLOOKUP($E206,contratos,4,FALSE),"")</f>
        <v/>
      </c>
      <c r="J206" s="112" t="str">
        <f>IFERROR(VLOOKUP($E206,contratos,5,FALSE),"")</f>
        <v/>
      </c>
      <c r="K206" s="112" t="str">
        <f>IFERROR(VLOOKUP($E206,contratos,6,FALSE),"")</f>
        <v/>
      </c>
      <c r="L206" s="112" t="str">
        <f>IFERROR(VLOOKUP($E206,contratos,7,FALSE),"")</f>
        <v/>
      </c>
      <c r="M206" s="113"/>
      <c r="N206" s="114"/>
      <c r="O206" s="113"/>
      <c r="P206" s="107"/>
      <c r="Q206" s="115"/>
      <c r="R206" s="116"/>
      <c r="S206" s="117" t="str">
        <f t="shared" si="3"/>
        <v/>
      </c>
      <c r="T206" s="116"/>
      <c r="U206" s="106" t="str">
        <f t="shared" si="11"/>
        <v/>
      </c>
      <c r="V206" s="107"/>
      <c r="W206" s="107"/>
      <c r="X206" s="118"/>
      <c r="Y206" s="119" t="str">
        <f t="shared" si="10"/>
        <v/>
      </c>
      <c r="Z206" s="113"/>
      <c r="AA206" s="113"/>
      <c r="AB206" s="119" t="str">
        <f>IF(T206&lt;&gt;"",(HOUR(T206)+MINUTE(T206)/60)*custohh,"")</f>
        <v/>
      </c>
      <c r="AC206" s="118"/>
      <c r="AD206" s="119" t="str">
        <f t="shared" si="6"/>
        <v/>
      </c>
      <c r="AE206" s="107"/>
      <c r="AF206" s="107"/>
      <c r="AG206" s="107"/>
      <c r="AH206" s="107"/>
      <c r="AI206" s="107"/>
      <c r="AJ206" s="120"/>
      <c r="AK206" s="107"/>
      <c r="AL206" s="113"/>
      <c r="AM206" s="121"/>
      <c r="AN206" s="121"/>
    </row>
    <row r="207">
      <c r="A207" s="104"/>
      <c r="B207" s="105"/>
      <c r="C207" s="105"/>
      <c r="D207" s="106" t="str">
        <f t="shared" si="9"/>
        <v/>
      </c>
      <c r="E207" s="107"/>
      <c r="F207" s="108" t="str">
        <f t="shared" si="2"/>
        <v/>
      </c>
      <c r="G207" s="109" t="str">
        <f>IFERROR(VLOOKUP($E207,contratos,2,FALSE),"")</f>
        <v/>
      </c>
      <c r="H207" s="110" t="str">
        <f>IFERROR(VLOOKUP($E207,contratos,3,FALSE),"")</f>
        <v/>
      </c>
      <c r="I207" s="111" t="str">
        <f>IFERROR(VLOOKUP($E207,contratos,4,FALSE),"")</f>
        <v/>
      </c>
      <c r="J207" s="112" t="str">
        <f>IFERROR(VLOOKUP($E207,contratos,5,FALSE),"")</f>
        <v/>
      </c>
      <c r="K207" s="112" t="str">
        <f>IFERROR(VLOOKUP($E207,contratos,6,FALSE),"")</f>
        <v/>
      </c>
      <c r="L207" s="112" t="str">
        <f>IFERROR(VLOOKUP($E207,contratos,7,FALSE),"")</f>
        <v/>
      </c>
      <c r="M207" s="113"/>
      <c r="N207" s="114"/>
      <c r="O207" s="113"/>
      <c r="P207" s="107"/>
      <c r="Q207" s="115"/>
      <c r="R207" s="116"/>
      <c r="S207" s="117" t="str">
        <f t="shared" si="3"/>
        <v/>
      </c>
      <c r="T207" s="116"/>
      <c r="U207" s="106" t="str">
        <f t="shared" si="11"/>
        <v/>
      </c>
      <c r="V207" s="107"/>
      <c r="W207" s="107"/>
      <c r="X207" s="118"/>
      <c r="Y207" s="119" t="str">
        <f t="shared" si="10"/>
        <v/>
      </c>
      <c r="Z207" s="113"/>
      <c r="AA207" s="113"/>
      <c r="AB207" s="119" t="str">
        <f>IF(T207&lt;&gt;"",(HOUR(T207)+MINUTE(T207)/60)*custohh,"")</f>
        <v/>
      </c>
      <c r="AC207" s="118"/>
      <c r="AD207" s="119" t="str">
        <f t="shared" si="6"/>
        <v/>
      </c>
      <c r="AE207" s="107"/>
      <c r="AF207" s="107"/>
      <c r="AG207" s="107"/>
      <c r="AH207" s="107"/>
      <c r="AI207" s="107"/>
      <c r="AJ207" s="120"/>
      <c r="AK207" s="107"/>
      <c r="AL207" s="113"/>
      <c r="AM207" s="121"/>
      <c r="AN207" s="121"/>
    </row>
    <row r="208">
      <c r="A208" s="104"/>
      <c r="B208" s="105"/>
      <c r="C208" s="105"/>
      <c r="D208" s="106" t="str">
        <f t="shared" si="9"/>
        <v/>
      </c>
      <c r="E208" s="107"/>
      <c r="F208" s="108" t="str">
        <f t="shared" si="2"/>
        <v/>
      </c>
      <c r="G208" s="109" t="str">
        <f>IFERROR(VLOOKUP($E208,contratos,2,FALSE),"")</f>
        <v/>
      </c>
      <c r="H208" s="110" t="str">
        <f>IFERROR(VLOOKUP($E208,contratos,3,FALSE),"")</f>
        <v/>
      </c>
      <c r="I208" s="111" t="str">
        <f>IFERROR(VLOOKUP($E208,contratos,4,FALSE),"")</f>
        <v/>
      </c>
      <c r="J208" s="112" t="str">
        <f>IFERROR(VLOOKUP($E208,contratos,5,FALSE),"")</f>
        <v/>
      </c>
      <c r="K208" s="112" t="str">
        <f>IFERROR(VLOOKUP($E208,contratos,6,FALSE),"")</f>
        <v/>
      </c>
      <c r="L208" s="112" t="str">
        <f>IFERROR(VLOOKUP($E208,contratos,7,FALSE),"")</f>
        <v/>
      </c>
      <c r="M208" s="113"/>
      <c r="N208" s="114"/>
      <c r="O208" s="113"/>
      <c r="P208" s="107"/>
      <c r="Q208" s="115"/>
      <c r="R208" s="116"/>
      <c r="S208" s="117" t="str">
        <f t="shared" si="3"/>
        <v/>
      </c>
      <c r="T208" s="116"/>
      <c r="U208" s="106" t="str">
        <f t="shared" si="11"/>
        <v/>
      </c>
      <c r="V208" s="107"/>
      <c r="W208" s="107"/>
      <c r="X208" s="118"/>
      <c r="Y208" s="119" t="str">
        <f t="shared" si="10"/>
        <v/>
      </c>
      <c r="Z208" s="113"/>
      <c r="AA208" s="113"/>
      <c r="AB208" s="119" t="str">
        <f>IF(T208&lt;&gt;"",(HOUR(T208)+MINUTE(T208)/60)*custohh,"")</f>
        <v/>
      </c>
      <c r="AC208" s="118"/>
      <c r="AD208" s="119" t="str">
        <f t="shared" si="6"/>
        <v/>
      </c>
      <c r="AE208" s="107"/>
      <c r="AF208" s="107"/>
      <c r="AG208" s="107"/>
      <c r="AH208" s="107"/>
      <c r="AI208" s="107"/>
      <c r="AJ208" s="120"/>
      <c r="AK208" s="107"/>
      <c r="AL208" s="113"/>
      <c r="AM208" s="121"/>
      <c r="AN208" s="121"/>
    </row>
    <row r="209">
      <c r="A209" s="104"/>
      <c r="B209" s="105"/>
      <c r="C209" s="105"/>
      <c r="D209" s="106" t="str">
        <f t="shared" si="9"/>
        <v/>
      </c>
      <c r="E209" s="107"/>
      <c r="F209" s="108" t="str">
        <f t="shared" si="2"/>
        <v/>
      </c>
      <c r="G209" s="109" t="str">
        <f>IFERROR(VLOOKUP($E209,contratos,2,FALSE),"")</f>
        <v/>
      </c>
      <c r="H209" s="110" t="str">
        <f>IFERROR(VLOOKUP($E209,contratos,3,FALSE),"")</f>
        <v/>
      </c>
      <c r="I209" s="111" t="str">
        <f>IFERROR(VLOOKUP($E209,contratos,4,FALSE),"")</f>
        <v/>
      </c>
      <c r="J209" s="112" t="str">
        <f>IFERROR(VLOOKUP($E209,contratos,5,FALSE),"")</f>
        <v/>
      </c>
      <c r="K209" s="112" t="str">
        <f>IFERROR(VLOOKUP($E209,contratos,6,FALSE),"")</f>
        <v/>
      </c>
      <c r="L209" s="112" t="str">
        <f>IFERROR(VLOOKUP($E209,contratos,7,FALSE),"")</f>
        <v/>
      </c>
      <c r="M209" s="113"/>
      <c r="N209" s="114"/>
      <c r="O209" s="113"/>
      <c r="P209" s="107"/>
      <c r="Q209" s="115"/>
      <c r="R209" s="116"/>
      <c r="S209" s="117" t="str">
        <f t="shared" si="3"/>
        <v/>
      </c>
      <c r="T209" s="116"/>
      <c r="U209" s="106" t="str">
        <f t="shared" si="11"/>
        <v/>
      </c>
      <c r="V209" s="107"/>
      <c r="W209" s="107"/>
      <c r="X209" s="118"/>
      <c r="Y209" s="119" t="str">
        <f t="shared" si="10"/>
        <v/>
      </c>
      <c r="Z209" s="113"/>
      <c r="AA209" s="113"/>
      <c r="AB209" s="119" t="str">
        <f>IF(T209&lt;&gt;"",(HOUR(T209)+MINUTE(T209)/60)*custohh,"")</f>
        <v/>
      </c>
      <c r="AC209" s="118"/>
      <c r="AD209" s="119" t="str">
        <f t="shared" si="6"/>
        <v/>
      </c>
      <c r="AE209" s="107"/>
      <c r="AF209" s="107"/>
      <c r="AG209" s="107"/>
      <c r="AH209" s="107"/>
      <c r="AI209" s="107"/>
      <c r="AJ209" s="120"/>
      <c r="AK209" s="107"/>
      <c r="AL209" s="113"/>
      <c r="AM209" s="121"/>
      <c r="AN209" s="121"/>
    </row>
    <row r="210">
      <c r="A210" s="104"/>
      <c r="B210" s="105"/>
      <c r="C210" s="105"/>
      <c r="D210" s="106" t="str">
        <f t="shared" si="9"/>
        <v/>
      </c>
      <c r="E210" s="107"/>
      <c r="F210" s="108" t="str">
        <f t="shared" si="2"/>
        <v/>
      </c>
      <c r="G210" s="109" t="str">
        <f>IFERROR(VLOOKUP($E210,contratos,2,FALSE),"")</f>
        <v/>
      </c>
      <c r="H210" s="110" t="str">
        <f>IFERROR(VLOOKUP($E210,contratos,3,FALSE),"")</f>
        <v/>
      </c>
      <c r="I210" s="111" t="str">
        <f>IFERROR(VLOOKUP($E210,contratos,4,FALSE),"")</f>
        <v/>
      </c>
      <c r="J210" s="112" t="str">
        <f>IFERROR(VLOOKUP($E210,contratos,5,FALSE),"")</f>
        <v/>
      </c>
      <c r="K210" s="112" t="str">
        <f>IFERROR(VLOOKUP($E210,contratos,6,FALSE),"")</f>
        <v/>
      </c>
      <c r="L210" s="112" t="str">
        <f>IFERROR(VLOOKUP($E210,contratos,7,FALSE),"")</f>
        <v/>
      </c>
      <c r="M210" s="113"/>
      <c r="N210" s="114"/>
      <c r="O210" s="113"/>
      <c r="P210" s="107"/>
      <c r="Q210" s="115"/>
      <c r="R210" s="116"/>
      <c r="S210" s="117" t="str">
        <f t="shared" si="3"/>
        <v/>
      </c>
      <c r="T210" s="116"/>
      <c r="U210" s="106" t="str">
        <f t="shared" si="11"/>
        <v/>
      </c>
      <c r="V210" s="107"/>
      <c r="W210" s="107"/>
      <c r="X210" s="118"/>
      <c r="Y210" s="119" t="str">
        <f t="shared" si="10"/>
        <v/>
      </c>
      <c r="Z210" s="113"/>
      <c r="AA210" s="113"/>
      <c r="AB210" s="119" t="str">
        <f>IF(T210&lt;&gt;"",(HOUR(T210)+MINUTE(T210)/60)*custohh,"")</f>
        <v/>
      </c>
      <c r="AC210" s="118"/>
      <c r="AD210" s="119" t="str">
        <f t="shared" si="6"/>
        <v/>
      </c>
      <c r="AE210" s="107"/>
      <c r="AF210" s="107"/>
      <c r="AG210" s="107"/>
      <c r="AH210" s="107"/>
      <c r="AI210" s="107"/>
      <c r="AJ210" s="120"/>
      <c r="AK210" s="107"/>
      <c r="AL210" s="113"/>
      <c r="AM210" s="121"/>
      <c r="AN210" s="121"/>
    </row>
    <row r="211">
      <c r="A211" s="104"/>
      <c r="B211" s="105"/>
      <c r="C211" s="105"/>
      <c r="D211" s="106" t="str">
        <f t="shared" si="9"/>
        <v/>
      </c>
      <c r="E211" s="107"/>
      <c r="F211" s="108" t="str">
        <f t="shared" si="2"/>
        <v/>
      </c>
      <c r="G211" s="109" t="str">
        <f>IFERROR(VLOOKUP($E211,contratos,2,FALSE),"")</f>
        <v/>
      </c>
      <c r="H211" s="110" t="str">
        <f>IFERROR(VLOOKUP($E211,contratos,3,FALSE),"")</f>
        <v/>
      </c>
      <c r="I211" s="111" t="str">
        <f>IFERROR(VLOOKUP($E211,contratos,4,FALSE),"")</f>
        <v/>
      </c>
      <c r="J211" s="112" t="str">
        <f>IFERROR(VLOOKUP($E211,contratos,5,FALSE),"")</f>
        <v/>
      </c>
      <c r="K211" s="112" t="str">
        <f>IFERROR(VLOOKUP($E211,contratos,6,FALSE),"")</f>
        <v/>
      </c>
      <c r="L211" s="112" t="str">
        <f>IFERROR(VLOOKUP($E211,contratos,7,FALSE),"")</f>
        <v/>
      </c>
      <c r="M211" s="113"/>
      <c r="N211" s="114"/>
      <c r="O211" s="113"/>
      <c r="P211" s="107"/>
      <c r="Q211" s="115"/>
      <c r="R211" s="116"/>
      <c r="S211" s="117" t="str">
        <f t="shared" si="3"/>
        <v/>
      </c>
      <c r="T211" s="116"/>
      <c r="U211" s="106" t="str">
        <f t="shared" si="11"/>
        <v/>
      </c>
      <c r="V211" s="107"/>
      <c r="W211" s="107"/>
      <c r="X211" s="118"/>
      <c r="Y211" s="119" t="str">
        <f t="shared" si="10"/>
        <v/>
      </c>
      <c r="Z211" s="113"/>
      <c r="AA211" s="113"/>
      <c r="AB211" s="119" t="str">
        <f>IF(T211&lt;&gt;"",(HOUR(T211)+MINUTE(T211)/60)*custohh,"")</f>
        <v/>
      </c>
      <c r="AC211" s="118"/>
      <c r="AD211" s="119" t="str">
        <f t="shared" si="6"/>
        <v/>
      </c>
      <c r="AE211" s="107"/>
      <c r="AF211" s="107"/>
      <c r="AG211" s="107"/>
      <c r="AH211" s="107"/>
      <c r="AI211" s="107"/>
      <c r="AJ211" s="120"/>
      <c r="AK211" s="107"/>
      <c r="AL211" s="113"/>
      <c r="AM211" s="121"/>
      <c r="AN211" s="121"/>
    </row>
    <row r="212">
      <c r="A212" s="104"/>
      <c r="B212" s="105"/>
      <c r="C212" s="105"/>
      <c r="D212" s="106" t="str">
        <f t="shared" si="9"/>
        <v/>
      </c>
      <c r="E212" s="107"/>
      <c r="F212" s="108" t="str">
        <f t="shared" si="2"/>
        <v/>
      </c>
      <c r="G212" s="109" t="str">
        <f>IFERROR(VLOOKUP($E212,contratos,2,FALSE),"")</f>
        <v/>
      </c>
      <c r="H212" s="110" t="str">
        <f>IFERROR(VLOOKUP($E212,contratos,3,FALSE),"")</f>
        <v/>
      </c>
      <c r="I212" s="111" t="str">
        <f>IFERROR(VLOOKUP($E212,contratos,4,FALSE),"")</f>
        <v/>
      </c>
      <c r="J212" s="112" t="str">
        <f>IFERROR(VLOOKUP($E212,contratos,5,FALSE),"")</f>
        <v/>
      </c>
      <c r="K212" s="112" t="str">
        <f>IFERROR(VLOOKUP($E212,contratos,6,FALSE),"")</f>
        <v/>
      </c>
      <c r="L212" s="112" t="str">
        <f>IFERROR(VLOOKUP($E212,contratos,7,FALSE),"")</f>
        <v/>
      </c>
      <c r="M212" s="113"/>
      <c r="N212" s="114"/>
      <c r="O212" s="113"/>
      <c r="P212" s="107"/>
      <c r="Q212" s="115"/>
      <c r="R212" s="116"/>
      <c r="S212" s="117" t="str">
        <f t="shared" si="3"/>
        <v/>
      </c>
      <c r="T212" s="116"/>
      <c r="U212" s="106" t="str">
        <f t="shared" si="11"/>
        <v/>
      </c>
      <c r="V212" s="107"/>
      <c r="W212" s="107"/>
      <c r="X212" s="118"/>
      <c r="Y212" s="119" t="str">
        <f t="shared" si="10"/>
        <v/>
      </c>
      <c r="Z212" s="113"/>
      <c r="AA212" s="113"/>
      <c r="AB212" s="119" t="str">
        <f>IF(T212&lt;&gt;"",(HOUR(T212)+MINUTE(T212)/60)*custohh,"")</f>
        <v/>
      </c>
      <c r="AC212" s="118"/>
      <c r="AD212" s="119" t="str">
        <f t="shared" si="6"/>
        <v/>
      </c>
      <c r="AE212" s="107"/>
      <c r="AF212" s="107"/>
      <c r="AG212" s="107"/>
      <c r="AH212" s="107"/>
      <c r="AI212" s="107"/>
      <c r="AJ212" s="120"/>
      <c r="AK212" s="107"/>
      <c r="AL212" s="113"/>
      <c r="AM212" s="121"/>
      <c r="AN212" s="121"/>
    </row>
    <row r="213">
      <c r="A213" s="104"/>
      <c r="B213" s="105"/>
      <c r="C213" s="105"/>
      <c r="D213" s="106" t="str">
        <f t="shared" si="9"/>
        <v/>
      </c>
      <c r="E213" s="107"/>
      <c r="F213" s="108" t="str">
        <f t="shared" si="2"/>
        <v/>
      </c>
      <c r="G213" s="109" t="str">
        <f>IFERROR(VLOOKUP($E213,contratos,2,FALSE),"")</f>
        <v/>
      </c>
      <c r="H213" s="110" t="str">
        <f>IFERROR(VLOOKUP($E213,contratos,3,FALSE),"")</f>
        <v/>
      </c>
      <c r="I213" s="111" t="str">
        <f>IFERROR(VLOOKUP($E213,contratos,4,FALSE),"")</f>
        <v/>
      </c>
      <c r="J213" s="112" t="str">
        <f>IFERROR(VLOOKUP($E213,contratos,5,FALSE),"")</f>
        <v/>
      </c>
      <c r="K213" s="112" t="str">
        <f>IFERROR(VLOOKUP($E213,contratos,6,FALSE),"")</f>
        <v/>
      </c>
      <c r="L213" s="112" t="str">
        <f>IFERROR(VLOOKUP($E213,contratos,7,FALSE),"")</f>
        <v/>
      </c>
      <c r="M213" s="113"/>
      <c r="N213" s="114"/>
      <c r="O213" s="113"/>
      <c r="P213" s="107"/>
      <c r="Q213" s="115"/>
      <c r="R213" s="116"/>
      <c r="S213" s="117" t="str">
        <f t="shared" si="3"/>
        <v/>
      </c>
      <c r="T213" s="116"/>
      <c r="U213" s="106" t="str">
        <f t="shared" si="11"/>
        <v/>
      </c>
      <c r="V213" s="107"/>
      <c r="W213" s="107"/>
      <c r="X213" s="118"/>
      <c r="Y213" s="119" t="str">
        <f t="shared" si="10"/>
        <v/>
      </c>
      <c r="Z213" s="113"/>
      <c r="AA213" s="113"/>
      <c r="AB213" s="119" t="str">
        <f>IF(T213&lt;&gt;"",(HOUR(T213)+MINUTE(T213)/60)*custohh,"")</f>
        <v/>
      </c>
      <c r="AC213" s="118"/>
      <c r="AD213" s="119" t="str">
        <f t="shared" si="6"/>
        <v/>
      </c>
      <c r="AE213" s="107"/>
      <c r="AF213" s="107"/>
      <c r="AG213" s="107"/>
      <c r="AH213" s="107"/>
      <c r="AI213" s="107"/>
      <c r="AJ213" s="120"/>
      <c r="AK213" s="107"/>
      <c r="AL213" s="113"/>
      <c r="AM213" s="121"/>
      <c r="AN213" s="121"/>
    </row>
    <row r="214">
      <c r="A214" s="104"/>
      <c r="B214" s="105"/>
      <c r="C214" s="105"/>
      <c r="D214" s="106" t="str">
        <f t="shared" si="9"/>
        <v/>
      </c>
      <c r="E214" s="107"/>
      <c r="F214" s="108" t="str">
        <f t="shared" si="2"/>
        <v/>
      </c>
      <c r="G214" s="109" t="str">
        <f>IFERROR(VLOOKUP($E214,contratos,2,FALSE),"")</f>
        <v/>
      </c>
      <c r="H214" s="110" t="str">
        <f>IFERROR(VLOOKUP($E214,contratos,3,FALSE),"")</f>
        <v/>
      </c>
      <c r="I214" s="111" t="str">
        <f>IFERROR(VLOOKUP($E214,contratos,4,FALSE),"")</f>
        <v/>
      </c>
      <c r="J214" s="112" t="str">
        <f>IFERROR(VLOOKUP($E214,contratos,5,FALSE),"")</f>
        <v/>
      </c>
      <c r="K214" s="112" t="str">
        <f>IFERROR(VLOOKUP($E214,contratos,6,FALSE),"")</f>
        <v/>
      </c>
      <c r="L214" s="112" t="str">
        <f>IFERROR(VLOOKUP($E214,contratos,7,FALSE),"")</f>
        <v/>
      </c>
      <c r="M214" s="113"/>
      <c r="N214" s="114"/>
      <c r="O214" s="113"/>
      <c r="P214" s="107"/>
      <c r="Q214" s="115"/>
      <c r="R214" s="116"/>
      <c r="S214" s="117" t="str">
        <f t="shared" si="3"/>
        <v/>
      </c>
      <c r="T214" s="116"/>
      <c r="U214" s="106" t="str">
        <f t="shared" si="11"/>
        <v/>
      </c>
      <c r="V214" s="107"/>
      <c r="W214" s="107"/>
      <c r="X214" s="118"/>
      <c r="Y214" s="119" t="str">
        <f t="shared" si="10"/>
        <v/>
      </c>
      <c r="Z214" s="113"/>
      <c r="AA214" s="113"/>
      <c r="AB214" s="119" t="str">
        <f>IF(T214&lt;&gt;"",(HOUR(T214)+MINUTE(T214)/60)*custohh,"")</f>
        <v/>
      </c>
      <c r="AC214" s="118"/>
      <c r="AD214" s="119" t="str">
        <f t="shared" si="6"/>
        <v/>
      </c>
      <c r="AE214" s="107"/>
      <c r="AF214" s="107"/>
      <c r="AG214" s="107"/>
      <c r="AH214" s="107"/>
      <c r="AI214" s="107"/>
      <c r="AJ214" s="120"/>
      <c r="AK214" s="107"/>
      <c r="AL214" s="113"/>
      <c r="AM214" s="121"/>
      <c r="AN214" s="121"/>
    </row>
    <row r="215">
      <c r="A215" s="104"/>
      <c r="B215" s="105"/>
      <c r="C215" s="105"/>
      <c r="D215" s="106" t="str">
        <f t="shared" si="9"/>
        <v/>
      </c>
      <c r="E215" s="107"/>
      <c r="F215" s="108" t="str">
        <f t="shared" si="2"/>
        <v/>
      </c>
      <c r="G215" s="109" t="str">
        <f>IFERROR(VLOOKUP($E215,contratos,2,FALSE),"")</f>
        <v/>
      </c>
      <c r="H215" s="110" t="str">
        <f>IFERROR(VLOOKUP($E215,contratos,3,FALSE),"")</f>
        <v/>
      </c>
      <c r="I215" s="111" t="str">
        <f>IFERROR(VLOOKUP($E215,contratos,4,FALSE),"")</f>
        <v/>
      </c>
      <c r="J215" s="112" t="str">
        <f>IFERROR(VLOOKUP($E215,contratos,5,FALSE),"")</f>
        <v/>
      </c>
      <c r="K215" s="112" t="str">
        <f>IFERROR(VLOOKUP($E215,contratos,6,FALSE),"")</f>
        <v/>
      </c>
      <c r="L215" s="112" t="str">
        <f>IFERROR(VLOOKUP($E215,contratos,7,FALSE),"")</f>
        <v/>
      </c>
      <c r="M215" s="113"/>
      <c r="N215" s="114"/>
      <c r="O215" s="113"/>
      <c r="P215" s="107"/>
      <c r="Q215" s="115"/>
      <c r="R215" s="116"/>
      <c r="S215" s="117" t="str">
        <f t="shared" si="3"/>
        <v/>
      </c>
      <c r="T215" s="116"/>
      <c r="U215" s="106" t="str">
        <f t="shared" si="11"/>
        <v/>
      </c>
      <c r="V215" s="107"/>
      <c r="W215" s="107"/>
      <c r="X215" s="118"/>
      <c r="Y215" s="119" t="str">
        <f t="shared" si="10"/>
        <v/>
      </c>
      <c r="Z215" s="113"/>
      <c r="AA215" s="113"/>
      <c r="AB215" s="119" t="str">
        <f>IF(T215&lt;&gt;"",(HOUR(T215)+MINUTE(T215)/60)*custohh,"")</f>
        <v/>
      </c>
      <c r="AC215" s="118"/>
      <c r="AD215" s="119" t="str">
        <f t="shared" si="6"/>
        <v/>
      </c>
      <c r="AE215" s="107"/>
      <c r="AF215" s="107"/>
      <c r="AG215" s="107"/>
      <c r="AH215" s="107"/>
      <c r="AI215" s="107"/>
      <c r="AJ215" s="120"/>
      <c r="AK215" s="107"/>
      <c r="AL215" s="113"/>
      <c r="AM215" s="121"/>
      <c r="AN215" s="121"/>
    </row>
    <row r="216">
      <c r="A216" s="104"/>
      <c r="B216" s="105"/>
      <c r="C216" s="105"/>
      <c r="D216" s="106" t="str">
        <f t="shared" si="9"/>
        <v/>
      </c>
      <c r="E216" s="107"/>
      <c r="F216" s="108" t="str">
        <f t="shared" si="2"/>
        <v/>
      </c>
      <c r="G216" s="109" t="str">
        <f>IFERROR(VLOOKUP($E216,contratos,2,FALSE),"")</f>
        <v/>
      </c>
      <c r="H216" s="110" t="str">
        <f>IFERROR(VLOOKUP($E216,contratos,3,FALSE),"")</f>
        <v/>
      </c>
      <c r="I216" s="111" t="str">
        <f>IFERROR(VLOOKUP($E216,contratos,4,FALSE),"")</f>
        <v/>
      </c>
      <c r="J216" s="112" t="str">
        <f>IFERROR(VLOOKUP($E216,contratos,5,FALSE),"")</f>
        <v/>
      </c>
      <c r="K216" s="112" t="str">
        <f>IFERROR(VLOOKUP($E216,contratos,6,FALSE),"")</f>
        <v/>
      </c>
      <c r="L216" s="112" t="str">
        <f>IFERROR(VLOOKUP($E216,contratos,7,FALSE),"")</f>
        <v/>
      </c>
      <c r="M216" s="113"/>
      <c r="N216" s="114"/>
      <c r="O216" s="113"/>
      <c r="P216" s="107"/>
      <c r="Q216" s="115"/>
      <c r="R216" s="116"/>
      <c r="S216" s="117" t="str">
        <f t="shared" si="3"/>
        <v/>
      </c>
      <c r="T216" s="116"/>
      <c r="U216" s="106" t="str">
        <f t="shared" si="11"/>
        <v/>
      </c>
      <c r="V216" s="107"/>
      <c r="W216" s="107"/>
      <c r="X216" s="118"/>
      <c r="Y216" s="119" t="str">
        <f t="shared" si="10"/>
        <v/>
      </c>
      <c r="Z216" s="113"/>
      <c r="AA216" s="113"/>
      <c r="AB216" s="119" t="str">
        <f>IF(T216&lt;&gt;"",(HOUR(T216)+MINUTE(T216)/60)*custohh,"")</f>
        <v/>
      </c>
      <c r="AC216" s="118"/>
      <c r="AD216" s="119" t="str">
        <f t="shared" si="6"/>
        <v/>
      </c>
      <c r="AE216" s="107"/>
      <c r="AF216" s="107"/>
      <c r="AG216" s="107"/>
      <c r="AH216" s="107"/>
      <c r="AI216" s="107"/>
      <c r="AJ216" s="120"/>
      <c r="AK216" s="107"/>
      <c r="AL216" s="113"/>
      <c r="AM216" s="121"/>
      <c r="AN216" s="121"/>
    </row>
    <row r="217">
      <c r="A217" s="104"/>
      <c r="B217" s="105"/>
      <c r="C217" s="105"/>
      <c r="D217" s="106" t="str">
        <f t="shared" si="9"/>
        <v/>
      </c>
      <c r="E217" s="107"/>
      <c r="F217" s="108" t="str">
        <f t="shared" si="2"/>
        <v/>
      </c>
      <c r="G217" s="109" t="str">
        <f>IFERROR(VLOOKUP($E217,contratos,2,FALSE),"")</f>
        <v/>
      </c>
      <c r="H217" s="110" t="str">
        <f>IFERROR(VLOOKUP($E217,contratos,3,FALSE),"")</f>
        <v/>
      </c>
      <c r="I217" s="111" t="str">
        <f>IFERROR(VLOOKUP($E217,contratos,4,FALSE),"")</f>
        <v/>
      </c>
      <c r="J217" s="112" t="str">
        <f>IFERROR(VLOOKUP($E217,contratos,5,FALSE),"")</f>
        <v/>
      </c>
      <c r="K217" s="112" t="str">
        <f>IFERROR(VLOOKUP($E217,contratos,6,FALSE),"")</f>
        <v/>
      </c>
      <c r="L217" s="112" t="str">
        <f>IFERROR(VLOOKUP($E217,contratos,7,FALSE),"")</f>
        <v/>
      </c>
      <c r="M217" s="113"/>
      <c r="N217" s="114"/>
      <c r="O217" s="113"/>
      <c r="P217" s="107"/>
      <c r="Q217" s="115"/>
      <c r="R217" s="116"/>
      <c r="S217" s="117" t="str">
        <f t="shared" si="3"/>
        <v/>
      </c>
      <c r="T217" s="116"/>
      <c r="U217" s="106" t="str">
        <f t="shared" si="11"/>
        <v/>
      </c>
      <c r="V217" s="107"/>
      <c r="W217" s="107"/>
      <c r="X217" s="118"/>
      <c r="Y217" s="119" t="str">
        <f t="shared" si="10"/>
        <v/>
      </c>
      <c r="Z217" s="113"/>
      <c r="AA217" s="113"/>
      <c r="AB217" s="119" t="str">
        <f>IF(T217&lt;&gt;"",(HOUR(T217)+MINUTE(T217)/60)*custohh,"")</f>
        <v/>
      </c>
      <c r="AC217" s="118"/>
      <c r="AD217" s="119" t="str">
        <f t="shared" si="6"/>
        <v/>
      </c>
      <c r="AE217" s="107"/>
      <c r="AF217" s="107"/>
      <c r="AG217" s="107"/>
      <c r="AH217" s="107"/>
      <c r="AI217" s="107"/>
      <c r="AJ217" s="120"/>
      <c r="AK217" s="107"/>
      <c r="AL217" s="113"/>
      <c r="AM217" s="121"/>
      <c r="AN217" s="121"/>
    </row>
    <row r="218">
      <c r="A218" s="104"/>
      <c r="B218" s="105"/>
      <c r="C218" s="105"/>
      <c r="D218" s="106" t="str">
        <f t="shared" si="9"/>
        <v/>
      </c>
      <c r="E218" s="107"/>
      <c r="F218" s="108" t="str">
        <f t="shared" si="2"/>
        <v/>
      </c>
      <c r="G218" s="109" t="str">
        <f>IFERROR(VLOOKUP($E218,contratos,2,FALSE),"")</f>
        <v/>
      </c>
      <c r="H218" s="110" t="str">
        <f>IFERROR(VLOOKUP($E218,contratos,3,FALSE),"")</f>
        <v/>
      </c>
      <c r="I218" s="111" t="str">
        <f>IFERROR(VLOOKUP($E218,contratos,4,FALSE),"")</f>
        <v/>
      </c>
      <c r="J218" s="112" t="str">
        <f>IFERROR(VLOOKUP($E218,contratos,5,FALSE),"")</f>
        <v/>
      </c>
      <c r="K218" s="112" t="str">
        <f>IFERROR(VLOOKUP($E218,contratos,6,FALSE),"")</f>
        <v/>
      </c>
      <c r="L218" s="112" t="str">
        <f>IFERROR(VLOOKUP($E218,contratos,7,FALSE),"")</f>
        <v/>
      </c>
      <c r="M218" s="113"/>
      <c r="N218" s="114"/>
      <c r="O218" s="113"/>
      <c r="P218" s="107"/>
      <c r="Q218" s="115"/>
      <c r="R218" s="116"/>
      <c r="S218" s="117" t="str">
        <f t="shared" si="3"/>
        <v/>
      </c>
      <c r="T218" s="116"/>
      <c r="U218" s="106" t="str">
        <f t="shared" si="11"/>
        <v/>
      </c>
      <c r="V218" s="107"/>
      <c r="W218" s="107"/>
      <c r="X218" s="118"/>
      <c r="Y218" s="119" t="str">
        <f t="shared" si="10"/>
        <v/>
      </c>
      <c r="Z218" s="113"/>
      <c r="AA218" s="113"/>
      <c r="AB218" s="119" t="str">
        <f>IF(T218&lt;&gt;"",(HOUR(T218)+MINUTE(T218)/60)*custohh,"")</f>
        <v/>
      </c>
      <c r="AC218" s="118"/>
      <c r="AD218" s="119" t="str">
        <f t="shared" si="6"/>
        <v/>
      </c>
      <c r="AE218" s="107"/>
      <c r="AF218" s="107"/>
      <c r="AG218" s="107"/>
      <c r="AH218" s="107"/>
      <c r="AI218" s="107"/>
      <c r="AJ218" s="120"/>
      <c r="AK218" s="107"/>
      <c r="AL218" s="113"/>
      <c r="AM218" s="121"/>
      <c r="AN218" s="121"/>
    </row>
    <row r="219">
      <c r="A219" s="104"/>
      <c r="B219" s="105"/>
      <c r="C219" s="105"/>
      <c r="D219" s="106" t="str">
        <f t="shared" si="9"/>
        <v/>
      </c>
      <c r="E219" s="107"/>
      <c r="F219" s="108" t="str">
        <f t="shared" si="2"/>
        <v/>
      </c>
      <c r="G219" s="109" t="str">
        <f>IFERROR(VLOOKUP($E219,contratos,2,FALSE),"")</f>
        <v/>
      </c>
      <c r="H219" s="110" t="str">
        <f>IFERROR(VLOOKUP($E219,contratos,3,FALSE),"")</f>
        <v/>
      </c>
      <c r="I219" s="111" t="str">
        <f>IFERROR(VLOOKUP($E219,contratos,4,FALSE),"")</f>
        <v/>
      </c>
      <c r="J219" s="112" t="str">
        <f>IFERROR(VLOOKUP($E219,contratos,5,FALSE),"")</f>
        <v/>
      </c>
      <c r="K219" s="112" t="str">
        <f>IFERROR(VLOOKUP($E219,contratos,6,FALSE),"")</f>
        <v/>
      </c>
      <c r="L219" s="112" t="str">
        <f>IFERROR(VLOOKUP($E219,contratos,7,FALSE),"")</f>
        <v/>
      </c>
      <c r="M219" s="113"/>
      <c r="N219" s="114"/>
      <c r="O219" s="113"/>
      <c r="P219" s="107"/>
      <c r="Q219" s="115"/>
      <c r="R219" s="116"/>
      <c r="S219" s="117" t="str">
        <f t="shared" si="3"/>
        <v/>
      </c>
      <c r="T219" s="116"/>
      <c r="U219" s="106" t="str">
        <f t="shared" si="11"/>
        <v/>
      </c>
      <c r="V219" s="107"/>
      <c r="W219" s="107"/>
      <c r="X219" s="118"/>
      <c r="Y219" s="119" t="str">
        <f t="shared" si="10"/>
        <v/>
      </c>
      <c r="Z219" s="113"/>
      <c r="AA219" s="113"/>
      <c r="AB219" s="119" t="str">
        <f>IF(T219&lt;&gt;"",(HOUR(T219)+MINUTE(T219)/60)*custohh,"")</f>
        <v/>
      </c>
      <c r="AC219" s="118"/>
      <c r="AD219" s="119" t="str">
        <f t="shared" si="6"/>
        <v/>
      </c>
      <c r="AE219" s="107"/>
      <c r="AF219" s="107"/>
      <c r="AG219" s="107"/>
      <c r="AH219" s="107"/>
      <c r="AI219" s="107"/>
      <c r="AJ219" s="120"/>
      <c r="AK219" s="107"/>
      <c r="AL219" s="113"/>
      <c r="AM219" s="121"/>
      <c r="AN219" s="121"/>
    </row>
    <row r="220">
      <c r="A220" s="104"/>
      <c r="B220" s="105"/>
      <c r="C220" s="105"/>
      <c r="D220" s="106" t="str">
        <f t="shared" si="9"/>
        <v/>
      </c>
      <c r="E220" s="107"/>
      <c r="F220" s="108" t="str">
        <f t="shared" si="2"/>
        <v/>
      </c>
      <c r="G220" s="109" t="str">
        <f>IFERROR(VLOOKUP($E220,contratos,2,FALSE),"")</f>
        <v/>
      </c>
      <c r="H220" s="110" t="str">
        <f>IFERROR(VLOOKUP($E220,contratos,3,FALSE),"")</f>
        <v/>
      </c>
      <c r="I220" s="111" t="str">
        <f>IFERROR(VLOOKUP($E220,contratos,4,FALSE),"")</f>
        <v/>
      </c>
      <c r="J220" s="112" t="str">
        <f>IFERROR(VLOOKUP($E220,contratos,5,FALSE),"")</f>
        <v/>
      </c>
      <c r="K220" s="112" t="str">
        <f>IFERROR(VLOOKUP($E220,contratos,6,FALSE),"")</f>
        <v/>
      </c>
      <c r="L220" s="112" t="str">
        <f>IFERROR(VLOOKUP($E220,contratos,7,FALSE),"")</f>
        <v/>
      </c>
      <c r="M220" s="113"/>
      <c r="N220" s="114"/>
      <c r="O220" s="113"/>
      <c r="P220" s="107"/>
      <c r="Q220" s="115"/>
      <c r="R220" s="116"/>
      <c r="S220" s="117" t="str">
        <f t="shared" si="3"/>
        <v/>
      </c>
      <c r="T220" s="116"/>
      <c r="U220" s="106" t="str">
        <f t="shared" si="11"/>
        <v/>
      </c>
      <c r="V220" s="107"/>
      <c r="W220" s="107"/>
      <c r="X220" s="118"/>
      <c r="Y220" s="119" t="str">
        <f t="shared" si="10"/>
        <v/>
      </c>
      <c r="Z220" s="113"/>
      <c r="AA220" s="113"/>
      <c r="AB220" s="119" t="str">
        <f>IF(T220&lt;&gt;"",(HOUR(T220)+MINUTE(T220)/60)*custohh,"")</f>
        <v/>
      </c>
      <c r="AC220" s="118"/>
      <c r="AD220" s="119" t="str">
        <f t="shared" si="6"/>
        <v/>
      </c>
      <c r="AE220" s="107"/>
      <c r="AF220" s="107"/>
      <c r="AG220" s="107"/>
      <c r="AH220" s="107"/>
      <c r="AI220" s="107"/>
      <c r="AJ220" s="120"/>
      <c r="AK220" s="107"/>
      <c r="AL220" s="113"/>
      <c r="AM220" s="121"/>
      <c r="AN220" s="121"/>
    </row>
    <row r="221">
      <c r="A221" s="104"/>
      <c r="B221" s="105"/>
      <c r="C221" s="105"/>
      <c r="D221" s="106" t="str">
        <f t="shared" si="9"/>
        <v/>
      </c>
      <c r="E221" s="107"/>
      <c r="F221" s="108" t="str">
        <f t="shared" si="2"/>
        <v/>
      </c>
      <c r="G221" s="109" t="str">
        <f>IFERROR(VLOOKUP($E221,contratos,2,FALSE),"")</f>
        <v/>
      </c>
      <c r="H221" s="110" t="str">
        <f>IFERROR(VLOOKUP($E221,contratos,3,FALSE),"")</f>
        <v/>
      </c>
      <c r="I221" s="111" t="str">
        <f>IFERROR(VLOOKUP($E221,contratos,4,FALSE),"")</f>
        <v/>
      </c>
      <c r="J221" s="112" t="str">
        <f>IFERROR(VLOOKUP($E221,contratos,5,FALSE),"")</f>
        <v/>
      </c>
      <c r="K221" s="112" t="str">
        <f>IFERROR(VLOOKUP($E221,contratos,6,FALSE),"")</f>
        <v/>
      </c>
      <c r="L221" s="112" t="str">
        <f>IFERROR(VLOOKUP($E221,contratos,7,FALSE),"")</f>
        <v/>
      </c>
      <c r="M221" s="113"/>
      <c r="N221" s="114"/>
      <c r="O221" s="113"/>
      <c r="P221" s="107"/>
      <c r="Q221" s="115"/>
      <c r="R221" s="116"/>
      <c r="S221" s="117" t="str">
        <f t="shared" si="3"/>
        <v/>
      </c>
      <c r="T221" s="116"/>
      <c r="U221" s="106" t="str">
        <f t="shared" si="11"/>
        <v/>
      </c>
      <c r="V221" s="107"/>
      <c r="W221" s="107"/>
      <c r="X221" s="118"/>
      <c r="Y221" s="119" t="str">
        <f t="shared" si="10"/>
        <v/>
      </c>
      <c r="Z221" s="113"/>
      <c r="AA221" s="113"/>
      <c r="AB221" s="119" t="str">
        <f>IF(T221&lt;&gt;"",(HOUR(T221)+MINUTE(T221)/60)*custohh,"")</f>
        <v/>
      </c>
      <c r="AC221" s="118"/>
      <c r="AD221" s="119" t="str">
        <f t="shared" si="6"/>
        <v/>
      </c>
      <c r="AE221" s="107"/>
      <c r="AF221" s="107"/>
      <c r="AG221" s="107"/>
      <c r="AH221" s="107"/>
      <c r="AI221" s="107"/>
      <c r="AJ221" s="120"/>
      <c r="AK221" s="107"/>
      <c r="AL221" s="113"/>
      <c r="AM221" s="121"/>
      <c r="AN221" s="121"/>
    </row>
    <row r="222">
      <c r="A222" s="104"/>
      <c r="B222" s="105"/>
      <c r="C222" s="105"/>
      <c r="D222" s="106" t="str">
        <f t="shared" si="9"/>
        <v/>
      </c>
      <c r="E222" s="107"/>
      <c r="F222" s="108" t="str">
        <f t="shared" si="2"/>
        <v/>
      </c>
      <c r="G222" s="109" t="str">
        <f>IFERROR(VLOOKUP($E222,contratos,2,FALSE),"")</f>
        <v/>
      </c>
      <c r="H222" s="110" t="str">
        <f>IFERROR(VLOOKUP($E222,contratos,3,FALSE),"")</f>
        <v/>
      </c>
      <c r="I222" s="111" t="str">
        <f>IFERROR(VLOOKUP($E222,contratos,4,FALSE),"")</f>
        <v/>
      </c>
      <c r="J222" s="112" t="str">
        <f>IFERROR(VLOOKUP($E222,contratos,5,FALSE),"")</f>
        <v/>
      </c>
      <c r="K222" s="112" t="str">
        <f>IFERROR(VLOOKUP($E222,contratos,6,FALSE),"")</f>
        <v/>
      </c>
      <c r="L222" s="112" t="str">
        <f>IFERROR(VLOOKUP($E222,contratos,7,FALSE),"")</f>
        <v/>
      </c>
      <c r="M222" s="113"/>
      <c r="N222" s="114"/>
      <c r="O222" s="113"/>
      <c r="P222" s="107"/>
      <c r="Q222" s="115"/>
      <c r="R222" s="116"/>
      <c r="S222" s="117" t="str">
        <f t="shared" si="3"/>
        <v/>
      </c>
      <c r="T222" s="116"/>
      <c r="U222" s="106" t="str">
        <f t="shared" si="11"/>
        <v/>
      </c>
      <c r="V222" s="107"/>
      <c r="W222" s="107"/>
      <c r="X222" s="118"/>
      <c r="Y222" s="119" t="str">
        <f t="shared" si="10"/>
        <v/>
      </c>
      <c r="Z222" s="113"/>
      <c r="AA222" s="113"/>
      <c r="AB222" s="119" t="str">
        <f>IF(T222&lt;&gt;"",(HOUR(T222)+MINUTE(T222)/60)*custohh,"")</f>
        <v/>
      </c>
      <c r="AC222" s="118"/>
      <c r="AD222" s="119" t="str">
        <f t="shared" si="6"/>
        <v/>
      </c>
      <c r="AE222" s="107"/>
      <c r="AF222" s="107"/>
      <c r="AG222" s="107"/>
      <c r="AH222" s="107"/>
      <c r="AI222" s="107"/>
      <c r="AJ222" s="120"/>
      <c r="AK222" s="107"/>
      <c r="AL222" s="113"/>
      <c r="AM222" s="121"/>
      <c r="AN222" s="121"/>
    </row>
    <row r="223">
      <c r="A223" s="104"/>
      <c r="B223" s="105"/>
      <c r="C223" s="105"/>
      <c r="D223" s="106" t="str">
        <f t="shared" si="9"/>
        <v/>
      </c>
      <c r="E223" s="107"/>
      <c r="F223" s="108" t="str">
        <f t="shared" si="2"/>
        <v/>
      </c>
      <c r="G223" s="109" t="str">
        <f>IFERROR(VLOOKUP($E223,contratos,2,FALSE),"")</f>
        <v/>
      </c>
      <c r="H223" s="110" t="str">
        <f>IFERROR(VLOOKUP($E223,contratos,3,FALSE),"")</f>
        <v/>
      </c>
      <c r="I223" s="111" t="str">
        <f>IFERROR(VLOOKUP($E223,contratos,4,FALSE),"")</f>
        <v/>
      </c>
      <c r="J223" s="112" t="str">
        <f>IFERROR(VLOOKUP($E223,contratos,5,FALSE),"")</f>
        <v/>
      </c>
      <c r="K223" s="112" t="str">
        <f>IFERROR(VLOOKUP($E223,contratos,6,FALSE),"")</f>
        <v/>
      </c>
      <c r="L223" s="112" t="str">
        <f>IFERROR(VLOOKUP($E223,contratos,7,FALSE),"")</f>
        <v/>
      </c>
      <c r="M223" s="113"/>
      <c r="N223" s="114"/>
      <c r="O223" s="113"/>
      <c r="P223" s="107"/>
      <c r="Q223" s="115"/>
      <c r="R223" s="116"/>
      <c r="S223" s="117" t="str">
        <f t="shared" si="3"/>
        <v/>
      </c>
      <c r="T223" s="116"/>
      <c r="U223" s="106" t="str">
        <f t="shared" si="11"/>
        <v/>
      </c>
      <c r="V223" s="107"/>
      <c r="W223" s="107"/>
      <c r="X223" s="118"/>
      <c r="Y223" s="119" t="str">
        <f t="shared" si="10"/>
        <v/>
      </c>
      <c r="Z223" s="113"/>
      <c r="AA223" s="113"/>
      <c r="AB223" s="119" t="str">
        <f>IF(T223&lt;&gt;"",(HOUR(T223)+MINUTE(T223)/60)*custohh,"")</f>
        <v/>
      </c>
      <c r="AC223" s="118"/>
      <c r="AD223" s="119" t="str">
        <f t="shared" si="6"/>
        <v/>
      </c>
      <c r="AE223" s="107"/>
      <c r="AF223" s="107"/>
      <c r="AG223" s="107"/>
      <c r="AH223" s="107"/>
      <c r="AI223" s="107"/>
      <c r="AJ223" s="120"/>
      <c r="AK223" s="107"/>
      <c r="AL223" s="113"/>
      <c r="AM223" s="121"/>
      <c r="AN223" s="121"/>
    </row>
    <row r="224">
      <c r="A224" s="104"/>
      <c r="B224" s="105"/>
      <c r="C224" s="105"/>
      <c r="D224" s="106" t="str">
        <f t="shared" si="9"/>
        <v/>
      </c>
      <c r="E224" s="107"/>
      <c r="F224" s="108" t="str">
        <f t="shared" si="2"/>
        <v/>
      </c>
      <c r="G224" s="109" t="str">
        <f>IFERROR(VLOOKUP($E224,contratos,2,FALSE),"")</f>
        <v/>
      </c>
      <c r="H224" s="110" t="str">
        <f>IFERROR(VLOOKUP($E224,contratos,3,FALSE),"")</f>
        <v/>
      </c>
      <c r="I224" s="111" t="str">
        <f>IFERROR(VLOOKUP($E224,contratos,4,FALSE),"")</f>
        <v/>
      </c>
      <c r="J224" s="112" t="str">
        <f>IFERROR(VLOOKUP($E224,contratos,5,FALSE),"")</f>
        <v/>
      </c>
      <c r="K224" s="112" t="str">
        <f>IFERROR(VLOOKUP($E224,contratos,6,FALSE),"")</f>
        <v/>
      </c>
      <c r="L224" s="112" t="str">
        <f>IFERROR(VLOOKUP($E224,contratos,7,FALSE),"")</f>
        <v/>
      </c>
      <c r="M224" s="113"/>
      <c r="N224" s="114"/>
      <c r="O224" s="113"/>
      <c r="P224" s="107"/>
      <c r="Q224" s="115"/>
      <c r="R224" s="116"/>
      <c r="S224" s="117" t="str">
        <f t="shared" si="3"/>
        <v/>
      </c>
      <c r="T224" s="116"/>
      <c r="U224" s="106" t="str">
        <f t="shared" si="11"/>
        <v/>
      </c>
      <c r="V224" s="107"/>
      <c r="W224" s="107"/>
      <c r="X224" s="118"/>
      <c r="Y224" s="119" t="str">
        <f t="shared" si="10"/>
        <v/>
      </c>
      <c r="Z224" s="113"/>
      <c r="AA224" s="113"/>
      <c r="AB224" s="119" t="str">
        <f>IF(T224&lt;&gt;"",(HOUR(T224)+MINUTE(T224)/60)*custohh,"")</f>
        <v/>
      </c>
      <c r="AC224" s="118"/>
      <c r="AD224" s="119" t="str">
        <f t="shared" si="6"/>
        <v/>
      </c>
      <c r="AE224" s="107"/>
      <c r="AF224" s="107"/>
      <c r="AG224" s="107"/>
      <c r="AH224" s="107"/>
      <c r="AI224" s="107"/>
      <c r="AJ224" s="120"/>
      <c r="AK224" s="107"/>
      <c r="AL224" s="113"/>
      <c r="AM224" s="121"/>
      <c r="AN224" s="121"/>
    </row>
    <row r="225">
      <c r="A225" s="104"/>
      <c r="B225" s="105"/>
      <c r="C225" s="105"/>
      <c r="D225" s="106" t="str">
        <f t="shared" si="9"/>
        <v/>
      </c>
      <c r="E225" s="107"/>
      <c r="F225" s="108" t="str">
        <f t="shared" si="2"/>
        <v/>
      </c>
      <c r="G225" s="109" t="str">
        <f>IFERROR(VLOOKUP($E225,contratos,2,FALSE),"")</f>
        <v/>
      </c>
      <c r="H225" s="110" t="str">
        <f>IFERROR(VLOOKUP($E225,contratos,3,FALSE),"")</f>
        <v/>
      </c>
      <c r="I225" s="111" t="str">
        <f>IFERROR(VLOOKUP($E225,contratos,4,FALSE),"")</f>
        <v/>
      </c>
      <c r="J225" s="112" t="str">
        <f>IFERROR(VLOOKUP($E225,contratos,5,FALSE),"")</f>
        <v/>
      </c>
      <c r="K225" s="112" t="str">
        <f>IFERROR(VLOOKUP($E225,contratos,6,FALSE),"")</f>
        <v/>
      </c>
      <c r="L225" s="112" t="str">
        <f>IFERROR(VLOOKUP($E225,contratos,7,FALSE),"")</f>
        <v/>
      </c>
      <c r="M225" s="113"/>
      <c r="N225" s="114"/>
      <c r="O225" s="113"/>
      <c r="P225" s="107"/>
      <c r="Q225" s="115"/>
      <c r="R225" s="116"/>
      <c r="S225" s="117" t="str">
        <f t="shared" si="3"/>
        <v/>
      </c>
      <c r="T225" s="116"/>
      <c r="U225" s="106" t="str">
        <f t="shared" si="11"/>
        <v/>
      </c>
      <c r="V225" s="107"/>
      <c r="W225" s="107"/>
      <c r="X225" s="118"/>
      <c r="Y225" s="119" t="str">
        <f t="shared" si="10"/>
        <v/>
      </c>
      <c r="Z225" s="113"/>
      <c r="AA225" s="113"/>
      <c r="AB225" s="119" t="str">
        <f>IF(T225&lt;&gt;"",(HOUR(T225)+MINUTE(T225)/60)*custohh,"")</f>
        <v/>
      </c>
      <c r="AC225" s="118"/>
      <c r="AD225" s="119" t="str">
        <f t="shared" si="6"/>
        <v/>
      </c>
      <c r="AE225" s="107"/>
      <c r="AF225" s="107"/>
      <c r="AG225" s="107"/>
      <c r="AH225" s="107"/>
      <c r="AI225" s="107"/>
      <c r="AJ225" s="120"/>
      <c r="AK225" s="107"/>
      <c r="AL225" s="113"/>
      <c r="AM225" s="121"/>
      <c r="AN225" s="121"/>
    </row>
    <row r="226">
      <c r="A226" s="104"/>
      <c r="B226" s="105"/>
      <c r="C226" s="105"/>
      <c r="D226" s="106" t="str">
        <f t="shared" si="9"/>
        <v/>
      </c>
      <c r="E226" s="107"/>
      <c r="F226" s="108" t="str">
        <f t="shared" si="2"/>
        <v/>
      </c>
      <c r="G226" s="109" t="str">
        <f>IFERROR(VLOOKUP($E226,contratos,2,FALSE),"")</f>
        <v/>
      </c>
      <c r="H226" s="110" t="str">
        <f>IFERROR(VLOOKUP($E226,contratos,3,FALSE),"")</f>
        <v/>
      </c>
      <c r="I226" s="111" t="str">
        <f>IFERROR(VLOOKUP($E226,contratos,4,FALSE),"")</f>
        <v/>
      </c>
      <c r="J226" s="112" t="str">
        <f>IFERROR(VLOOKUP($E226,contratos,5,FALSE),"")</f>
        <v/>
      </c>
      <c r="K226" s="112" t="str">
        <f>IFERROR(VLOOKUP($E226,contratos,6,FALSE),"")</f>
        <v/>
      </c>
      <c r="L226" s="112" t="str">
        <f>IFERROR(VLOOKUP($E226,contratos,7,FALSE),"")</f>
        <v/>
      </c>
      <c r="M226" s="113"/>
      <c r="N226" s="114"/>
      <c r="O226" s="113"/>
      <c r="P226" s="107"/>
      <c r="Q226" s="115"/>
      <c r="R226" s="116"/>
      <c r="S226" s="117" t="str">
        <f t="shared" si="3"/>
        <v/>
      </c>
      <c r="T226" s="116"/>
      <c r="U226" s="106" t="str">
        <f t="shared" si="11"/>
        <v/>
      </c>
      <c r="V226" s="107"/>
      <c r="W226" s="107"/>
      <c r="X226" s="118"/>
      <c r="Y226" s="119" t="str">
        <f t="shared" si="10"/>
        <v/>
      </c>
      <c r="Z226" s="113"/>
      <c r="AA226" s="113"/>
      <c r="AB226" s="119" t="str">
        <f>IF(T226&lt;&gt;"",(HOUR(T226)+MINUTE(T226)/60)*custohh,"")</f>
        <v/>
      </c>
      <c r="AC226" s="118"/>
      <c r="AD226" s="119" t="str">
        <f t="shared" si="6"/>
        <v/>
      </c>
      <c r="AE226" s="107"/>
      <c r="AF226" s="107"/>
      <c r="AG226" s="107"/>
      <c r="AH226" s="107"/>
      <c r="AI226" s="107"/>
      <c r="AJ226" s="120"/>
      <c r="AK226" s="107"/>
      <c r="AL226" s="113"/>
      <c r="AM226" s="121"/>
      <c r="AN226" s="121"/>
    </row>
    <row r="227">
      <c r="A227" s="104"/>
      <c r="B227" s="105"/>
      <c r="C227" s="105"/>
      <c r="D227" s="106" t="str">
        <f t="shared" si="9"/>
        <v/>
      </c>
      <c r="E227" s="107"/>
      <c r="F227" s="108" t="str">
        <f t="shared" si="2"/>
        <v/>
      </c>
      <c r="G227" s="109" t="str">
        <f>IFERROR(VLOOKUP($E227,contratos,2,FALSE),"")</f>
        <v/>
      </c>
      <c r="H227" s="110" t="str">
        <f>IFERROR(VLOOKUP($E227,contratos,3,FALSE),"")</f>
        <v/>
      </c>
      <c r="I227" s="111" t="str">
        <f>IFERROR(VLOOKUP($E227,contratos,4,FALSE),"")</f>
        <v/>
      </c>
      <c r="J227" s="112" t="str">
        <f>IFERROR(VLOOKUP($E227,contratos,5,FALSE),"")</f>
        <v/>
      </c>
      <c r="K227" s="112" t="str">
        <f>IFERROR(VLOOKUP($E227,contratos,6,FALSE),"")</f>
        <v/>
      </c>
      <c r="L227" s="112" t="str">
        <f>IFERROR(VLOOKUP($E227,contratos,7,FALSE),"")</f>
        <v/>
      </c>
      <c r="M227" s="113"/>
      <c r="N227" s="114"/>
      <c r="O227" s="113"/>
      <c r="P227" s="107"/>
      <c r="Q227" s="115"/>
      <c r="R227" s="116"/>
      <c r="S227" s="117" t="str">
        <f t="shared" si="3"/>
        <v/>
      </c>
      <c r="T227" s="116"/>
      <c r="U227" s="106" t="str">
        <f t="shared" si="11"/>
        <v/>
      </c>
      <c r="V227" s="107"/>
      <c r="W227" s="107"/>
      <c r="X227" s="118"/>
      <c r="Y227" s="119" t="str">
        <f t="shared" si="10"/>
        <v/>
      </c>
      <c r="Z227" s="113"/>
      <c r="AA227" s="113"/>
      <c r="AB227" s="119" t="str">
        <f>IF(T227&lt;&gt;"",(HOUR(T227)+MINUTE(T227)/60)*custohh,"")</f>
        <v/>
      </c>
      <c r="AC227" s="118"/>
      <c r="AD227" s="119" t="str">
        <f t="shared" si="6"/>
        <v/>
      </c>
      <c r="AE227" s="107"/>
      <c r="AF227" s="107"/>
      <c r="AG227" s="107"/>
      <c r="AH227" s="107"/>
      <c r="AI227" s="107"/>
      <c r="AJ227" s="120"/>
      <c r="AK227" s="107"/>
      <c r="AL227" s="113"/>
      <c r="AM227" s="121"/>
      <c r="AN227" s="121"/>
    </row>
    <row r="228">
      <c r="A228" s="104"/>
      <c r="B228" s="105"/>
      <c r="C228" s="105"/>
      <c r="D228" s="106" t="str">
        <f t="shared" si="9"/>
        <v/>
      </c>
      <c r="E228" s="107"/>
      <c r="F228" s="108" t="str">
        <f t="shared" si="2"/>
        <v/>
      </c>
      <c r="G228" s="109" t="str">
        <f>IFERROR(VLOOKUP($E228,contratos,2,FALSE),"")</f>
        <v/>
      </c>
      <c r="H228" s="110" t="str">
        <f>IFERROR(VLOOKUP($E228,contratos,3,FALSE),"")</f>
        <v/>
      </c>
      <c r="I228" s="111" t="str">
        <f>IFERROR(VLOOKUP($E228,contratos,4,FALSE),"")</f>
        <v/>
      </c>
      <c r="J228" s="112" t="str">
        <f>IFERROR(VLOOKUP($E228,contratos,5,FALSE),"")</f>
        <v/>
      </c>
      <c r="K228" s="112" t="str">
        <f>IFERROR(VLOOKUP($E228,contratos,6,FALSE),"")</f>
        <v/>
      </c>
      <c r="L228" s="112" t="str">
        <f>IFERROR(VLOOKUP($E228,contratos,7,FALSE),"")</f>
        <v/>
      </c>
      <c r="M228" s="113"/>
      <c r="N228" s="114"/>
      <c r="O228" s="113"/>
      <c r="P228" s="107"/>
      <c r="Q228" s="115"/>
      <c r="R228" s="116"/>
      <c r="S228" s="117" t="str">
        <f t="shared" si="3"/>
        <v/>
      </c>
      <c r="T228" s="116"/>
      <c r="U228" s="106" t="str">
        <f t="shared" si="11"/>
        <v/>
      </c>
      <c r="V228" s="107"/>
      <c r="W228" s="107"/>
      <c r="X228" s="118"/>
      <c r="Y228" s="119" t="str">
        <f t="shared" si="10"/>
        <v/>
      </c>
      <c r="Z228" s="113"/>
      <c r="AA228" s="113"/>
      <c r="AB228" s="119" t="str">
        <f>IF(T228&lt;&gt;"",(HOUR(T228)+MINUTE(T228)/60)*custohh,"")</f>
        <v/>
      </c>
      <c r="AC228" s="118"/>
      <c r="AD228" s="119" t="str">
        <f t="shared" si="6"/>
        <v/>
      </c>
      <c r="AE228" s="107"/>
      <c r="AF228" s="107"/>
      <c r="AG228" s="107"/>
      <c r="AH228" s="107"/>
      <c r="AI228" s="107"/>
      <c r="AJ228" s="120"/>
      <c r="AK228" s="107"/>
      <c r="AL228" s="113"/>
      <c r="AM228" s="121"/>
      <c r="AN228" s="121"/>
    </row>
    <row r="229">
      <c r="A229" s="104"/>
      <c r="B229" s="105"/>
      <c r="C229" s="105"/>
      <c r="D229" s="106" t="str">
        <f t="shared" si="9"/>
        <v/>
      </c>
      <c r="E229" s="107"/>
      <c r="F229" s="108" t="str">
        <f t="shared" si="2"/>
        <v/>
      </c>
      <c r="G229" s="109" t="str">
        <f>IFERROR(VLOOKUP($E229,contratos,2,FALSE),"")</f>
        <v/>
      </c>
      <c r="H229" s="110" t="str">
        <f>IFERROR(VLOOKUP($E229,contratos,3,FALSE),"")</f>
        <v/>
      </c>
      <c r="I229" s="111" t="str">
        <f>IFERROR(VLOOKUP($E229,contratos,4,FALSE),"")</f>
        <v/>
      </c>
      <c r="J229" s="112" t="str">
        <f>IFERROR(VLOOKUP($E229,contratos,5,FALSE),"")</f>
        <v/>
      </c>
      <c r="K229" s="112" t="str">
        <f>IFERROR(VLOOKUP($E229,contratos,6,FALSE),"")</f>
        <v/>
      </c>
      <c r="L229" s="112" t="str">
        <f>IFERROR(VLOOKUP($E229,contratos,7,FALSE),"")</f>
        <v/>
      </c>
      <c r="M229" s="113"/>
      <c r="N229" s="114"/>
      <c r="O229" s="113"/>
      <c r="P229" s="107"/>
      <c r="Q229" s="115"/>
      <c r="R229" s="116"/>
      <c r="S229" s="117" t="str">
        <f t="shared" si="3"/>
        <v/>
      </c>
      <c r="T229" s="116"/>
      <c r="U229" s="106" t="str">
        <f t="shared" si="11"/>
        <v/>
      </c>
      <c r="V229" s="107"/>
      <c r="W229" s="107"/>
      <c r="X229" s="118"/>
      <c r="Y229" s="119" t="str">
        <f t="shared" si="10"/>
        <v/>
      </c>
      <c r="Z229" s="113"/>
      <c r="AA229" s="113"/>
      <c r="AB229" s="119" t="str">
        <f>IF(T229&lt;&gt;"",(HOUR(T229)+MINUTE(T229)/60)*custohh,"")</f>
        <v/>
      </c>
      <c r="AC229" s="118"/>
      <c r="AD229" s="119" t="str">
        <f t="shared" si="6"/>
        <v/>
      </c>
      <c r="AE229" s="107"/>
      <c r="AF229" s="107"/>
      <c r="AG229" s="107"/>
      <c r="AH229" s="107"/>
      <c r="AI229" s="107"/>
      <c r="AJ229" s="120"/>
      <c r="AK229" s="107"/>
      <c r="AL229" s="113"/>
      <c r="AM229" s="121"/>
      <c r="AN229" s="121"/>
    </row>
    <row r="230">
      <c r="A230" s="104"/>
      <c r="B230" s="105"/>
      <c r="C230" s="105"/>
      <c r="D230" s="106" t="str">
        <f t="shared" si="9"/>
        <v/>
      </c>
      <c r="E230" s="107"/>
      <c r="F230" s="108" t="str">
        <f t="shared" si="2"/>
        <v/>
      </c>
      <c r="G230" s="109" t="str">
        <f>IFERROR(VLOOKUP($E230,contratos,2,FALSE),"")</f>
        <v/>
      </c>
      <c r="H230" s="110" t="str">
        <f>IFERROR(VLOOKUP($E230,contratos,3,FALSE),"")</f>
        <v/>
      </c>
      <c r="I230" s="111" t="str">
        <f>IFERROR(VLOOKUP($E230,contratos,4,FALSE),"")</f>
        <v/>
      </c>
      <c r="J230" s="112" t="str">
        <f>IFERROR(VLOOKUP($E230,contratos,5,FALSE),"")</f>
        <v/>
      </c>
      <c r="K230" s="112" t="str">
        <f>IFERROR(VLOOKUP($E230,contratos,6,FALSE),"")</f>
        <v/>
      </c>
      <c r="L230" s="112" t="str">
        <f>IFERROR(VLOOKUP($E230,contratos,7,FALSE),"")</f>
        <v/>
      </c>
      <c r="M230" s="113"/>
      <c r="N230" s="114"/>
      <c r="O230" s="113"/>
      <c r="P230" s="107"/>
      <c r="Q230" s="115"/>
      <c r="R230" s="116"/>
      <c r="S230" s="117" t="str">
        <f t="shared" si="3"/>
        <v/>
      </c>
      <c r="T230" s="116"/>
      <c r="U230" s="106" t="str">
        <f t="shared" si="11"/>
        <v/>
      </c>
      <c r="V230" s="107"/>
      <c r="W230" s="107"/>
      <c r="X230" s="118"/>
      <c r="Y230" s="119" t="str">
        <f t="shared" si="10"/>
        <v/>
      </c>
      <c r="Z230" s="113"/>
      <c r="AA230" s="113"/>
      <c r="AB230" s="119" t="str">
        <f>IF(T230&lt;&gt;"",(HOUR(T230)+MINUTE(T230)/60)*custohh,"")</f>
        <v/>
      </c>
      <c r="AC230" s="118"/>
      <c r="AD230" s="119" t="str">
        <f t="shared" si="6"/>
        <v/>
      </c>
      <c r="AE230" s="107"/>
      <c r="AF230" s="107"/>
      <c r="AG230" s="107"/>
      <c r="AH230" s="107"/>
      <c r="AI230" s="107"/>
      <c r="AJ230" s="120"/>
      <c r="AK230" s="107"/>
      <c r="AL230" s="113"/>
      <c r="AM230" s="121"/>
      <c r="AN230" s="121"/>
    </row>
    <row r="231">
      <c r="A231" s="104"/>
      <c r="B231" s="105"/>
      <c r="C231" s="105"/>
      <c r="D231" s="106" t="str">
        <f t="shared" si="9"/>
        <v/>
      </c>
      <c r="E231" s="107"/>
      <c r="F231" s="108" t="str">
        <f t="shared" si="2"/>
        <v/>
      </c>
      <c r="G231" s="109" t="str">
        <f>IFERROR(VLOOKUP($E231,contratos,2,FALSE),"")</f>
        <v/>
      </c>
      <c r="H231" s="110" t="str">
        <f>IFERROR(VLOOKUP($E231,contratos,3,FALSE),"")</f>
        <v/>
      </c>
      <c r="I231" s="111" t="str">
        <f>IFERROR(VLOOKUP($E231,contratos,4,FALSE),"")</f>
        <v/>
      </c>
      <c r="J231" s="112" t="str">
        <f>IFERROR(VLOOKUP($E231,contratos,5,FALSE),"")</f>
        <v/>
      </c>
      <c r="K231" s="112" t="str">
        <f>IFERROR(VLOOKUP($E231,contratos,6,FALSE),"")</f>
        <v/>
      </c>
      <c r="L231" s="112" t="str">
        <f>IFERROR(VLOOKUP($E231,contratos,7,FALSE),"")</f>
        <v/>
      </c>
      <c r="M231" s="113"/>
      <c r="N231" s="114"/>
      <c r="O231" s="113"/>
      <c r="P231" s="107"/>
      <c r="Q231" s="115"/>
      <c r="R231" s="116"/>
      <c r="S231" s="117" t="str">
        <f t="shared" si="3"/>
        <v/>
      </c>
      <c r="T231" s="116"/>
      <c r="U231" s="106" t="str">
        <f t="shared" si="11"/>
        <v/>
      </c>
      <c r="V231" s="107"/>
      <c r="W231" s="107"/>
      <c r="X231" s="118"/>
      <c r="Y231" s="119" t="str">
        <f t="shared" si="10"/>
        <v/>
      </c>
      <c r="Z231" s="113"/>
      <c r="AA231" s="113"/>
      <c r="AB231" s="119" t="str">
        <f>IF(T231&lt;&gt;"",(HOUR(T231)+MINUTE(T231)/60)*custohh,"")</f>
        <v/>
      </c>
      <c r="AC231" s="118"/>
      <c r="AD231" s="119" t="str">
        <f t="shared" si="6"/>
        <v/>
      </c>
      <c r="AE231" s="107"/>
      <c r="AF231" s="107"/>
      <c r="AG231" s="107"/>
      <c r="AH231" s="107"/>
      <c r="AI231" s="107"/>
      <c r="AJ231" s="120"/>
      <c r="AK231" s="107"/>
      <c r="AL231" s="113"/>
      <c r="AM231" s="121"/>
      <c r="AN231" s="121"/>
    </row>
    <row r="232">
      <c r="A232" s="104"/>
      <c r="B232" s="105"/>
      <c r="C232" s="105"/>
      <c r="D232" s="106" t="str">
        <f t="shared" si="9"/>
        <v/>
      </c>
      <c r="E232" s="107"/>
      <c r="F232" s="108" t="str">
        <f t="shared" si="2"/>
        <v/>
      </c>
      <c r="G232" s="109" t="str">
        <f>IFERROR(VLOOKUP($E232,contratos,2,FALSE),"")</f>
        <v/>
      </c>
      <c r="H232" s="110" t="str">
        <f>IFERROR(VLOOKUP($E232,contratos,3,FALSE),"")</f>
        <v/>
      </c>
      <c r="I232" s="111" t="str">
        <f>IFERROR(VLOOKUP($E232,contratos,4,FALSE),"")</f>
        <v/>
      </c>
      <c r="J232" s="112" t="str">
        <f>IFERROR(VLOOKUP($E232,contratos,5,FALSE),"")</f>
        <v/>
      </c>
      <c r="K232" s="112" t="str">
        <f>IFERROR(VLOOKUP($E232,contratos,6,FALSE),"")</f>
        <v/>
      </c>
      <c r="L232" s="112" t="str">
        <f>IFERROR(VLOOKUP($E232,contratos,7,FALSE),"")</f>
        <v/>
      </c>
      <c r="M232" s="113"/>
      <c r="N232" s="114"/>
      <c r="O232" s="113"/>
      <c r="P232" s="107"/>
      <c r="Q232" s="115"/>
      <c r="R232" s="116"/>
      <c r="S232" s="117" t="str">
        <f t="shared" si="3"/>
        <v/>
      </c>
      <c r="T232" s="116"/>
      <c r="U232" s="106" t="str">
        <f t="shared" si="11"/>
        <v/>
      </c>
      <c r="V232" s="107"/>
      <c r="W232" s="107"/>
      <c r="X232" s="118"/>
      <c r="Y232" s="119" t="str">
        <f t="shared" si="10"/>
        <v/>
      </c>
      <c r="Z232" s="113"/>
      <c r="AA232" s="113"/>
      <c r="AB232" s="119" t="str">
        <f>IF(T232&lt;&gt;"",(HOUR(T232)+MINUTE(T232)/60)*custohh,"")</f>
        <v/>
      </c>
      <c r="AC232" s="118"/>
      <c r="AD232" s="119" t="str">
        <f t="shared" si="6"/>
        <v/>
      </c>
      <c r="AE232" s="107"/>
      <c r="AF232" s="107"/>
      <c r="AG232" s="107"/>
      <c r="AH232" s="107"/>
      <c r="AI232" s="107"/>
      <c r="AJ232" s="120"/>
      <c r="AK232" s="107"/>
      <c r="AL232" s="113"/>
      <c r="AM232" s="121"/>
      <c r="AN232" s="121"/>
    </row>
    <row r="233">
      <c r="A233" s="104"/>
      <c r="B233" s="105"/>
      <c r="C233" s="105"/>
      <c r="D233" s="106" t="str">
        <f t="shared" si="9"/>
        <v/>
      </c>
      <c r="E233" s="107"/>
      <c r="F233" s="108" t="str">
        <f t="shared" si="2"/>
        <v/>
      </c>
      <c r="G233" s="109" t="str">
        <f>IFERROR(VLOOKUP($E233,contratos,2,FALSE),"")</f>
        <v/>
      </c>
      <c r="H233" s="110" t="str">
        <f>IFERROR(VLOOKUP($E233,contratos,3,FALSE),"")</f>
        <v/>
      </c>
      <c r="I233" s="111" t="str">
        <f>IFERROR(VLOOKUP($E233,contratos,4,FALSE),"")</f>
        <v/>
      </c>
      <c r="J233" s="112" t="str">
        <f>IFERROR(VLOOKUP($E233,contratos,5,FALSE),"")</f>
        <v/>
      </c>
      <c r="K233" s="112" t="str">
        <f>IFERROR(VLOOKUP($E233,contratos,6,FALSE),"")</f>
        <v/>
      </c>
      <c r="L233" s="112" t="str">
        <f>IFERROR(VLOOKUP($E233,contratos,7,FALSE),"")</f>
        <v/>
      </c>
      <c r="M233" s="113"/>
      <c r="N233" s="114"/>
      <c r="O233" s="113"/>
      <c r="P233" s="107"/>
      <c r="Q233" s="115"/>
      <c r="R233" s="116"/>
      <c r="S233" s="117" t="str">
        <f t="shared" si="3"/>
        <v/>
      </c>
      <c r="T233" s="116"/>
      <c r="U233" s="106" t="str">
        <f t="shared" si="11"/>
        <v/>
      </c>
      <c r="V233" s="107"/>
      <c r="W233" s="107"/>
      <c r="X233" s="118"/>
      <c r="Y233" s="119" t="str">
        <f t="shared" si="10"/>
        <v/>
      </c>
      <c r="Z233" s="113"/>
      <c r="AA233" s="113"/>
      <c r="AB233" s="119" t="str">
        <f>IF(T233&lt;&gt;"",(HOUR(T233)+MINUTE(T233)/60)*custohh,"")</f>
        <v/>
      </c>
      <c r="AC233" s="118"/>
      <c r="AD233" s="119" t="str">
        <f t="shared" si="6"/>
        <v/>
      </c>
      <c r="AE233" s="107"/>
      <c r="AF233" s="107"/>
      <c r="AG233" s="107"/>
      <c r="AH233" s="107"/>
      <c r="AI233" s="107"/>
      <c r="AJ233" s="120"/>
      <c r="AK233" s="107"/>
      <c r="AL233" s="113"/>
      <c r="AM233" s="121"/>
      <c r="AN233" s="121"/>
    </row>
    <row r="234">
      <c r="A234" s="104"/>
      <c r="B234" s="105"/>
      <c r="C234" s="105"/>
      <c r="D234" s="106" t="str">
        <f t="shared" si="9"/>
        <v/>
      </c>
      <c r="E234" s="107"/>
      <c r="F234" s="108" t="str">
        <f t="shared" si="2"/>
        <v/>
      </c>
      <c r="G234" s="109" t="str">
        <f>IFERROR(VLOOKUP($E234,contratos,2,FALSE),"")</f>
        <v/>
      </c>
      <c r="H234" s="110" t="str">
        <f>IFERROR(VLOOKUP($E234,contratos,3,FALSE),"")</f>
        <v/>
      </c>
      <c r="I234" s="111" t="str">
        <f>IFERROR(VLOOKUP($E234,contratos,4,FALSE),"")</f>
        <v/>
      </c>
      <c r="J234" s="112" t="str">
        <f>IFERROR(VLOOKUP($E234,contratos,5,FALSE),"")</f>
        <v/>
      </c>
      <c r="K234" s="112" t="str">
        <f>IFERROR(VLOOKUP($E234,contratos,6,FALSE),"")</f>
        <v/>
      </c>
      <c r="L234" s="112" t="str">
        <f>IFERROR(VLOOKUP($E234,contratos,7,FALSE),"")</f>
        <v/>
      </c>
      <c r="M234" s="113"/>
      <c r="N234" s="114"/>
      <c r="O234" s="113"/>
      <c r="P234" s="107"/>
      <c r="Q234" s="115"/>
      <c r="R234" s="116"/>
      <c r="S234" s="117" t="str">
        <f t="shared" si="3"/>
        <v/>
      </c>
      <c r="T234" s="116"/>
      <c r="U234" s="106" t="str">
        <f t="shared" si="11"/>
        <v/>
      </c>
      <c r="V234" s="107"/>
      <c r="W234" s="107"/>
      <c r="X234" s="118"/>
      <c r="Y234" s="119" t="str">
        <f t="shared" si="10"/>
        <v/>
      </c>
      <c r="Z234" s="113"/>
      <c r="AA234" s="113"/>
      <c r="AB234" s="119" t="str">
        <f>IF(T234&lt;&gt;"",(HOUR(T234)+MINUTE(T234)/60)*custohh,"")</f>
        <v/>
      </c>
      <c r="AC234" s="118"/>
      <c r="AD234" s="119" t="str">
        <f t="shared" si="6"/>
        <v/>
      </c>
      <c r="AE234" s="107"/>
      <c r="AF234" s="107"/>
      <c r="AG234" s="107"/>
      <c r="AH234" s="107"/>
      <c r="AI234" s="107"/>
      <c r="AJ234" s="120"/>
      <c r="AK234" s="107"/>
      <c r="AL234" s="113"/>
      <c r="AM234" s="121"/>
      <c r="AN234" s="121"/>
    </row>
    <row r="235">
      <c r="A235" s="104"/>
      <c r="B235" s="105"/>
      <c r="C235" s="105"/>
      <c r="D235" s="106" t="str">
        <f t="shared" si="9"/>
        <v/>
      </c>
      <c r="E235" s="107"/>
      <c r="F235" s="108" t="str">
        <f t="shared" si="2"/>
        <v/>
      </c>
      <c r="G235" s="109" t="str">
        <f>IFERROR(VLOOKUP($E235,contratos,2,FALSE),"")</f>
        <v/>
      </c>
      <c r="H235" s="110" t="str">
        <f>IFERROR(VLOOKUP($E235,contratos,3,FALSE),"")</f>
        <v/>
      </c>
      <c r="I235" s="111" t="str">
        <f>IFERROR(VLOOKUP($E235,contratos,4,FALSE),"")</f>
        <v/>
      </c>
      <c r="J235" s="112" t="str">
        <f>IFERROR(VLOOKUP($E235,contratos,5,FALSE),"")</f>
        <v/>
      </c>
      <c r="K235" s="112" t="str">
        <f>IFERROR(VLOOKUP($E235,contratos,6,FALSE),"")</f>
        <v/>
      </c>
      <c r="L235" s="112" t="str">
        <f>IFERROR(VLOOKUP($E235,contratos,7,FALSE),"")</f>
        <v/>
      </c>
      <c r="M235" s="113"/>
      <c r="N235" s="114"/>
      <c r="O235" s="113"/>
      <c r="P235" s="107"/>
      <c r="Q235" s="115"/>
      <c r="R235" s="116"/>
      <c r="S235" s="117" t="str">
        <f t="shared" si="3"/>
        <v/>
      </c>
      <c r="T235" s="116"/>
      <c r="U235" s="106" t="str">
        <f t="shared" si="11"/>
        <v/>
      </c>
      <c r="V235" s="107"/>
      <c r="W235" s="107"/>
      <c r="X235" s="118"/>
      <c r="Y235" s="119" t="str">
        <f t="shared" si="10"/>
        <v/>
      </c>
      <c r="Z235" s="113"/>
      <c r="AA235" s="113"/>
      <c r="AB235" s="119" t="str">
        <f>IF(T235&lt;&gt;"",(HOUR(T235)+MINUTE(T235)/60)*custohh,"")</f>
        <v/>
      </c>
      <c r="AC235" s="118"/>
      <c r="AD235" s="119" t="str">
        <f t="shared" si="6"/>
        <v/>
      </c>
      <c r="AE235" s="107"/>
      <c r="AF235" s="107"/>
      <c r="AG235" s="107"/>
      <c r="AH235" s="107"/>
      <c r="AI235" s="107"/>
      <c r="AJ235" s="120"/>
      <c r="AK235" s="107"/>
      <c r="AL235" s="113"/>
      <c r="AM235" s="121"/>
      <c r="AN235" s="121"/>
    </row>
    <row r="236">
      <c r="A236" s="104"/>
      <c r="B236" s="105"/>
      <c r="C236" s="105"/>
      <c r="D236" s="106" t="str">
        <f t="shared" si="9"/>
        <v/>
      </c>
      <c r="E236" s="107"/>
      <c r="F236" s="108" t="str">
        <f t="shared" si="2"/>
        <v/>
      </c>
      <c r="G236" s="109" t="str">
        <f>IFERROR(VLOOKUP($E236,contratos,2,FALSE),"")</f>
        <v/>
      </c>
      <c r="H236" s="110" t="str">
        <f>IFERROR(VLOOKUP($E236,contratos,3,FALSE),"")</f>
        <v/>
      </c>
      <c r="I236" s="111" t="str">
        <f>IFERROR(VLOOKUP($E236,contratos,4,FALSE),"")</f>
        <v/>
      </c>
      <c r="J236" s="112" t="str">
        <f>IFERROR(VLOOKUP($E236,contratos,5,FALSE),"")</f>
        <v/>
      </c>
      <c r="K236" s="112" t="str">
        <f>IFERROR(VLOOKUP($E236,contratos,6,FALSE),"")</f>
        <v/>
      </c>
      <c r="L236" s="112" t="str">
        <f>IFERROR(VLOOKUP($E236,contratos,7,FALSE),"")</f>
        <v/>
      </c>
      <c r="M236" s="113"/>
      <c r="N236" s="114"/>
      <c r="O236" s="113"/>
      <c r="P236" s="107"/>
      <c r="Q236" s="115"/>
      <c r="R236" s="116"/>
      <c r="S236" s="117" t="str">
        <f t="shared" si="3"/>
        <v/>
      </c>
      <c r="T236" s="116"/>
      <c r="U236" s="106" t="str">
        <f t="shared" si="11"/>
        <v/>
      </c>
      <c r="V236" s="107"/>
      <c r="W236" s="107"/>
      <c r="X236" s="118"/>
      <c r="Y236" s="119" t="str">
        <f t="shared" si="10"/>
        <v/>
      </c>
      <c r="Z236" s="113"/>
      <c r="AA236" s="113"/>
      <c r="AB236" s="119" t="str">
        <f>IF(T236&lt;&gt;"",(HOUR(T236)+MINUTE(T236)/60)*custohh,"")</f>
        <v/>
      </c>
      <c r="AC236" s="118"/>
      <c r="AD236" s="119" t="str">
        <f t="shared" si="6"/>
        <v/>
      </c>
      <c r="AE236" s="107"/>
      <c r="AF236" s="107"/>
      <c r="AG236" s="107"/>
      <c r="AH236" s="107"/>
      <c r="AI236" s="107"/>
      <c r="AJ236" s="120"/>
      <c r="AK236" s="107"/>
      <c r="AL236" s="113"/>
      <c r="AM236" s="121"/>
      <c r="AN236" s="121"/>
    </row>
    <row r="237">
      <c r="A237" s="104"/>
      <c r="B237" s="105"/>
      <c r="C237" s="105"/>
      <c r="D237" s="106" t="str">
        <f t="shared" si="9"/>
        <v/>
      </c>
      <c r="E237" s="107"/>
      <c r="F237" s="108" t="str">
        <f t="shared" si="2"/>
        <v/>
      </c>
      <c r="G237" s="109" t="str">
        <f>IFERROR(VLOOKUP($E237,contratos,2,FALSE),"")</f>
        <v/>
      </c>
      <c r="H237" s="110" t="str">
        <f>IFERROR(VLOOKUP($E237,contratos,3,FALSE),"")</f>
        <v/>
      </c>
      <c r="I237" s="111" t="str">
        <f>IFERROR(VLOOKUP($E237,contratos,4,FALSE),"")</f>
        <v/>
      </c>
      <c r="J237" s="112" t="str">
        <f>IFERROR(VLOOKUP($E237,contratos,5,FALSE),"")</f>
        <v/>
      </c>
      <c r="K237" s="112" t="str">
        <f>IFERROR(VLOOKUP($E237,contratos,6,FALSE),"")</f>
        <v/>
      </c>
      <c r="L237" s="112" t="str">
        <f>IFERROR(VLOOKUP($E237,contratos,7,FALSE),"")</f>
        <v/>
      </c>
      <c r="M237" s="113"/>
      <c r="N237" s="114"/>
      <c r="O237" s="113"/>
      <c r="P237" s="107"/>
      <c r="Q237" s="115"/>
      <c r="R237" s="116"/>
      <c r="S237" s="117" t="str">
        <f t="shared" si="3"/>
        <v/>
      </c>
      <c r="T237" s="116"/>
      <c r="U237" s="106" t="str">
        <f t="shared" si="11"/>
        <v/>
      </c>
      <c r="V237" s="107"/>
      <c r="W237" s="107"/>
      <c r="X237" s="118"/>
      <c r="Y237" s="119" t="str">
        <f t="shared" si="10"/>
        <v/>
      </c>
      <c r="Z237" s="113"/>
      <c r="AA237" s="113"/>
      <c r="AB237" s="119" t="str">
        <f>IF(T237&lt;&gt;"",(HOUR(T237)+MINUTE(T237)/60)*custohh,"")</f>
        <v/>
      </c>
      <c r="AC237" s="118"/>
      <c r="AD237" s="119" t="str">
        <f t="shared" si="6"/>
        <v/>
      </c>
      <c r="AE237" s="107"/>
      <c r="AF237" s="107"/>
      <c r="AG237" s="107"/>
      <c r="AH237" s="107"/>
      <c r="AI237" s="107"/>
      <c r="AJ237" s="120"/>
      <c r="AK237" s="107"/>
      <c r="AL237" s="113"/>
      <c r="AM237" s="121"/>
      <c r="AN237" s="121"/>
    </row>
    <row r="238">
      <c r="A238" s="104"/>
      <c r="B238" s="105"/>
      <c r="C238" s="105"/>
      <c r="D238" s="106" t="str">
        <f t="shared" si="9"/>
        <v/>
      </c>
      <c r="E238" s="107"/>
      <c r="F238" s="108" t="str">
        <f t="shared" si="2"/>
        <v/>
      </c>
      <c r="G238" s="109" t="str">
        <f>IFERROR(VLOOKUP($E238,contratos,2,FALSE),"")</f>
        <v/>
      </c>
      <c r="H238" s="110" t="str">
        <f>IFERROR(VLOOKUP($E238,contratos,3,FALSE),"")</f>
        <v/>
      </c>
      <c r="I238" s="111" t="str">
        <f>IFERROR(VLOOKUP($E238,contratos,4,FALSE),"")</f>
        <v/>
      </c>
      <c r="J238" s="112" t="str">
        <f>IFERROR(VLOOKUP($E238,contratos,5,FALSE),"")</f>
        <v/>
      </c>
      <c r="K238" s="112" t="str">
        <f>IFERROR(VLOOKUP($E238,contratos,6,FALSE),"")</f>
        <v/>
      </c>
      <c r="L238" s="112" t="str">
        <f>IFERROR(VLOOKUP($E238,contratos,7,FALSE),"")</f>
        <v/>
      </c>
      <c r="M238" s="113"/>
      <c r="N238" s="114"/>
      <c r="O238" s="113"/>
      <c r="P238" s="107"/>
      <c r="Q238" s="115"/>
      <c r="R238" s="116"/>
      <c r="S238" s="117" t="str">
        <f t="shared" si="3"/>
        <v/>
      </c>
      <c r="T238" s="116"/>
      <c r="U238" s="106" t="str">
        <f t="shared" si="11"/>
        <v/>
      </c>
      <c r="V238" s="107"/>
      <c r="W238" s="107"/>
      <c r="X238" s="118"/>
      <c r="Y238" s="119" t="str">
        <f t="shared" si="10"/>
        <v/>
      </c>
      <c r="Z238" s="113"/>
      <c r="AA238" s="113"/>
      <c r="AB238" s="119" t="str">
        <f>IF(T238&lt;&gt;"",(HOUR(T238)+MINUTE(T238)/60)*custohh,"")</f>
        <v/>
      </c>
      <c r="AC238" s="118"/>
      <c r="AD238" s="119" t="str">
        <f t="shared" si="6"/>
        <v/>
      </c>
      <c r="AE238" s="107"/>
      <c r="AF238" s="107"/>
      <c r="AG238" s="107"/>
      <c r="AH238" s="107"/>
      <c r="AI238" s="107"/>
      <c r="AJ238" s="120"/>
      <c r="AK238" s="107"/>
      <c r="AL238" s="113"/>
      <c r="AM238" s="121"/>
      <c r="AN238" s="121"/>
    </row>
    <row r="239">
      <c r="A239" s="104"/>
      <c r="B239" s="105"/>
      <c r="C239" s="105"/>
      <c r="D239" s="106" t="str">
        <f t="shared" si="9"/>
        <v/>
      </c>
      <c r="E239" s="107"/>
      <c r="F239" s="108" t="str">
        <f t="shared" si="2"/>
        <v/>
      </c>
      <c r="G239" s="109" t="str">
        <f>IFERROR(VLOOKUP($E239,contratos,2,FALSE),"")</f>
        <v/>
      </c>
      <c r="H239" s="110" t="str">
        <f>IFERROR(VLOOKUP($E239,contratos,3,FALSE),"")</f>
        <v/>
      </c>
      <c r="I239" s="111" t="str">
        <f>IFERROR(VLOOKUP($E239,contratos,4,FALSE),"")</f>
        <v/>
      </c>
      <c r="J239" s="112" t="str">
        <f>IFERROR(VLOOKUP($E239,contratos,5,FALSE),"")</f>
        <v/>
      </c>
      <c r="K239" s="112" t="str">
        <f>IFERROR(VLOOKUP($E239,contratos,6,FALSE),"")</f>
        <v/>
      </c>
      <c r="L239" s="112" t="str">
        <f>IFERROR(VLOOKUP($E239,contratos,7,FALSE),"")</f>
        <v/>
      </c>
      <c r="M239" s="113"/>
      <c r="N239" s="114"/>
      <c r="O239" s="113"/>
      <c r="P239" s="107"/>
      <c r="Q239" s="115"/>
      <c r="R239" s="116"/>
      <c r="S239" s="117" t="str">
        <f t="shared" si="3"/>
        <v/>
      </c>
      <c r="T239" s="116"/>
      <c r="U239" s="106" t="str">
        <f t="shared" si="11"/>
        <v/>
      </c>
      <c r="V239" s="107"/>
      <c r="W239" s="107"/>
      <c r="X239" s="118"/>
      <c r="Y239" s="119" t="str">
        <f t="shared" si="10"/>
        <v/>
      </c>
      <c r="Z239" s="113"/>
      <c r="AA239" s="113"/>
      <c r="AB239" s="119" t="str">
        <f>IF(T239&lt;&gt;"",(HOUR(T239)+MINUTE(T239)/60)*custohh,"")</f>
        <v/>
      </c>
      <c r="AC239" s="118"/>
      <c r="AD239" s="119" t="str">
        <f t="shared" si="6"/>
        <v/>
      </c>
      <c r="AE239" s="107"/>
      <c r="AF239" s="107"/>
      <c r="AG239" s="107"/>
      <c r="AH239" s="107"/>
      <c r="AI239" s="107"/>
      <c r="AJ239" s="120"/>
      <c r="AK239" s="107"/>
      <c r="AL239" s="113"/>
      <c r="AM239" s="121"/>
      <c r="AN239" s="121"/>
    </row>
    <row r="240">
      <c r="A240" s="104"/>
      <c r="B240" s="105"/>
      <c r="C240" s="105"/>
      <c r="D240" s="106" t="str">
        <f t="shared" si="9"/>
        <v/>
      </c>
      <c r="E240" s="107"/>
      <c r="F240" s="108" t="str">
        <f t="shared" si="2"/>
        <v/>
      </c>
      <c r="G240" s="109" t="str">
        <f>IFERROR(VLOOKUP($E240,contratos,2,FALSE),"")</f>
        <v/>
      </c>
      <c r="H240" s="110" t="str">
        <f>IFERROR(VLOOKUP($E240,contratos,3,FALSE),"")</f>
        <v/>
      </c>
      <c r="I240" s="111" t="str">
        <f>IFERROR(VLOOKUP($E240,contratos,4,FALSE),"")</f>
        <v/>
      </c>
      <c r="J240" s="112" t="str">
        <f>IFERROR(VLOOKUP($E240,contratos,5,FALSE),"")</f>
        <v/>
      </c>
      <c r="K240" s="112" t="str">
        <f>IFERROR(VLOOKUP($E240,contratos,6,FALSE),"")</f>
        <v/>
      </c>
      <c r="L240" s="112" t="str">
        <f>IFERROR(VLOOKUP($E240,contratos,7,FALSE),"")</f>
        <v/>
      </c>
      <c r="M240" s="113"/>
      <c r="N240" s="114"/>
      <c r="O240" s="113"/>
      <c r="P240" s="107"/>
      <c r="Q240" s="115"/>
      <c r="R240" s="116"/>
      <c r="S240" s="117" t="str">
        <f t="shared" si="3"/>
        <v/>
      </c>
      <c r="T240" s="116"/>
      <c r="U240" s="106" t="str">
        <f t="shared" si="11"/>
        <v/>
      </c>
      <c r="V240" s="107"/>
      <c r="W240" s="107"/>
      <c r="X240" s="118"/>
      <c r="Y240" s="119" t="str">
        <f t="shared" si="10"/>
        <v/>
      </c>
      <c r="Z240" s="113"/>
      <c r="AA240" s="113"/>
      <c r="AB240" s="119" t="str">
        <f>IF(T240&lt;&gt;"",(HOUR(T240)+MINUTE(T240)/60)*custohh,"")</f>
        <v/>
      </c>
      <c r="AC240" s="118"/>
      <c r="AD240" s="119" t="str">
        <f t="shared" si="6"/>
        <v/>
      </c>
      <c r="AE240" s="107"/>
      <c r="AF240" s="107"/>
      <c r="AG240" s="107"/>
      <c r="AH240" s="107"/>
      <c r="AI240" s="107"/>
      <c r="AJ240" s="120"/>
      <c r="AK240" s="107"/>
      <c r="AL240" s="113"/>
      <c r="AM240" s="121"/>
      <c r="AN240" s="121"/>
    </row>
    <row r="241">
      <c r="A241" s="104"/>
      <c r="B241" s="105"/>
      <c r="C241" s="105"/>
      <c r="D241" s="106" t="str">
        <f t="shared" si="9"/>
        <v/>
      </c>
      <c r="E241" s="107"/>
      <c r="F241" s="108" t="str">
        <f t="shared" si="2"/>
        <v/>
      </c>
      <c r="G241" s="109" t="str">
        <f>IFERROR(VLOOKUP($E241,contratos,2,FALSE),"")</f>
        <v/>
      </c>
      <c r="H241" s="110" t="str">
        <f>IFERROR(VLOOKUP($E241,contratos,3,FALSE),"")</f>
        <v/>
      </c>
      <c r="I241" s="111" t="str">
        <f>IFERROR(VLOOKUP($E241,contratos,4,FALSE),"")</f>
        <v/>
      </c>
      <c r="J241" s="112" t="str">
        <f>IFERROR(VLOOKUP($E241,contratos,5,FALSE),"")</f>
        <v/>
      </c>
      <c r="K241" s="112" t="str">
        <f>IFERROR(VLOOKUP($E241,contratos,6,FALSE),"")</f>
        <v/>
      </c>
      <c r="L241" s="112" t="str">
        <f>IFERROR(VLOOKUP($E241,contratos,7,FALSE),"")</f>
        <v/>
      </c>
      <c r="M241" s="113"/>
      <c r="N241" s="114"/>
      <c r="O241" s="113"/>
      <c r="P241" s="107"/>
      <c r="Q241" s="115"/>
      <c r="R241" s="116"/>
      <c r="S241" s="117" t="str">
        <f t="shared" si="3"/>
        <v/>
      </c>
      <c r="T241" s="116"/>
      <c r="U241" s="106" t="str">
        <f t="shared" si="11"/>
        <v/>
      </c>
      <c r="V241" s="107"/>
      <c r="W241" s="107"/>
      <c r="X241" s="118"/>
      <c r="Y241" s="119" t="str">
        <f t="shared" si="10"/>
        <v/>
      </c>
      <c r="Z241" s="113"/>
      <c r="AA241" s="113"/>
      <c r="AB241" s="119" t="str">
        <f>IF(T241&lt;&gt;"",(HOUR(T241)+MINUTE(T241)/60)*custohh,"")</f>
        <v/>
      </c>
      <c r="AC241" s="118"/>
      <c r="AD241" s="119" t="str">
        <f t="shared" si="6"/>
        <v/>
      </c>
      <c r="AE241" s="107"/>
      <c r="AF241" s="107"/>
      <c r="AG241" s="107"/>
      <c r="AH241" s="107"/>
      <c r="AI241" s="107"/>
      <c r="AJ241" s="120"/>
      <c r="AK241" s="107"/>
      <c r="AL241" s="113"/>
      <c r="AM241" s="121"/>
      <c r="AN241" s="121"/>
    </row>
    <row r="242">
      <c r="A242" s="104"/>
      <c r="B242" s="105"/>
      <c r="C242" s="105"/>
      <c r="D242" s="106" t="str">
        <f t="shared" si="9"/>
        <v/>
      </c>
      <c r="E242" s="107"/>
      <c r="F242" s="108" t="str">
        <f t="shared" si="2"/>
        <v/>
      </c>
      <c r="G242" s="109" t="str">
        <f>IFERROR(VLOOKUP($E242,contratos,2,FALSE),"")</f>
        <v/>
      </c>
      <c r="H242" s="110" t="str">
        <f>IFERROR(VLOOKUP($E242,contratos,3,FALSE),"")</f>
        <v/>
      </c>
      <c r="I242" s="111" t="str">
        <f>IFERROR(VLOOKUP($E242,contratos,4,FALSE),"")</f>
        <v/>
      </c>
      <c r="J242" s="112" t="str">
        <f>IFERROR(VLOOKUP($E242,contratos,5,FALSE),"")</f>
        <v/>
      </c>
      <c r="K242" s="112" t="str">
        <f>IFERROR(VLOOKUP($E242,contratos,6,FALSE),"")</f>
        <v/>
      </c>
      <c r="L242" s="112" t="str">
        <f>IFERROR(VLOOKUP($E242,contratos,7,FALSE),"")</f>
        <v/>
      </c>
      <c r="M242" s="113"/>
      <c r="N242" s="114"/>
      <c r="O242" s="113"/>
      <c r="P242" s="107"/>
      <c r="Q242" s="115"/>
      <c r="R242" s="116"/>
      <c r="S242" s="117" t="str">
        <f t="shared" si="3"/>
        <v/>
      </c>
      <c r="T242" s="116"/>
      <c r="U242" s="106" t="str">
        <f t="shared" si="11"/>
        <v/>
      </c>
      <c r="V242" s="107"/>
      <c r="W242" s="107"/>
      <c r="X242" s="118"/>
      <c r="Y242" s="119" t="str">
        <f t="shared" si="10"/>
        <v/>
      </c>
      <c r="Z242" s="113"/>
      <c r="AA242" s="113"/>
      <c r="AB242" s="119" t="str">
        <f>IF(T242&lt;&gt;"",(HOUR(T242)+MINUTE(T242)/60)*custohh,"")</f>
        <v/>
      </c>
      <c r="AC242" s="118"/>
      <c r="AD242" s="119" t="str">
        <f t="shared" si="6"/>
        <v/>
      </c>
      <c r="AE242" s="107"/>
      <c r="AF242" s="107"/>
      <c r="AG242" s="107"/>
      <c r="AH242" s="107"/>
      <c r="AI242" s="107"/>
      <c r="AJ242" s="120"/>
      <c r="AK242" s="107"/>
      <c r="AL242" s="113"/>
      <c r="AM242" s="121"/>
      <c r="AN242" s="121"/>
    </row>
    <row r="243">
      <c r="A243" s="104"/>
      <c r="B243" s="105"/>
      <c r="C243" s="105"/>
      <c r="D243" s="106" t="str">
        <f t="shared" si="9"/>
        <v/>
      </c>
      <c r="E243" s="107"/>
      <c r="F243" s="108" t="str">
        <f t="shared" si="2"/>
        <v/>
      </c>
      <c r="G243" s="109" t="str">
        <f>IFERROR(VLOOKUP($E243,contratos,2,FALSE),"")</f>
        <v/>
      </c>
      <c r="H243" s="110" t="str">
        <f>IFERROR(VLOOKUP($E243,contratos,3,FALSE),"")</f>
        <v/>
      </c>
      <c r="I243" s="111" t="str">
        <f>IFERROR(VLOOKUP($E243,contratos,4,FALSE),"")</f>
        <v/>
      </c>
      <c r="J243" s="112" t="str">
        <f>IFERROR(VLOOKUP($E243,contratos,5,FALSE),"")</f>
        <v/>
      </c>
      <c r="K243" s="112" t="str">
        <f>IFERROR(VLOOKUP($E243,contratos,6,FALSE),"")</f>
        <v/>
      </c>
      <c r="L243" s="112" t="str">
        <f>IFERROR(VLOOKUP($E243,contratos,7,FALSE),"")</f>
        <v/>
      </c>
      <c r="M243" s="113"/>
      <c r="N243" s="114"/>
      <c r="O243" s="113"/>
      <c r="P243" s="107"/>
      <c r="Q243" s="115"/>
      <c r="R243" s="116"/>
      <c r="S243" s="117" t="str">
        <f t="shared" si="3"/>
        <v/>
      </c>
      <c r="T243" s="116"/>
      <c r="U243" s="106" t="str">
        <f t="shared" si="11"/>
        <v/>
      </c>
      <c r="V243" s="107"/>
      <c r="W243" s="107"/>
      <c r="X243" s="118"/>
      <c r="Y243" s="119" t="str">
        <f t="shared" si="10"/>
        <v/>
      </c>
      <c r="Z243" s="113"/>
      <c r="AA243" s="113"/>
      <c r="AB243" s="119" t="str">
        <f>IF(T243&lt;&gt;"",(HOUR(T243)+MINUTE(T243)/60)*custohh,"")</f>
        <v/>
      </c>
      <c r="AC243" s="118"/>
      <c r="AD243" s="119" t="str">
        <f t="shared" si="6"/>
        <v/>
      </c>
      <c r="AE243" s="107"/>
      <c r="AF243" s="107"/>
      <c r="AG243" s="107"/>
      <c r="AH243" s="107"/>
      <c r="AI243" s="107"/>
      <c r="AJ243" s="120"/>
      <c r="AK243" s="107"/>
      <c r="AL243" s="113"/>
      <c r="AM243" s="121"/>
      <c r="AN243" s="121"/>
    </row>
    <row r="244">
      <c r="A244" s="104"/>
      <c r="B244" s="105"/>
      <c r="C244" s="105"/>
      <c r="D244" s="106" t="str">
        <f t="shared" si="9"/>
        <v/>
      </c>
      <c r="E244" s="107"/>
      <c r="F244" s="108" t="str">
        <f t="shared" si="2"/>
        <v/>
      </c>
      <c r="G244" s="109" t="str">
        <f>IFERROR(VLOOKUP($E244,contratos,2,FALSE),"")</f>
        <v/>
      </c>
      <c r="H244" s="110" t="str">
        <f>IFERROR(VLOOKUP($E244,contratos,3,FALSE),"")</f>
        <v/>
      </c>
      <c r="I244" s="111" t="str">
        <f>IFERROR(VLOOKUP($E244,contratos,4,FALSE),"")</f>
        <v/>
      </c>
      <c r="J244" s="112" t="str">
        <f>IFERROR(VLOOKUP($E244,contratos,5,FALSE),"")</f>
        <v/>
      </c>
      <c r="K244" s="112" t="str">
        <f>IFERROR(VLOOKUP($E244,contratos,6,FALSE),"")</f>
        <v/>
      </c>
      <c r="L244" s="112" t="str">
        <f>IFERROR(VLOOKUP($E244,contratos,7,FALSE),"")</f>
        <v/>
      </c>
      <c r="M244" s="113"/>
      <c r="N244" s="114"/>
      <c r="O244" s="113"/>
      <c r="P244" s="107"/>
      <c r="Q244" s="115"/>
      <c r="R244" s="116"/>
      <c r="S244" s="117" t="str">
        <f t="shared" si="3"/>
        <v/>
      </c>
      <c r="T244" s="116"/>
      <c r="U244" s="106" t="str">
        <f t="shared" si="11"/>
        <v/>
      </c>
      <c r="V244" s="107"/>
      <c r="W244" s="107"/>
      <c r="X244" s="118"/>
      <c r="Y244" s="119" t="str">
        <f t="shared" si="10"/>
        <v/>
      </c>
      <c r="Z244" s="113"/>
      <c r="AA244" s="113"/>
      <c r="AB244" s="119" t="str">
        <f>IF(T244&lt;&gt;"",(HOUR(T244)+MINUTE(T244)/60)*custohh,"")</f>
        <v/>
      </c>
      <c r="AC244" s="118"/>
      <c r="AD244" s="119" t="str">
        <f t="shared" si="6"/>
        <v/>
      </c>
      <c r="AE244" s="107"/>
      <c r="AF244" s="107"/>
      <c r="AG244" s="107"/>
      <c r="AH244" s="107"/>
      <c r="AI244" s="107"/>
      <c r="AJ244" s="120"/>
      <c r="AK244" s="107"/>
      <c r="AL244" s="113"/>
      <c r="AM244" s="121"/>
      <c r="AN244" s="121"/>
    </row>
    <row r="245">
      <c r="A245" s="104"/>
      <c r="B245" s="105"/>
      <c r="C245" s="105"/>
      <c r="D245" s="106" t="str">
        <f t="shared" si="9"/>
        <v/>
      </c>
      <c r="E245" s="107"/>
      <c r="F245" s="108" t="str">
        <f t="shared" si="2"/>
        <v/>
      </c>
      <c r="G245" s="109" t="str">
        <f>IFERROR(VLOOKUP($E245,contratos,2,FALSE),"")</f>
        <v/>
      </c>
      <c r="H245" s="110" t="str">
        <f>IFERROR(VLOOKUP($E245,contratos,3,FALSE),"")</f>
        <v/>
      </c>
      <c r="I245" s="111" t="str">
        <f>IFERROR(VLOOKUP($E245,contratos,4,FALSE),"")</f>
        <v/>
      </c>
      <c r="J245" s="112" t="str">
        <f>IFERROR(VLOOKUP($E245,contratos,5,FALSE),"")</f>
        <v/>
      </c>
      <c r="K245" s="112" t="str">
        <f>IFERROR(VLOOKUP($E245,contratos,6,FALSE),"")</f>
        <v/>
      </c>
      <c r="L245" s="112" t="str">
        <f>IFERROR(VLOOKUP($E245,contratos,7,FALSE),"")</f>
        <v/>
      </c>
      <c r="M245" s="113"/>
      <c r="N245" s="114"/>
      <c r="O245" s="113"/>
      <c r="P245" s="107"/>
      <c r="Q245" s="115"/>
      <c r="R245" s="116"/>
      <c r="S245" s="117" t="str">
        <f t="shared" si="3"/>
        <v/>
      </c>
      <c r="T245" s="116"/>
      <c r="U245" s="106" t="str">
        <f t="shared" si="11"/>
        <v/>
      </c>
      <c r="V245" s="107"/>
      <c r="W245" s="107"/>
      <c r="X245" s="118"/>
      <c r="Y245" s="119" t="str">
        <f t="shared" si="10"/>
        <v/>
      </c>
      <c r="Z245" s="113"/>
      <c r="AA245" s="113"/>
      <c r="AB245" s="119" t="str">
        <f>IF(T245&lt;&gt;"",(HOUR(T245)+MINUTE(T245)/60)*custohh,"")</f>
        <v/>
      </c>
      <c r="AC245" s="118"/>
      <c r="AD245" s="119" t="str">
        <f t="shared" si="6"/>
        <v/>
      </c>
      <c r="AE245" s="107"/>
      <c r="AF245" s="107"/>
      <c r="AG245" s="107"/>
      <c r="AH245" s="107"/>
      <c r="AI245" s="107"/>
      <c r="AJ245" s="120"/>
      <c r="AK245" s="107"/>
      <c r="AL245" s="113"/>
      <c r="AM245" s="121"/>
      <c r="AN245" s="121"/>
    </row>
    <row r="246">
      <c r="A246" s="104"/>
      <c r="B246" s="105"/>
      <c r="C246" s="105"/>
      <c r="D246" s="106" t="str">
        <f t="shared" si="9"/>
        <v/>
      </c>
      <c r="E246" s="107"/>
      <c r="F246" s="108" t="str">
        <f t="shared" si="2"/>
        <v/>
      </c>
      <c r="G246" s="109" t="str">
        <f>IFERROR(VLOOKUP($E246,contratos,2,FALSE),"")</f>
        <v/>
      </c>
      <c r="H246" s="110" t="str">
        <f>IFERROR(VLOOKUP($E246,contratos,3,FALSE),"")</f>
        <v/>
      </c>
      <c r="I246" s="111" t="str">
        <f>IFERROR(VLOOKUP($E246,contratos,4,FALSE),"")</f>
        <v/>
      </c>
      <c r="J246" s="112" t="str">
        <f>IFERROR(VLOOKUP($E246,contratos,5,FALSE),"")</f>
        <v/>
      </c>
      <c r="K246" s="112" t="str">
        <f>IFERROR(VLOOKUP($E246,contratos,6,FALSE),"")</f>
        <v/>
      </c>
      <c r="L246" s="112" t="str">
        <f>IFERROR(VLOOKUP($E246,contratos,7,FALSE),"")</f>
        <v/>
      </c>
      <c r="M246" s="113"/>
      <c r="N246" s="114"/>
      <c r="O246" s="113"/>
      <c r="P246" s="107"/>
      <c r="Q246" s="115"/>
      <c r="R246" s="116"/>
      <c r="S246" s="117" t="str">
        <f t="shared" si="3"/>
        <v/>
      </c>
      <c r="T246" s="116"/>
      <c r="U246" s="106" t="str">
        <f t="shared" si="11"/>
        <v/>
      </c>
      <c r="V246" s="107"/>
      <c r="W246" s="107"/>
      <c r="X246" s="118"/>
      <c r="Y246" s="119" t="str">
        <f t="shared" si="10"/>
        <v/>
      </c>
      <c r="Z246" s="113"/>
      <c r="AA246" s="113"/>
      <c r="AB246" s="119" t="str">
        <f>IF(T246&lt;&gt;"",(HOUR(T246)+MINUTE(T246)/60)*custohh,"")</f>
        <v/>
      </c>
      <c r="AC246" s="118"/>
      <c r="AD246" s="119" t="str">
        <f t="shared" si="6"/>
        <v/>
      </c>
      <c r="AE246" s="107"/>
      <c r="AF246" s="107"/>
      <c r="AG246" s="107"/>
      <c r="AH246" s="107"/>
      <c r="AI246" s="107"/>
      <c r="AJ246" s="120"/>
      <c r="AK246" s="107"/>
      <c r="AL246" s="113"/>
      <c r="AM246" s="121"/>
      <c r="AN246" s="121"/>
    </row>
    <row r="247">
      <c r="A247" s="104"/>
      <c r="B247" s="105"/>
      <c r="C247" s="105"/>
      <c r="D247" s="106" t="str">
        <f t="shared" si="9"/>
        <v/>
      </c>
      <c r="E247" s="107"/>
      <c r="F247" s="108" t="str">
        <f t="shared" si="2"/>
        <v/>
      </c>
      <c r="G247" s="109" t="str">
        <f>IFERROR(VLOOKUP($E247,contratos,2,FALSE),"")</f>
        <v/>
      </c>
      <c r="H247" s="110" t="str">
        <f>IFERROR(VLOOKUP($E247,contratos,3,FALSE),"")</f>
        <v/>
      </c>
      <c r="I247" s="111" t="str">
        <f>IFERROR(VLOOKUP($E247,contratos,4,FALSE),"")</f>
        <v/>
      </c>
      <c r="J247" s="112" t="str">
        <f>IFERROR(VLOOKUP($E247,contratos,5,FALSE),"")</f>
        <v/>
      </c>
      <c r="K247" s="112" t="str">
        <f>IFERROR(VLOOKUP($E247,contratos,6,FALSE),"")</f>
        <v/>
      </c>
      <c r="L247" s="112" t="str">
        <f>IFERROR(VLOOKUP($E247,contratos,7,FALSE),"")</f>
        <v/>
      </c>
      <c r="M247" s="113"/>
      <c r="N247" s="114"/>
      <c r="O247" s="113"/>
      <c r="P247" s="107"/>
      <c r="Q247" s="115"/>
      <c r="R247" s="116"/>
      <c r="S247" s="117" t="str">
        <f t="shared" si="3"/>
        <v/>
      </c>
      <c r="T247" s="116"/>
      <c r="U247" s="106" t="str">
        <f t="shared" si="11"/>
        <v/>
      </c>
      <c r="V247" s="107"/>
      <c r="W247" s="107"/>
      <c r="X247" s="118"/>
      <c r="Y247" s="119" t="str">
        <f t="shared" si="10"/>
        <v/>
      </c>
      <c r="Z247" s="113"/>
      <c r="AA247" s="113"/>
      <c r="AB247" s="119" t="str">
        <f>IF(T247&lt;&gt;"",(HOUR(T247)+MINUTE(T247)/60)*custohh,"")</f>
        <v/>
      </c>
      <c r="AC247" s="118"/>
      <c r="AD247" s="119" t="str">
        <f t="shared" si="6"/>
        <v/>
      </c>
      <c r="AE247" s="107"/>
      <c r="AF247" s="107"/>
      <c r="AG247" s="107"/>
      <c r="AH247" s="107"/>
      <c r="AI247" s="107"/>
      <c r="AJ247" s="120"/>
      <c r="AK247" s="107"/>
      <c r="AL247" s="113"/>
      <c r="AM247" s="121"/>
      <c r="AN247" s="121"/>
    </row>
    <row r="248">
      <c r="A248" s="104"/>
      <c r="B248" s="105"/>
      <c r="C248" s="105"/>
      <c r="D248" s="106" t="str">
        <f t="shared" si="9"/>
        <v/>
      </c>
      <c r="E248" s="107"/>
      <c r="F248" s="108" t="str">
        <f t="shared" si="2"/>
        <v/>
      </c>
      <c r="G248" s="109" t="str">
        <f>IFERROR(VLOOKUP($E248,contratos,2,FALSE),"")</f>
        <v/>
      </c>
      <c r="H248" s="110" t="str">
        <f>IFERROR(VLOOKUP($E248,contratos,3,FALSE),"")</f>
        <v/>
      </c>
      <c r="I248" s="111" t="str">
        <f>IFERROR(VLOOKUP($E248,contratos,4,FALSE),"")</f>
        <v/>
      </c>
      <c r="J248" s="112" t="str">
        <f>IFERROR(VLOOKUP($E248,contratos,5,FALSE),"")</f>
        <v/>
      </c>
      <c r="K248" s="112" t="str">
        <f>IFERROR(VLOOKUP($E248,contratos,6,FALSE),"")</f>
        <v/>
      </c>
      <c r="L248" s="112" t="str">
        <f>IFERROR(VLOOKUP($E248,contratos,7,FALSE),"")</f>
        <v/>
      </c>
      <c r="M248" s="113"/>
      <c r="N248" s="114"/>
      <c r="O248" s="113"/>
      <c r="P248" s="107"/>
      <c r="Q248" s="115"/>
      <c r="R248" s="116"/>
      <c r="S248" s="117" t="str">
        <f t="shared" si="3"/>
        <v/>
      </c>
      <c r="T248" s="116"/>
      <c r="U248" s="106" t="str">
        <f t="shared" si="11"/>
        <v/>
      </c>
      <c r="V248" s="107"/>
      <c r="W248" s="107"/>
      <c r="X248" s="118"/>
      <c r="Y248" s="119" t="str">
        <f t="shared" si="10"/>
        <v/>
      </c>
      <c r="Z248" s="113"/>
      <c r="AA248" s="113"/>
      <c r="AB248" s="119" t="str">
        <f>IF(T248&lt;&gt;"",(HOUR(T248)+MINUTE(T248)/60)*custohh,"")</f>
        <v/>
      </c>
      <c r="AC248" s="118"/>
      <c r="AD248" s="119" t="str">
        <f t="shared" si="6"/>
        <v/>
      </c>
      <c r="AE248" s="107"/>
      <c r="AF248" s="107"/>
      <c r="AG248" s="107"/>
      <c r="AH248" s="107"/>
      <c r="AI248" s="107"/>
      <c r="AJ248" s="120"/>
      <c r="AK248" s="107"/>
      <c r="AL248" s="113"/>
      <c r="AM248" s="121"/>
      <c r="AN248" s="121"/>
    </row>
    <row r="249">
      <c r="A249" s="104"/>
      <c r="B249" s="105"/>
      <c r="C249" s="105"/>
      <c r="D249" s="106" t="str">
        <f t="shared" si="9"/>
        <v/>
      </c>
      <c r="E249" s="107"/>
      <c r="F249" s="108" t="str">
        <f t="shared" si="2"/>
        <v/>
      </c>
      <c r="G249" s="109" t="str">
        <f>IFERROR(VLOOKUP($E249,contratos,2,FALSE),"")</f>
        <v/>
      </c>
      <c r="H249" s="110" t="str">
        <f>IFERROR(VLOOKUP($E249,contratos,3,FALSE),"")</f>
        <v/>
      </c>
      <c r="I249" s="111" t="str">
        <f>IFERROR(VLOOKUP($E249,contratos,4,FALSE),"")</f>
        <v/>
      </c>
      <c r="J249" s="112" t="str">
        <f>IFERROR(VLOOKUP($E249,contratos,5,FALSE),"")</f>
        <v/>
      </c>
      <c r="K249" s="112" t="str">
        <f>IFERROR(VLOOKUP($E249,contratos,6,FALSE),"")</f>
        <v/>
      </c>
      <c r="L249" s="112" t="str">
        <f>IFERROR(VLOOKUP($E249,contratos,7,FALSE),"")</f>
        <v/>
      </c>
      <c r="M249" s="113"/>
      <c r="N249" s="114"/>
      <c r="O249" s="113"/>
      <c r="P249" s="107"/>
      <c r="Q249" s="115"/>
      <c r="R249" s="116"/>
      <c r="S249" s="117" t="str">
        <f t="shared" si="3"/>
        <v/>
      </c>
      <c r="T249" s="116"/>
      <c r="U249" s="106" t="str">
        <f t="shared" si="11"/>
        <v/>
      </c>
      <c r="V249" s="107"/>
      <c r="W249" s="107"/>
      <c r="X249" s="118"/>
      <c r="Y249" s="119" t="str">
        <f t="shared" si="10"/>
        <v/>
      </c>
      <c r="Z249" s="113"/>
      <c r="AA249" s="113"/>
      <c r="AB249" s="119" t="str">
        <f>IF(T249&lt;&gt;"",(HOUR(T249)+MINUTE(T249)/60)*custohh,"")</f>
        <v/>
      </c>
      <c r="AC249" s="118"/>
      <c r="AD249" s="119" t="str">
        <f t="shared" si="6"/>
        <v/>
      </c>
      <c r="AE249" s="107"/>
      <c r="AF249" s="107"/>
      <c r="AG249" s="107"/>
      <c r="AH249" s="107"/>
      <c r="AI249" s="107"/>
      <c r="AJ249" s="120"/>
      <c r="AK249" s="107"/>
      <c r="AL249" s="113"/>
      <c r="AM249" s="121"/>
      <c r="AN249" s="121"/>
    </row>
    <row r="250">
      <c r="A250" s="104"/>
      <c r="B250" s="105"/>
      <c r="C250" s="105"/>
      <c r="D250" s="106" t="str">
        <f t="shared" si="9"/>
        <v/>
      </c>
      <c r="E250" s="107"/>
      <c r="F250" s="108" t="str">
        <f t="shared" si="2"/>
        <v/>
      </c>
      <c r="G250" s="109" t="str">
        <f>IFERROR(VLOOKUP($E250,contratos,2,FALSE),"")</f>
        <v/>
      </c>
      <c r="H250" s="110" t="str">
        <f>IFERROR(VLOOKUP($E250,contratos,3,FALSE),"")</f>
        <v/>
      </c>
      <c r="I250" s="111" t="str">
        <f>IFERROR(VLOOKUP($E250,contratos,4,FALSE),"")</f>
        <v/>
      </c>
      <c r="J250" s="112" t="str">
        <f>IFERROR(VLOOKUP($E250,contratos,5,FALSE),"")</f>
        <v/>
      </c>
      <c r="K250" s="112" t="str">
        <f>IFERROR(VLOOKUP($E250,contratos,6,FALSE),"")</f>
        <v/>
      </c>
      <c r="L250" s="112" t="str">
        <f>IFERROR(VLOOKUP($E250,contratos,7,FALSE),"")</f>
        <v/>
      </c>
      <c r="M250" s="113"/>
      <c r="N250" s="114"/>
      <c r="O250" s="113"/>
      <c r="P250" s="107"/>
      <c r="Q250" s="115"/>
      <c r="R250" s="116"/>
      <c r="S250" s="117" t="str">
        <f t="shared" si="3"/>
        <v/>
      </c>
      <c r="T250" s="116"/>
      <c r="U250" s="106" t="str">
        <f t="shared" si="11"/>
        <v/>
      </c>
      <c r="V250" s="107"/>
      <c r="W250" s="107"/>
      <c r="X250" s="118"/>
      <c r="Y250" s="119" t="str">
        <f t="shared" si="10"/>
        <v/>
      </c>
      <c r="Z250" s="113"/>
      <c r="AA250" s="113"/>
      <c r="AB250" s="119" t="str">
        <f>IF(T250&lt;&gt;"",(HOUR(T250)+MINUTE(T250)/60)*custohh,"")</f>
        <v/>
      </c>
      <c r="AC250" s="118"/>
      <c r="AD250" s="119" t="str">
        <f t="shared" si="6"/>
        <v/>
      </c>
      <c r="AE250" s="107"/>
      <c r="AF250" s="107"/>
      <c r="AG250" s="107"/>
      <c r="AH250" s="107"/>
      <c r="AI250" s="107"/>
      <c r="AJ250" s="120"/>
      <c r="AK250" s="107"/>
      <c r="AL250" s="113"/>
      <c r="AM250" s="121"/>
      <c r="AN250" s="121"/>
    </row>
    <row r="251">
      <c r="A251" s="104"/>
      <c r="B251" s="105"/>
      <c r="C251" s="105"/>
      <c r="D251" s="106" t="str">
        <f t="shared" si="9"/>
        <v/>
      </c>
      <c r="E251" s="107"/>
      <c r="F251" s="108" t="str">
        <f t="shared" si="2"/>
        <v/>
      </c>
      <c r="G251" s="109" t="str">
        <f>IFERROR(VLOOKUP($E251,contratos,2,FALSE),"")</f>
        <v/>
      </c>
      <c r="H251" s="110" t="str">
        <f>IFERROR(VLOOKUP($E251,contratos,3,FALSE),"")</f>
        <v/>
      </c>
      <c r="I251" s="111" t="str">
        <f>IFERROR(VLOOKUP($E251,contratos,4,FALSE),"")</f>
        <v/>
      </c>
      <c r="J251" s="112" t="str">
        <f>IFERROR(VLOOKUP($E251,contratos,5,FALSE),"")</f>
        <v/>
      </c>
      <c r="K251" s="112" t="str">
        <f>IFERROR(VLOOKUP($E251,contratos,6,FALSE),"")</f>
        <v/>
      </c>
      <c r="L251" s="112" t="str">
        <f>IFERROR(VLOOKUP($E251,contratos,7,FALSE),"")</f>
        <v/>
      </c>
      <c r="M251" s="113"/>
      <c r="N251" s="114"/>
      <c r="O251" s="113"/>
      <c r="P251" s="107"/>
      <c r="Q251" s="115"/>
      <c r="R251" s="116"/>
      <c r="S251" s="117" t="str">
        <f t="shared" si="3"/>
        <v/>
      </c>
      <c r="T251" s="116"/>
      <c r="U251" s="106" t="str">
        <f t="shared" si="11"/>
        <v/>
      </c>
      <c r="V251" s="107"/>
      <c r="W251" s="107"/>
      <c r="X251" s="118"/>
      <c r="Y251" s="119" t="str">
        <f t="shared" si="10"/>
        <v/>
      </c>
      <c r="Z251" s="113"/>
      <c r="AA251" s="113"/>
      <c r="AB251" s="119" t="str">
        <f>IF(T251&lt;&gt;"",(HOUR(T251)+MINUTE(T251)/60)*custohh,"")</f>
        <v/>
      </c>
      <c r="AC251" s="118"/>
      <c r="AD251" s="119" t="str">
        <f t="shared" si="6"/>
        <v/>
      </c>
      <c r="AE251" s="107"/>
      <c r="AF251" s="107"/>
      <c r="AG251" s="107"/>
      <c r="AH251" s="107"/>
      <c r="AI251" s="107"/>
      <c r="AJ251" s="120"/>
      <c r="AK251" s="107"/>
      <c r="AL251" s="113"/>
      <c r="AM251" s="121"/>
      <c r="AN251" s="121"/>
    </row>
    <row r="252">
      <c r="A252" s="104"/>
      <c r="B252" s="105"/>
      <c r="C252" s="105"/>
      <c r="D252" s="106" t="str">
        <f t="shared" si="9"/>
        <v/>
      </c>
      <c r="E252" s="107"/>
      <c r="F252" s="108" t="str">
        <f t="shared" si="2"/>
        <v/>
      </c>
      <c r="G252" s="109" t="str">
        <f>IFERROR(VLOOKUP($E252,contratos,2,FALSE),"")</f>
        <v/>
      </c>
      <c r="H252" s="110" t="str">
        <f>IFERROR(VLOOKUP($E252,contratos,3,FALSE),"")</f>
        <v/>
      </c>
      <c r="I252" s="111" t="str">
        <f>IFERROR(VLOOKUP($E252,contratos,4,FALSE),"")</f>
        <v/>
      </c>
      <c r="J252" s="112" t="str">
        <f>IFERROR(VLOOKUP($E252,contratos,5,FALSE),"")</f>
        <v/>
      </c>
      <c r="K252" s="112" t="str">
        <f>IFERROR(VLOOKUP($E252,contratos,6,FALSE),"")</f>
        <v/>
      </c>
      <c r="L252" s="112" t="str">
        <f>IFERROR(VLOOKUP($E252,contratos,7,FALSE),"")</f>
        <v/>
      </c>
      <c r="M252" s="113"/>
      <c r="N252" s="114"/>
      <c r="O252" s="113"/>
      <c r="P252" s="107"/>
      <c r="Q252" s="115"/>
      <c r="R252" s="116"/>
      <c r="S252" s="117" t="str">
        <f t="shared" si="3"/>
        <v/>
      </c>
      <c r="T252" s="116"/>
      <c r="U252" s="106" t="str">
        <f t="shared" si="11"/>
        <v/>
      </c>
      <c r="V252" s="107"/>
      <c r="W252" s="107"/>
      <c r="X252" s="118"/>
      <c r="Y252" s="119" t="str">
        <f t="shared" si="10"/>
        <v/>
      </c>
      <c r="Z252" s="113"/>
      <c r="AA252" s="113"/>
      <c r="AB252" s="119" t="str">
        <f>IF(T252&lt;&gt;"",(HOUR(T252)+MINUTE(T252)/60)*custohh,"")</f>
        <v/>
      </c>
      <c r="AC252" s="118"/>
      <c r="AD252" s="119" t="str">
        <f t="shared" si="6"/>
        <v/>
      </c>
      <c r="AE252" s="107"/>
      <c r="AF252" s="107"/>
      <c r="AG252" s="107"/>
      <c r="AH252" s="107"/>
      <c r="AI252" s="107"/>
      <c r="AJ252" s="120"/>
      <c r="AK252" s="107"/>
      <c r="AL252" s="113"/>
      <c r="AM252" s="121"/>
      <c r="AN252" s="121"/>
    </row>
    <row r="253">
      <c r="A253" s="104"/>
      <c r="B253" s="105"/>
      <c r="C253" s="105"/>
      <c r="D253" s="106" t="str">
        <f t="shared" si="9"/>
        <v/>
      </c>
      <c r="E253" s="107"/>
      <c r="F253" s="108" t="str">
        <f t="shared" si="2"/>
        <v/>
      </c>
      <c r="G253" s="109" t="str">
        <f>IFERROR(VLOOKUP($E253,contratos,2,FALSE),"")</f>
        <v/>
      </c>
      <c r="H253" s="110" t="str">
        <f>IFERROR(VLOOKUP($E253,contratos,3,FALSE),"")</f>
        <v/>
      </c>
      <c r="I253" s="111" t="str">
        <f>IFERROR(VLOOKUP($E253,contratos,4,FALSE),"")</f>
        <v/>
      </c>
      <c r="J253" s="112" t="str">
        <f>IFERROR(VLOOKUP($E253,contratos,5,FALSE),"")</f>
        <v/>
      </c>
      <c r="K253" s="112" t="str">
        <f>IFERROR(VLOOKUP($E253,contratos,6,FALSE),"")</f>
        <v/>
      </c>
      <c r="L253" s="112" t="str">
        <f>IFERROR(VLOOKUP($E253,contratos,7,FALSE),"")</f>
        <v/>
      </c>
      <c r="M253" s="113"/>
      <c r="N253" s="114"/>
      <c r="O253" s="113"/>
      <c r="P253" s="107"/>
      <c r="Q253" s="115"/>
      <c r="R253" s="116"/>
      <c r="S253" s="117" t="str">
        <f t="shared" si="3"/>
        <v/>
      </c>
      <c r="T253" s="116"/>
      <c r="U253" s="106" t="str">
        <f t="shared" si="11"/>
        <v/>
      </c>
      <c r="V253" s="107"/>
      <c r="W253" s="107"/>
      <c r="X253" s="118"/>
      <c r="Y253" s="119" t="str">
        <f t="shared" si="10"/>
        <v/>
      </c>
      <c r="Z253" s="113"/>
      <c r="AA253" s="113"/>
      <c r="AB253" s="119" t="str">
        <f>IF(T253&lt;&gt;"",(HOUR(T253)+MINUTE(T253)/60)*custohh,"")</f>
        <v/>
      </c>
      <c r="AC253" s="118"/>
      <c r="AD253" s="119" t="str">
        <f t="shared" si="6"/>
        <v/>
      </c>
      <c r="AE253" s="107"/>
      <c r="AF253" s="107"/>
      <c r="AG253" s="107"/>
      <c r="AH253" s="107"/>
      <c r="AI253" s="107"/>
      <c r="AJ253" s="120"/>
      <c r="AK253" s="107"/>
      <c r="AL253" s="113"/>
      <c r="AM253" s="121"/>
      <c r="AN253" s="121"/>
    </row>
    <row r="254">
      <c r="A254" s="104"/>
      <c r="B254" s="105"/>
      <c r="C254" s="105"/>
      <c r="D254" s="106" t="str">
        <f t="shared" si="9"/>
        <v/>
      </c>
      <c r="E254" s="107"/>
      <c r="F254" s="108" t="str">
        <f t="shared" si="2"/>
        <v/>
      </c>
      <c r="G254" s="109" t="str">
        <f>IFERROR(VLOOKUP($E254,contratos,2,FALSE),"")</f>
        <v/>
      </c>
      <c r="H254" s="110" t="str">
        <f>IFERROR(VLOOKUP($E254,contratos,3,FALSE),"")</f>
        <v/>
      </c>
      <c r="I254" s="111" t="str">
        <f>IFERROR(VLOOKUP($E254,contratos,4,FALSE),"")</f>
        <v/>
      </c>
      <c r="J254" s="112" t="str">
        <f>IFERROR(VLOOKUP($E254,contratos,5,FALSE),"")</f>
        <v/>
      </c>
      <c r="K254" s="112" t="str">
        <f>IFERROR(VLOOKUP($E254,contratos,6,FALSE),"")</f>
        <v/>
      </c>
      <c r="L254" s="112" t="str">
        <f>IFERROR(VLOOKUP($E254,contratos,7,FALSE),"")</f>
        <v/>
      </c>
      <c r="M254" s="113"/>
      <c r="N254" s="114"/>
      <c r="O254" s="113"/>
      <c r="P254" s="107"/>
      <c r="Q254" s="115"/>
      <c r="R254" s="116"/>
      <c r="S254" s="117" t="str">
        <f t="shared" si="3"/>
        <v/>
      </c>
      <c r="T254" s="116"/>
      <c r="U254" s="106" t="str">
        <f t="shared" si="11"/>
        <v/>
      </c>
      <c r="V254" s="107"/>
      <c r="W254" s="107"/>
      <c r="X254" s="118"/>
      <c r="Y254" s="119" t="str">
        <f t="shared" si="10"/>
        <v/>
      </c>
      <c r="Z254" s="113"/>
      <c r="AA254" s="113"/>
      <c r="AB254" s="119" t="str">
        <f>IF(T254&lt;&gt;"",(HOUR(T254)+MINUTE(T254)/60)*custohh,"")</f>
        <v/>
      </c>
      <c r="AC254" s="118"/>
      <c r="AD254" s="119" t="str">
        <f t="shared" si="6"/>
        <v/>
      </c>
      <c r="AE254" s="107"/>
      <c r="AF254" s="107"/>
      <c r="AG254" s="107"/>
      <c r="AH254" s="107"/>
      <c r="AI254" s="107"/>
      <c r="AJ254" s="120"/>
      <c r="AK254" s="107"/>
      <c r="AL254" s="113"/>
      <c r="AM254" s="121"/>
      <c r="AN254" s="121"/>
    </row>
    <row r="255">
      <c r="A255" s="104"/>
      <c r="B255" s="105"/>
      <c r="C255" s="105"/>
      <c r="D255" s="106" t="str">
        <f t="shared" si="9"/>
        <v/>
      </c>
      <c r="E255" s="107"/>
      <c r="F255" s="108" t="str">
        <f t="shared" si="2"/>
        <v/>
      </c>
      <c r="G255" s="109" t="str">
        <f>IFERROR(VLOOKUP($E255,contratos,2,FALSE),"")</f>
        <v/>
      </c>
      <c r="H255" s="110" t="str">
        <f>IFERROR(VLOOKUP($E255,contratos,3,FALSE),"")</f>
        <v/>
      </c>
      <c r="I255" s="111" t="str">
        <f>IFERROR(VLOOKUP($E255,contratos,4,FALSE),"")</f>
        <v/>
      </c>
      <c r="J255" s="112" t="str">
        <f>IFERROR(VLOOKUP($E255,contratos,5,FALSE),"")</f>
        <v/>
      </c>
      <c r="K255" s="112" t="str">
        <f>IFERROR(VLOOKUP($E255,contratos,6,FALSE),"")</f>
        <v/>
      </c>
      <c r="L255" s="112" t="str">
        <f>IFERROR(VLOOKUP($E255,contratos,7,FALSE),"")</f>
        <v/>
      </c>
      <c r="M255" s="113"/>
      <c r="N255" s="114"/>
      <c r="O255" s="113"/>
      <c r="P255" s="107"/>
      <c r="Q255" s="115"/>
      <c r="R255" s="116"/>
      <c r="S255" s="117" t="str">
        <f t="shared" si="3"/>
        <v/>
      </c>
      <c r="T255" s="116"/>
      <c r="U255" s="106" t="str">
        <f t="shared" si="11"/>
        <v/>
      </c>
      <c r="V255" s="107"/>
      <c r="W255" s="107"/>
      <c r="X255" s="118"/>
      <c r="Y255" s="119" t="str">
        <f t="shared" si="10"/>
        <v/>
      </c>
      <c r="Z255" s="113"/>
      <c r="AA255" s="113"/>
      <c r="AB255" s="119" t="str">
        <f>IF(T255&lt;&gt;"",(HOUR(T255)+MINUTE(T255)/60)*custohh,"")</f>
        <v/>
      </c>
      <c r="AC255" s="118"/>
      <c r="AD255" s="119" t="str">
        <f t="shared" si="6"/>
        <v/>
      </c>
      <c r="AE255" s="107"/>
      <c r="AF255" s="107"/>
      <c r="AG255" s="107"/>
      <c r="AH255" s="107"/>
      <c r="AI255" s="107"/>
      <c r="AJ255" s="120"/>
      <c r="AK255" s="107"/>
      <c r="AL255" s="113"/>
      <c r="AM255" s="121"/>
      <c r="AN255" s="121"/>
    </row>
    <row r="256">
      <c r="A256" s="104"/>
      <c r="B256" s="105"/>
      <c r="C256" s="105"/>
      <c r="D256" s="106" t="str">
        <f t="shared" si="9"/>
        <v/>
      </c>
      <c r="E256" s="107"/>
      <c r="F256" s="108" t="str">
        <f t="shared" si="2"/>
        <v/>
      </c>
      <c r="G256" s="109" t="str">
        <f>IFERROR(VLOOKUP($E256,contratos,2,FALSE),"")</f>
        <v/>
      </c>
      <c r="H256" s="110" t="str">
        <f>IFERROR(VLOOKUP($E256,contratos,3,FALSE),"")</f>
        <v/>
      </c>
      <c r="I256" s="111" t="str">
        <f>IFERROR(VLOOKUP($E256,contratos,4,FALSE),"")</f>
        <v/>
      </c>
      <c r="J256" s="112" t="str">
        <f>IFERROR(VLOOKUP($E256,contratos,5,FALSE),"")</f>
        <v/>
      </c>
      <c r="K256" s="112" t="str">
        <f>IFERROR(VLOOKUP($E256,contratos,6,FALSE),"")</f>
        <v/>
      </c>
      <c r="L256" s="112" t="str">
        <f>IFERROR(VLOOKUP($E256,contratos,7,FALSE),"")</f>
        <v/>
      </c>
      <c r="M256" s="113"/>
      <c r="N256" s="114"/>
      <c r="O256" s="113"/>
      <c r="P256" s="107"/>
      <c r="Q256" s="115"/>
      <c r="R256" s="116"/>
      <c r="S256" s="117" t="str">
        <f t="shared" si="3"/>
        <v/>
      </c>
      <c r="T256" s="116"/>
      <c r="U256" s="106" t="str">
        <f t="shared" si="11"/>
        <v/>
      </c>
      <c r="V256" s="107"/>
      <c r="W256" s="107"/>
      <c r="X256" s="118"/>
      <c r="Y256" s="119" t="str">
        <f t="shared" si="10"/>
        <v/>
      </c>
      <c r="Z256" s="113"/>
      <c r="AA256" s="113"/>
      <c r="AB256" s="119" t="str">
        <f>IF(T256&lt;&gt;"",(HOUR(T256)+MINUTE(T256)/60)*custohh,"")</f>
        <v/>
      </c>
      <c r="AC256" s="118"/>
      <c r="AD256" s="119" t="str">
        <f t="shared" si="6"/>
        <v/>
      </c>
      <c r="AE256" s="107"/>
      <c r="AF256" s="107"/>
      <c r="AG256" s="107"/>
      <c r="AH256" s="107"/>
      <c r="AI256" s="107"/>
      <c r="AJ256" s="120"/>
      <c r="AK256" s="107"/>
      <c r="AL256" s="113"/>
      <c r="AM256" s="121"/>
      <c r="AN256" s="121"/>
    </row>
    <row r="257">
      <c r="A257" s="104"/>
      <c r="B257" s="105"/>
      <c r="C257" s="105"/>
      <c r="D257" s="106" t="str">
        <f t="shared" si="9"/>
        <v/>
      </c>
      <c r="E257" s="107"/>
      <c r="F257" s="108" t="str">
        <f t="shared" si="2"/>
        <v/>
      </c>
      <c r="G257" s="109" t="str">
        <f>IFERROR(VLOOKUP($E257,contratos,2,FALSE),"")</f>
        <v/>
      </c>
      <c r="H257" s="110" t="str">
        <f>IFERROR(VLOOKUP($E257,contratos,3,FALSE),"")</f>
        <v/>
      </c>
      <c r="I257" s="111" t="str">
        <f>IFERROR(VLOOKUP($E257,contratos,4,FALSE),"")</f>
        <v/>
      </c>
      <c r="J257" s="112" t="str">
        <f>IFERROR(VLOOKUP($E257,contratos,5,FALSE),"")</f>
        <v/>
      </c>
      <c r="K257" s="112" t="str">
        <f>IFERROR(VLOOKUP($E257,contratos,6,FALSE),"")</f>
        <v/>
      </c>
      <c r="L257" s="112" t="str">
        <f>IFERROR(VLOOKUP($E257,contratos,7,FALSE),"")</f>
        <v/>
      </c>
      <c r="M257" s="113"/>
      <c r="N257" s="114"/>
      <c r="O257" s="113"/>
      <c r="P257" s="107"/>
      <c r="Q257" s="115"/>
      <c r="R257" s="116"/>
      <c r="S257" s="117" t="str">
        <f t="shared" si="3"/>
        <v/>
      </c>
      <c r="T257" s="116"/>
      <c r="U257" s="106" t="str">
        <f t="shared" si="11"/>
        <v/>
      </c>
      <c r="V257" s="107"/>
      <c r="W257" s="107"/>
      <c r="X257" s="118"/>
      <c r="Y257" s="119" t="str">
        <f t="shared" si="10"/>
        <v/>
      </c>
      <c r="Z257" s="113"/>
      <c r="AA257" s="113"/>
      <c r="AB257" s="119" t="str">
        <f>IF(T257&lt;&gt;"",(HOUR(T257)+MINUTE(T257)/60)*custohh,"")</f>
        <v/>
      </c>
      <c r="AC257" s="118"/>
      <c r="AD257" s="119" t="str">
        <f t="shared" si="6"/>
        <v/>
      </c>
      <c r="AE257" s="107"/>
      <c r="AF257" s="107"/>
      <c r="AG257" s="107"/>
      <c r="AH257" s="107"/>
      <c r="AI257" s="107"/>
      <c r="AJ257" s="120"/>
      <c r="AK257" s="107"/>
      <c r="AL257" s="113"/>
      <c r="AM257" s="121"/>
      <c r="AN257" s="121"/>
    </row>
    <row r="258">
      <c r="A258" s="104"/>
      <c r="B258" s="105"/>
      <c r="C258" s="105"/>
      <c r="D258" s="106" t="str">
        <f t="shared" si="9"/>
        <v/>
      </c>
      <c r="E258" s="107"/>
      <c r="F258" s="108" t="str">
        <f t="shared" si="2"/>
        <v/>
      </c>
      <c r="G258" s="109" t="str">
        <f>IFERROR(VLOOKUP($E258,contratos,2,FALSE),"")</f>
        <v/>
      </c>
      <c r="H258" s="110" t="str">
        <f>IFERROR(VLOOKUP($E258,contratos,3,FALSE),"")</f>
        <v/>
      </c>
      <c r="I258" s="111" t="str">
        <f>IFERROR(VLOOKUP($E258,contratos,4,FALSE),"")</f>
        <v/>
      </c>
      <c r="J258" s="112" t="str">
        <f>IFERROR(VLOOKUP($E258,contratos,5,FALSE),"")</f>
        <v/>
      </c>
      <c r="K258" s="112" t="str">
        <f>IFERROR(VLOOKUP($E258,contratos,6,FALSE),"")</f>
        <v/>
      </c>
      <c r="L258" s="112" t="str">
        <f>IFERROR(VLOOKUP($E258,contratos,7,FALSE),"")</f>
        <v/>
      </c>
      <c r="M258" s="113"/>
      <c r="N258" s="114"/>
      <c r="O258" s="113"/>
      <c r="P258" s="107"/>
      <c r="Q258" s="115"/>
      <c r="R258" s="116"/>
      <c r="S258" s="117" t="str">
        <f t="shared" si="3"/>
        <v/>
      </c>
      <c r="T258" s="116"/>
      <c r="U258" s="106" t="str">
        <f t="shared" si="11"/>
        <v/>
      </c>
      <c r="V258" s="107"/>
      <c r="W258" s="107"/>
      <c r="X258" s="118"/>
      <c r="Y258" s="119" t="str">
        <f t="shared" si="10"/>
        <v/>
      </c>
      <c r="Z258" s="113"/>
      <c r="AA258" s="113"/>
      <c r="AB258" s="119" t="str">
        <f>IF(T258&lt;&gt;"",(HOUR(T258)+MINUTE(T258)/60)*custohh,"")</f>
        <v/>
      </c>
      <c r="AC258" s="118"/>
      <c r="AD258" s="119" t="str">
        <f t="shared" si="6"/>
        <v/>
      </c>
      <c r="AE258" s="107"/>
      <c r="AF258" s="107"/>
      <c r="AG258" s="107"/>
      <c r="AH258" s="107"/>
      <c r="AI258" s="107"/>
      <c r="AJ258" s="120"/>
      <c r="AK258" s="107"/>
      <c r="AL258" s="113"/>
      <c r="AM258" s="121"/>
      <c r="AN258" s="121"/>
    </row>
    <row r="259">
      <c r="A259" s="104"/>
      <c r="B259" s="105"/>
      <c r="C259" s="105"/>
      <c r="D259" s="106" t="str">
        <f t="shared" si="9"/>
        <v/>
      </c>
      <c r="E259" s="107"/>
      <c r="F259" s="108" t="str">
        <f t="shared" si="2"/>
        <v/>
      </c>
      <c r="G259" s="109" t="str">
        <f>IFERROR(VLOOKUP($E259,contratos,2,FALSE),"")</f>
        <v/>
      </c>
      <c r="H259" s="110" t="str">
        <f>IFERROR(VLOOKUP($E259,contratos,3,FALSE),"")</f>
        <v/>
      </c>
      <c r="I259" s="111" t="str">
        <f>IFERROR(VLOOKUP($E259,contratos,4,FALSE),"")</f>
        <v/>
      </c>
      <c r="J259" s="112" t="str">
        <f>IFERROR(VLOOKUP($E259,contratos,5,FALSE),"")</f>
        <v/>
      </c>
      <c r="K259" s="112" t="str">
        <f>IFERROR(VLOOKUP($E259,contratos,6,FALSE),"")</f>
        <v/>
      </c>
      <c r="L259" s="112" t="str">
        <f>IFERROR(VLOOKUP($E259,contratos,7,FALSE),"")</f>
        <v/>
      </c>
      <c r="M259" s="113"/>
      <c r="N259" s="114"/>
      <c r="O259" s="113"/>
      <c r="P259" s="107"/>
      <c r="Q259" s="115"/>
      <c r="R259" s="116"/>
      <c r="S259" s="117" t="str">
        <f t="shared" si="3"/>
        <v/>
      </c>
      <c r="T259" s="116"/>
      <c r="U259" s="106" t="str">
        <f t="shared" si="11"/>
        <v/>
      </c>
      <c r="V259" s="107"/>
      <c r="W259" s="107"/>
      <c r="X259" s="118"/>
      <c r="Y259" s="119" t="str">
        <f t="shared" si="10"/>
        <v/>
      </c>
      <c r="Z259" s="113"/>
      <c r="AA259" s="113"/>
      <c r="AB259" s="119" t="str">
        <f>IF(T259&lt;&gt;"",(HOUR(T259)+MINUTE(T259)/60)*custohh,"")</f>
        <v/>
      </c>
      <c r="AC259" s="118"/>
      <c r="AD259" s="119" t="str">
        <f t="shared" si="6"/>
        <v/>
      </c>
      <c r="AE259" s="107"/>
      <c r="AF259" s="107"/>
      <c r="AG259" s="107"/>
      <c r="AH259" s="107"/>
      <c r="AI259" s="107"/>
      <c r="AJ259" s="120"/>
      <c r="AK259" s="107"/>
      <c r="AL259" s="113"/>
      <c r="AM259" s="121"/>
      <c r="AN259" s="121"/>
    </row>
    <row r="260">
      <c r="A260" s="104"/>
      <c r="B260" s="105"/>
      <c r="C260" s="105"/>
      <c r="D260" s="106" t="str">
        <f t="shared" si="9"/>
        <v/>
      </c>
      <c r="E260" s="107"/>
      <c r="F260" s="108" t="str">
        <f t="shared" si="2"/>
        <v/>
      </c>
      <c r="G260" s="109" t="str">
        <f>IFERROR(VLOOKUP($E260,contratos,2,FALSE),"")</f>
        <v/>
      </c>
      <c r="H260" s="110" t="str">
        <f>IFERROR(VLOOKUP($E260,contratos,3,FALSE),"")</f>
        <v/>
      </c>
      <c r="I260" s="111" t="str">
        <f>IFERROR(VLOOKUP($E260,contratos,4,FALSE),"")</f>
        <v/>
      </c>
      <c r="J260" s="112" t="str">
        <f>IFERROR(VLOOKUP($E260,contratos,5,FALSE),"")</f>
        <v/>
      </c>
      <c r="K260" s="112" t="str">
        <f>IFERROR(VLOOKUP($E260,contratos,6,FALSE),"")</f>
        <v/>
      </c>
      <c r="L260" s="112" t="str">
        <f>IFERROR(VLOOKUP($E260,contratos,7,FALSE),"")</f>
        <v/>
      </c>
      <c r="M260" s="113"/>
      <c r="N260" s="114"/>
      <c r="O260" s="113"/>
      <c r="P260" s="107"/>
      <c r="Q260" s="115"/>
      <c r="R260" s="116"/>
      <c r="S260" s="117" t="str">
        <f t="shared" si="3"/>
        <v/>
      </c>
      <c r="T260" s="116"/>
      <c r="U260" s="106" t="str">
        <f t="shared" si="11"/>
        <v/>
      </c>
      <c r="V260" s="107"/>
      <c r="W260" s="107"/>
      <c r="X260" s="118"/>
      <c r="Y260" s="119" t="str">
        <f t="shared" si="10"/>
        <v/>
      </c>
      <c r="Z260" s="113"/>
      <c r="AA260" s="113"/>
      <c r="AB260" s="119" t="str">
        <f>IF(T260&lt;&gt;"",(HOUR(T260)+MINUTE(T260)/60)*custohh,"")</f>
        <v/>
      </c>
      <c r="AC260" s="118"/>
      <c r="AD260" s="119" t="str">
        <f t="shared" si="6"/>
        <v/>
      </c>
      <c r="AE260" s="107"/>
      <c r="AF260" s="107"/>
      <c r="AG260" s="107"/>
      <c r="AH260" s="107"/>
      <c r="AI260" s="107"/>
      <c r="AJ260" s="120"/>
      <c r="AK260" s="107"/>
      <c r="AL260" s="113"/>
      <c r="AM260" s="121"/>
      <c r="AN260" s="121"/>
    </row>
    <row r="261">
      <c r="A261" s="104"/>
      <c r="B261" s="105"/>
      <c r="C261" s="105"/>
      <c r="D261" s="106" t="str">
        <f t="shared" si="9"/>
        <v/>
      </c>
      <c r="E261" s="107"/>
      <c r="F261" s="108" t="str">
        <f t="shared" si="2"/>
        <v/>
      </c>
      <c r="G261" s="109" t="str">
        <f>IFERROR(VLOOKUP($E261,contratos,2,FALSE),"")</f>
        <v/>
      </c>
      <c r="H261" s="110" t="str">
        <f>IFERROR(VLOOKUP($E261,contratos,3,FALSE),"")</f>
        <v/>
      </c>
      <c r="I261" s="111" t="str">
        <f>IFERROR(VLOOKUP($E261,contratos,4,FALSE),"")</f>
        <v/>
      </c>
      <c r="J261" s="112" t="str">
        <f>IFERROR(VLOOKUP($E261,contratos,5,FALSE),"")</f>
        <v/>
      </c>
      <c r="K261" s="112" t="str">
        <f>IFERROR(VLOOKUP($E261,contratos,6,FALSE),"")</f>
        <v/>
      </c>
      <c r="L261" s="112" t="str">
        <f>IFERROR(VLOOKUP($E261,contratos,7,FALSE),"")</f>
        <v/>
      </c>
      <c r="M261" s="113"/>
      <c r="N261" s="114"/>
      <c r="O261" s="113"/>
      <c r="P261" s="107"/>
      <c r="Q261" s="115"/>
      <c r="R261" s="116"/>
      <c r="S261" s="117" t="str">
        <f t="shared" si="3"/>
        <v/>
      </c>
      <c r="T261" s="116"/>
      <c r="U261" s="106" t="str">
        <f t="shared" si="11"/>
        <v/>
      </c>
      <c r="V261" s="107"/>
      <c r="W261" s="107"/>
      <c r="X261" s="118"/>
      <c r="Y261" s="119" t="str">
        <f t="shared" si="10"/>
        <v/>
      </c>
      <c r="Z261" s="113"/>
      <c r="AA261" s="113"/>
      <c r="AB261" s="119" t="str">
        <f>IF(T261&lt;&gt;"",(HOUR(T261)+MINUTE(T261)/60)*custohh,"")</f>
        <v/>
      </c>
      <c r="AC261" s="118"/>
      <c r="AD261" s="119" t="str">
        <f t="shared" si="6"/>
        <v/>
      </c>
      <c r="AE261" s="107"/>
      <c r="AF261" s="107"/>
      <c r="AG261" s="107"/>
      <c r="AH261" s="107"/>
      <c r="AI261" s="107"/>
      <c r="AJ261" s="120"/>
      <c r="AK261" s="107"/>
      <c r="AL261" s="113"/>
      <c r="AM261" s="121"/>
      <c r="AN261" s="121"/>
    </row>
    <row r="262">
      <c r="A262" s="104"/>
      <c r="B262" s="105"/>
      <c r="C262" s="105"/>
      <c r="D262" s="106" t="str">
        <f t="shared" si="9"/>
        <v/>
      </c>
      <c r="E262" s="107"/>
      <c r="F262" s="108" t="str">
        <f t="shared" si="2"/>
        <v/>
      </c>
      <c r="G262" s="109" t="str">
        <f>IFERROR(VLOOKUP($E262,contratos,2,FALSE),"")</f>
        <v/>
      </c>
      <c r="H262" s="110" t="str">
        <f>IFERROR(VLOOKUP($E262,contratos,3,FALSE),"")</f>
        <v/>
      </c>
      <c r="I262" s="111" t="str">
        <f>IFERROR(VLOOKUP($E262,contratos,4,FALSE),"")</f>
        <v/>
      </c>
      <c r="J262" s="112" t="str">
        <f>IFERROR(VLOOKUP($E262,contratos,5,FALSE),"")</f>
        <v/>
      </c>
      <c r="K262" s="112" t="str">
        <f>IFERROR(VLOOKUP($E262,contratos,6,FALSE),"")</f>
        <v/>
      </c>
      <c r="L262" s="112" t="str">
        <f>IFERROR(VLOOKUP($E262,contratos,7,FALSE),"")</f>
        <v/>
      </c>
      <c r="M262" s="113"/>
      <c r="N262" s="114"/>
      <c r="O262" s="113"/>
      <c r="P262" s="107"/>
      <c r="Q262" s="115"/>
      <c r="R262" s="116"/>
      <c r="S262" s="117" t="str">
        <f t="shared" si="3"/>
        <v/>
      </c>
      <c r="T262" s="116"/>
      <c r="U262" s="106" t="str">
        <f t="shared" si="11"/>
        <v/>
      </c>
      <c r="V262" s="107"/>
      <c r="W262" s="107"/>
      <c r="X262" s="118"/>
      <c r="Y262" s="119" t="str">
        <f t="shared" si="10"/>
        <v/>
      </c>
      <c r="Z262" s="113"/>
      <c r="AA262" s="113"/>
      <c r="AB262" s="119" t="str">
        <f>IF(T262&lt;&gt;"",(HOUR(T262)+MINUTE(T262)/60)*custohh,"")</f>
        <v/>
      </c>
      <c r="AC262" s="118"/>
      <c r="AD262" s="119" t="str">
        <f t="shared" si="6"/>
        <v/>
      </c>
      <c r="AE262" s="107"/>
      <c r="AF262" s="107"/>
      <c r="AG262" s="107"/>
      <c r="AH262" s="107"/>
      <c r="AI262" s="107"/>
      <c r="AJ262" s="120"/>
      <c r="AK262" s="107"/>
      <c r="AL262" s="113"/>
      <c r="AM262" s="121"/>
      <c r="AN262" s="121"/>
    </row>
    <row r="263">
      <c r="A263" s="104"/>
      <c r="B263" s="105"/>
      <c r="C263" s="105"/>
      <c r="D263" s="106" t="str">
        <f t="shared" si="9"/>
        <v/>
      </c>
      <c r="E263" s="107"/>
      <c r="F263" s="108" t="str">
        <f t="shared" si="2"/>
        <v/>
      </c>
      <c r="G263" s="109" t="str">
        <f>IFERROR(VLOOKUP($E263,contratos,2,FALSE),"")</f>
        <v/>
      </c>
      <c r="H263" s="110" t="str">
        <f>IFERROR(VLOOKUP($E263,contratos,3,FALSE),"")</f>
        <v/>
      </c>
      <c r="I263" s="111" t="str">
        <f>IFERROR(VLOOKUP($E263,contratos,4,FALSE),"")</f>
        <v/>
      </c>
      <c r="J263" s="112" t="str">
        <f>IFERROR(VLOOKUP($E263,contratos,5,FALSE),"")</f>
        <v/>
      </c>
      <c r="K263" s="112" t="str">
        <f>IFERROR(VLOOKUP($E263,contratos,6,FALSE),"")</f>
        <v/>
      </c>
      <c r="L263" s="112" t="str">
        <f>IFERROR(VLOOKUP($E263,contratos,7,FALSE),"")</f>
        <v/>
      </c>
      <c r="M263" s="113"/>
      <c r="N263" s="114"/>
      <c r="O263" s="113"/>
      <c r="P263" s="107"/>
      <c r="Q263" s="115"/>
      <c r="R263" s="116"/>
      <c r="S263" s="117" t="str">
        <f t="shared" si="3"/>
        <v/>
      </c>
      <c r="T263" s="116"/>
      <c r="U263" s="106" t="str">
        <f t="shared" si="11"/>
        <v/>
      </c>
      <c r="V263" s="107"/>
      <c r="W263" s="107"/>
      <c r="X263" s="118"/>
      <c r="Y263" s="119" t="str">
        <f t="shared" si="10"/>
        <v/>
      </c>
      <c r="Z263" s="113"/>
      <c r="AA263" s="113"/>
      <c r="AB263" s="119" t="str">
        <f>IF(T263&lt;&gt;"",(HOUR(T263)+MINUTE(T263)/60)*custohh,"")</f>
        <v/>
      </c>
      <c r="AC263" s="118"/>
      <c r="AD263" s="119" t="str">
        <f t="shared" si="6"/>
        <v/>
      </c>
      <c r="AE263" s="107"/>
      <c r="AF263" s="107"/>
      <c r="AG263" s="107"/>
      <c r="AH263" s="107"/>
      <c r="AI263" s="107"/>
      <c r="AJ263" s="120"/>
      <c r="AK263" s="107"/>
      <c r="AL263" s="113"/>
      <c r="AM263" s="121"/>
      <c r="AN263" s="121"/>
    </row>
    <row r="264">
      <c r="A264" s="104"/>
      <c r="B264" s="105"/>
      <c r="C264" s="105"/>
      <c r="D264" s="106" t="str">
        <f t="shared" si="9"/>
        <v/>
      </c>
      <c r="E264" s="107"/>
      <c r="F264" s="108" t="str">
        <f t="shared" si="2"/>
        <v/>
      </c>
      <c r="G264" s="109" t="str">
        <f>IFERROR(VLOOKUP($E264,contratos,2,FALSE),"")</f>
        <v/>
      </c>
      <c r="H264" s="110" t="str">
        <f>IFERROR(VLOOKUP($E264,contratos,3,FALSE),"")</f>
        <v/>
      </c>
      <c r="I264" s="111" t="str">
        <f>IFERROR(VLOOKUP($E264,contratos,4,FALSE),"")</f>
        <v/>
      </c>
      <c r="J264" s="112" t="str">
        <f>IFERROR(VLOOKUP($E264,contratos,5,FALSE),"")</f>
        <v/>
      </c>
      <c r="K264" s="112" t="str">
        <f>IFERROR(VLOOKUP($E264,contratos,6,FALSE),"")</f>
        <v/>
      </c>
      <c r="L264" s="112" t="str">
        <f>IFERROR(VLOOKUP($E264,contratos,7,FALSE),"")</f>
        <v/>
      </c>
      <c r="M264" s="113"/>
      <c r="N264" s="114"/>
      <c r="O264" s="113"/>
      <c r="P264" s="107"/>
      <c r="Q264" s="115"/>
      <c r="R264" s="116"/>
      <c r="S264" s="117" t="str">
        <f t="shared" si="3"/>
        <v/>
      </c>
      <c r="T264" s="116"/>
      <c r="U264" s="106" t="str">
        <f t="shared" si="11"/>
        <v/>
      </c>
      <c r="V264" s="107"/>
      <c r="W264" s="107"/>
      <c r="X264" s="118"/>
      <c r="Y264" s="119" t="str">
        <f t="shared" si="10"/>
        <v/>
      </c>
      <c r="Z264" s="113"/>
      <c r="AA264" s="113"/>
      <c r="AB264" s="119" t="str">
        <f>IF(T264&lt;&gt;"",(HOUR(T264)+MINUTE(T264)/60)*custohh,"")</f>
        <v/>
      </c>
      <c r="AC264" s="118"/>
      <c r="AD264" s="119" t="str">
        <f t="shared" si="6"/>
        <v/>
      </c>
      <c r="AE264" s="107"/>
      <c r="AF264" s="107"/>
      <c r="AG264" s="107"/>
      <c r="AH264" s="107"/>
      <c r="AI264" s="107"/>
      <c r="AJ264" s="120"/>
      <c r="AK264" s="107"/>
      <c r="AL264" s="113"/>
      <c r="AM264" s="121"/>
      <c r="AN264" s="121"/>
    </row>
    <row r="265">
      <c r="A265" s="104"/>
      <c r="B265" s="105"/>
      <c r="C265" s="105"/>
      <c r="D265" s="106" t="str">
        <f t="shared" si="9"/>
        <v/>
      </c>
      <c r="E265" s="107"/>
      <c r="F265" s="108" t="str">
        <f t="shared" si="2"/>
        <v/>
      </c>
      <c r="G265" s="109" t="str">
        <f>IFERROR(VLOOKUP($E265,contratos,2,FALSE),"")</f>
        <v/>
      </c>
      <c r="H265" s="110" t="str">
        <f>IFERROR(VLOOKUP($E265,contratos,3,FALSE),"")</f>
        <v/>
      </c>
      <c r="I265" s="111" t="str">
        <f>IFERROR(VLOOKUP($E265,contratos,4,FALSE),"")</f>
        <v/>
      </c>
      <c r="J265" s="112" t="str">
        <f>IFERROR(VLOOKUP($E265,contratos,5,FALSE),"")</f>
        <v/>
      </c>
      <c r="K265" s="112" t="str">
        <f>IFERROR(VLOOKUP($E265,contratos,6,FALSE),"")</f>
        <v/>
      </c>
      <c r="L265" s="112" t="str">
        <f>IFERROR(VLOOKUP($E265,contratos,7,FALSE),"")</f>
        <v/>
      </c>
      <c r="M265" s="113"/>
      <c r="N265" s="114"/>
      <c r="O265" s="113"/>
      <c r="P265" s="107"/>
      <c r="Q265" s="115"/>
      <c r="R265" s="116"/>
      <c r="S265" s="117" t="str">
        <f t="shared" si="3"/>
        <v/>
      </c>
      <c r="T265" s="116"/>
      <c r="U265" s="106" t="str">
        <f t="shared" si="11"/>
        <v/>
      </c>
      <c r="V265" s="107"/>
      <c r="W265" s="107"/>
      <c r="X265" s="118"/>
      <c r="Y265" s="119" t="str">
        <f t="shared" si="10"/>
        <v/>
      </c>
      <c r="Z265" s="113"/>
      <c r="AA265" s="113"/>
      <c r="AB265" s="119" t="str">
        <f>IF(T265&lt;&gt;"",(HOUR(T265)+MINUTE(T265)/60)*custohh,"")</f>
        <v/>
      </c>
      <c r="AC265" s="118"/>
      <c r="AD265" s="119" t="str">
        <f t="shared" si="6"/>
        <v/>
      </c>
      <c r="AE265" s="107"/>
      <c r="AF265" s="107"/>
      <c r="AG265" s="107"/>
      <c r="AH265" s="107"/>
      <c r="AI265" s="107"/>
      <c r="AJ265" s="120"/>
      <c r="AK265" s="107"/>
      <c r="AL265" s="113"/>
      <c r="AM265" s="121"/>
      <c r="AN265" s="121"/>
    </row>
    <row r="266">
      <c r="A266" s="104"/>
      <c r="B266" s="105"/>
      <c r="C266" s="105"/>
      <c r="D266" s="106" t="str">
        <f t="shared" si="9"/>
        <v/>
      </c>
      <c r="E266" s="107"/>
      <c r="F266" s="108" t="str">
        <f t="shared" si="2"/>
        <v/>
      </c>
      <c r="G266" s="109" t="str">
        <f>IFERROR(VLOOKUP($E266,contratos,2,FALSE),"")</f>
        <v/>
      </c>
      <c r="H266" s="110" t="str">
        <f>IFERROR(VLOOKUP($E266,contratos,3,FALSE),"")</f>
        <v/>
      </c>
      <c r="I266" s="111" t="str">
        <f>IFERROR(VLOOKUP($E266,contratos,4,FALSE),"")</f>
        <v/>
      </c>
      <c r="J266" s="112" t="str">
        <f>IFERROR(VLOOKUP($E266,contratos,5,FALSE),"")</f>
        <v/>
      </c>
      <c r="K266" s="112" t="str">
        <f>IFERROR(VLOOKUP($E266,contratos,6,FALSE),"")</f>
        <v/>
      </c>
      <c r="L266" s="112" t="str">
        <f>IFERROR(VLOOKUP($E266,contratos,7,FALSE),"")</f>
        <v/>
      </c>
      <c r="M266" s="113"/>
      <c r="N266" s="114"/>
      <c r="O266" s="113"/>
      <c r="P266" s="107"/>
      <c r="Q266" s="115"/>
      <c r="R266" s="116"/>
      <c r="S266" s="117" t="str">
        <f t="shared" si="3"/>
        <v/>
      </c>
      <c r="T266" s="116"/>
      <c r="U266" s="106" t="str">
        <f t="shared" si="11"/>
        <v/>
      </c>
      <c r="V266" s="107"/>
      <c r="W266" s="107"/>
      <c r="X266" s="118"/>
      <c r="Y266" s="119" t="str">
        <f t="shared" si="10"/>
        <v/>
      </c>
      <c r="Z266" s="113"/>
      <c r="AA266" s="113"/>
      <c r="AB266" s="119" t="str">
        <f>IF(T266&lt;&gt;"",(HOUR(T266)+MINUTE(T266)/60)*custohh,"")</f>
        <v/>
      </c>
      <c r="AC266" s="118"/>
      <c r="AD266" s="119" t="str">
        <f t="shared" si="6"/>
        <v/>
      </c>
      <c r="AE266" s="107"/>
      <c r="AF266" s="107"/>
      <c r="AG266" s="107"/>
      <c r="AH266" s="107"/>
      <c r="AI266" s="107"/>
      <c r="AJ266" s="120"/>
      <c r="AK266" s="107"/>
      <c r="AL266" s="113"/>
      <c r="AM266" s="121"/>
      <c r="AN266" s="121"/>
    </row>
    <row r="267">
      <c r="A267" s="104"/>
      <c r="B267" s="105"/>
      <c r="C267" s="105"/>
      <c r="D267" s="106" t="str">
        <f t="shared" si="9"/>
        <v/>
      </c>
      <c r="E267" s="107"/>
      <c r="F267" s="108" t="str">
        <f t="shared" si="2"/>
        <v/>
      </c>
      <c r="G267" s="109" t="str">
        <f>IFERROR(VLOOKUP($E267,contratos,2,FALSE),"")</f>
        <v/>
      </c>
      <c r="H267" s="110" t="str">
        <f>IFERROR(VLOOKUP($E267,contratos,3,FALSE),"")</f>
        <v/>
      </c>
      <c r="I267" s="111" t="str">
        <f>IFERROR(VLOOKUP($E267,contratos,4,FALSE),"")</f>
        <v/>
      </c>
      <c r="J267" s="112" t="str">
        <f>IFERROR(VLOOKUP($E267,contratos,5,FALSE),"")</f>
        <v/>
      </c>
      <c r="K267" s="112" t="str">
        <f>IFERROR(VLOOKUP($E267,contratos,6,FALSE),"")</f>
        <v/>
      </c>
      <c r="L267" s="112" t="str">
        <f>IFERROR(VLOOKUP($E267,contratos,7,FALSE),"")</f>
        <v/>
      </c>
      <c r="M267" s="113"/>
      <c r="N267" s="114"/>
      <c r="O267" s="113"/>
      <c r="P267" s="107"/>
      <c r="Q267" s="115"/>
      <c r="R267" s="116"/>
      <c r="S267" s="117" t="str">
        <f t="shared" si="3"/>
        <v/>
      </c>
      <c r="T267" s="116"/>
      <c r="U267" s="106" t="str">
        <f t="shared" si="11"/>
        <v/>
      </c>
      <c r="V267" s="107"/>
      <c r="W267" s="107"/>
      <c r="X267" s="118"/>
      <c r="Y267" s="119" t="str">
        <f t="shared" si="10"/>
        <v/>
      </c>
      <c r="Z267" s="113"/>
      <c r="AA267" s="113"/>
      <c r="AB267" s="119" t="str">
        <f>IF(T267&lt;&gt;"",(HOUR(T267)+MINUTE(T267)/60)*custohh,"")</f>
        <v/>
      </c>
      <c r="AC267" s="118"/>
      <c r="AD267" s="119" t="str">
        <f t="shared" si="6"/>
        <v/>
      </c>
      <c r="AE267" s="107"/>
      <c r="AF267" s="107"/>
      <c r="AG267" s="107"/>
      <c r="AH267" s="107"/>
      <c r="AI267" s="107"/>
      <c r="AJ267" s="120"/>
      <c r="AK267" s="107"/>
      <c r="AL267" s="113"/>
      <c r="AM267" s="121"/>
      <c r="AN267" s="121"/>
    </row>
    <row r="268">
      <c r="A268" s="104"/>
      <c r="B268" s="105"/>
      <c r="C268" s="105"/>
      <c r="D268" s="106" t="str">
        <f t="shared" si="9"/>
        <v/>
      </c>
      <c r="E268" s="107"/>
      <c r="F268" s="108" t="str">
        <f t="shared" si="2"/>
        <v/>
      </c>
      <c r="G268" s="109" t="str">
        <f>IFERROR(VLOOKUP($E268,contratos,2,FALSE),"")</f>
        <v/>
      </c>
      <c r="H268" s="110" t="str">
        <f>IFERROR(VLOOKUP($E268,contratos,3,FALSE),"")</f>
        <v/>
      </c>
      <c r="I268" s="111" t="str">
        <f>IFERROR(VLOOKUP($E268,contratos,4,FALSE),"")</f>
        <v/>
      </c>
      <c r="J268" s="112" t="str">
        <f>IFERROR(VLOOKUP($E268,contratos,5,FALSE),"")</f>
        <v/>
      </c>
      <c r="K268" s="112" t="str">
        <f>IFERROR(VLOOKUP($E268,contratos,6,FALSE),"")</f>
        <v/>
      </c>
      <c r="L268" s="112" t="str">
        <f>IFERROR(VLOOKUP($E268,contratos,7,FALSE),"")</f>
        <v/>
      </c>
      <c r="M268" s="113"/>
      <c r="N268" s="114"/>
      <c r="O268" s="113"/>
      <c r="P268" s="107"/>
      <c r="Q268" s="115"/>
      <c r="R268" s="116"/>
      <c r="S268" s="117" t="str">
        <f t="shared" si="3"/>
        <v/>
      </c>
      <c r="T268" s="116"/>
      <c r="U268" s="106" t="str">
        <f t="shared" si="11"/>
        <v/>
      </c>
      <c r="V268" s="107"/>
      <c r="W268" s="107"/>
      <c r="X268" s="118"/>
      <c r="Y268" s="119" t="str">
        <f t="shared" si="10"/>
        <v/>
      </c>
      <c r="Z268" s="113"/>
      <c r="AA268" s="113"/>
      <c r="AB268" s="119" t="str">
        <f>IF(T268&lt;&gt;"",(HOUR(T268)+MINUTE(T268)/60)*custohh,"")</f>
        <v/>
      </c>
      <c r="AC268" s="118"/>
      <c r="AD268" s="119" t="str">
        <f t="shared" si="6"/>
        <v/>
      </c>
      <c r="AE268" s="107"/>
      <c r="AF268" s="107"/>
      <c r="AG268" s="107"/>
      <c r="AH268" s="107"/>
      <c r="AI268" s="107"/>
      <c r="AJ268" s="120"/>
      <c r="AK268" s="107"/>
      <c r="AL268" s="113"/>
      <c r="AM268" s="121"/>
      <c r="AN268" s="121"/>
    </row>
    <row r="269">
      <c r="A269" s="104"/>
      <c r="B269" s="105"/>
      <c r="C269" s="105"/>
      <c r="D269" s="106" t="str">
        <f t="shared" si="9"/>
        <v/>
      </c>
      <c r="E269" s="107"/>
      <c r="F269" s="108" t="str">
        <f t="shared" si="2"/>
        <v/>
      </c>
      <c r="G269" s="109" t="str">
        <f>IFERROR(VLOOKUP($E269,contratos,2,FALSE),"")</f>
        <v/>
      </c>
      <c r="H269" s="110" t="str">
        <f>IFERROR(VLOOKUP($E269,contratos,3,FALSE),"")</f>
        <v/>
      </c>
      <c r="I269" s="111" t="str">
        <f>IFERROR(VLOOKUP($E269,contratos,4,FALSE),"")</f>
        <v/>
      </c>
      <c r="J269" s="112" t="str">
        <f>IFERROR(VLOOKUP($E269,contratos,5,FALSE),"")</f>
        <v/>
      </c>
      <c r="K269" s="112" t="str">
        <f>IFERROR(VLOOKUP($E269,contratos,6,FALSE),"")</f>
        <v/>
      </c>
      <c r="L269" s="112" t="str">
        <f>IFERROR(VLOOKUP($E269,contratos,7,FALSE),"")</f>
        <v/>
      </c>
      <c r="M269" s="113"/>
      <c r="N269" s="114"/>
      <c r="O269" s="113"/>
      <c r="P269" s="107"/>
      <c r="Q269" s="115"/>
      <c r="R269" s="116"/>
      <c r="S269" s="117" t="str">
        <f t="shared" si="3"/>
        <v/>
      </c>
      <c r="T269" s="116"/>
      <c r="U269" s="106" t="str">
        <f t="shared" si="11"/>
        <v/>
      </c>
      <c r="V269" s="107"/>
      <c r="W269" s="107"/>
      <c r="X269" s="118"/>
      <c r="Y269" s="119" t="str">
        <f t="shared" si="10"/>
        <v/>
      </c>
      <c r="Z269" s="113"/>
      <c r="AA269" s="113"/>
      <c r="AB269" s="119" t="str">
        <f>IF(T269&lt;&gt;"",(HOUR(T269)+MINUTE(T269)/60)*custohh,"")</f>
        <v/>
      </c>
      <c r="AC269" s="118"/>
      <c r="AD269" s="119" t="str">
        <f t="shared" si="6"/>
        <v/>
      </c>
      <c r="AE269" s="107"/>
      <c r="AF269" s="107"/>
      <c r="AG269" s="107"/>
      <c r="AH269" s="107"/>
      <c r="AI269" s="107"/>
      <c r="AJ269" s="120"/>
      <c r="AK269" s="107"/>
      <c r="AL269" s="113"/>
      <c r="AM269" s="121"/>
      <c r="AN269" s="121"/>
    </row>
    <row r="270">
      <c r="A270" s="104"/>
      <c r="B270" s="105"/>
      <c r="C270" s="105"/>
      <c r="D270" s="106" t="str">
        <f t="shared" si="9"/>
        <v/>
      </c>
      <c r="E270" s="107"/>
      <c r="F270" s="108" t="str">
        <f t="shared" si="2"/>
        <v/>
      </c>
      <c r="G270" s="109" t="str">
        <f>IFERROR(VLOOKUP($E270,contratos,2,FALSE),"")</f>
        <v/>
      </c>
      <c r="H270" s="110" t="str">
        <f>IFERROR(VLOOKUP($E270,contratos,3,FALSE),"")</f>
        <v/>
      </c>
      <c r="I270" s="111" t="str">
        <f>IFERROR(VLOOKUP($E270,contratos,4,FALSE),"")</f>
        <v/>
      </c>
      <c r="J270" s="112" t="str">
        <f>IFERROR(VLOOKUP($E270,contratos,5,FALSE),"")</f>
        <v/>
      </c>
      <c r="K270" s="112" t="str">
        <f>IFERROR(VLOOKUP($E270,contratos,6,FALSE),"")</f>
        <v/>
      </c>
      <c r="L270" s="112" t="str">
        <f>IFERROR(VLOOKUP($E270,contratos,7,FALSE),"")</f>
        <v/>
      </c>
      <c r="M270" s="113"/>
      <c r="N270" s="114"/>
      <c r="O270" s="113"/>
      <c r="P270" s="107"/>
      <c r="Q270" s="115"/>
      <c r="R270" s="116"/>
      <c r="S270" s="117" t="str">
        <f t="shared" si="3"/>
        <v/>
      </c>
      <c r="T270" s="116"/>
      <c r="U270" s="106" t="str">
        <f t="shared" si="11"/>
        <v/>
      </c>
      <c r="V270" s="107"/>
      <c r="W270" s="107"/>
      <c r="X270" s="118"/>
      <c r="Y270" s="119" t="str">
        <f t="shared" si="10"/>
        <v/>
      </c>
      <c r="Z270" s="113"/>
      <c r="AA270" s="113"/>
      <c r="AB270" s="119" t="str">
        <f>IF(T270&lt;&gt;"",(HOUR(T270)+MINUTE(T270)/60)*custohh,"")</f>
        <v/>
      </c>
      <c r="AC270" s="118"/>
      <c r="AD270" s="119" t="str">
        <f t="shared" si="6"/>
        <v/>
      </c>
      <c r="AE270" s="107"/>
      <c r="AF270" s="107"/>
      <c r="AG270" s="107"/>
      <c r="AH270" s="107"/>
      <c r="AI270" s="107"/>
      <c r="AJ270" s="120"/>
      <c r="AK270" s="107"/>
      <c r="AL270" s="113"/>
      <c r="AM270" s="121"/>
      <c r="AN270" s="121"/>
    </row>
    <row r="271">
      <c r="A271" s="104"/>
      <c r="B271" s="105"/>
      <c r="C271" s="105"/>
      <c r="D271" s="106" t="str">
        <f t="shared" si="9"/>
        <v/>
      </c>
      <c r="E271" s="107"/>
      <c r="F271" s="108" t="str">
        <f t="shared" si="2"/>
        <v/>
      </c>
      <c r="G271" s="109" t="str">
        <f>IFERROR(VLOOKUP($E271,contratos,2,FALSE),"")</f>
        <v/>
      </c>
      <c r="H271" s="110" t="str">
        <f>IFERROR(VLOOKUP($E271,contratos,3,FALSE),"")</f>
        <v/>
      </c>
      <c r="I271" s="111" t="str">
        <f>IFERROR(VLOOKUP($E271,contratos,4,FALSE),"")</f>
        <v/>
      </c>
      <c r="J271" s="112" t="str">
        <f>IFERROR(VLOOKUP($E271,contratos,5,FALSE),"")</f>
        <v/>
      </c>
      <c r="K271" s="112" t="str">
        <f>IFERROR(VLOOKUP($E271,contratos,6,FALSE),"")</f>
        <v/>
      </c>
      <c r="L271" s="112" t="str">
        <f>IFERROR(VLOOKUP($E271,contratos,7,FALSE),"")</f>
        <v/>
      </c>
      <c r="M271" s="113"/>
      <c r="N271" s="114"/>
      <c r="O271" s="113"/>
      <c r="P271" s="107"/>
      <c r="Q271" s="115"/>
      <c r="R271" s="116"/>
      <c r="S271" s="117" t="str">
        <f t="shared" si="3"/>
        <v/>
      </c>
      <c r="T271" s="116"/>
      <c r="U271" s="106" t="str">
        <f t="shared" si="11"/>
        <v/>
      </c>
      <c r="V271" s="107"/>
      <c r="W271" s="107"/>
      <c r="X271" s="118"/>
      <c r="Y271" s="119" t="str">
        <f t="shared" si="10"/>
        <v/>
      </c>
      <c r="Z271" s="113"/>
      <c r="AA271" s="113"/>
      <c r="AB271" s="119" t="str">
        <f>IF(T271&lt;&gt;"",(HOUR(T271)+MINUTE(T271)/60)*custohh,"")</f>
        <v/>
      </c>
      <c r="AC271" s="118"/>
      <c r="AD271" s="119" t="str">
        <f t="shared" si="6"/>
        <v/>
      </c>
      <c r="AE271" s="107"/>
      <c r="AF271" s="107"/>
      <c r="AG271" s="107"/>
      <c r="AH271" s="107"/>
      <c r="AI271" s="107"/>
      <c r="AJ271" s="120"/>
      <c r="AK271" s="107"/>
      <c r="AL271" s="113"/>
      <c r="AM271" s="121"/>
      <c r="AN271" s="121"/>
    </row>
    <row r="272">
      <c r="A272" s="104"/>
      <c r="B272" s="105"/>
      <c r="C272" s="105"/>
      <c r="D272" s="106" t="str">
        <f t="shared" si="9"/>
        <v/>
      </c>
      <c r="E272" s="107"/>
      <c r="F272" s="108" t="str">
        <f t="shared" si="2"/>
        <v/>
      </c>
      <c r="G272" s="109" t="str">
        <f>IFERROR(VLOOKUP($E272,contratos,2,FALSE),"")</f>
        <v/>
      </c>
      <c r="H272" s="110" t="str">
        <f>IFERROR(VLOOKUP($E272,contratos,3,FALSE),"")</f>
        <v/>
      </c>
      <c r="I272" s="111" t="str">
        <f>IFERROR(VLOOKUP($E272,contratos,4,FALSE),"")</f>
        <v/>
      </c>
      <c r="J272" s="112" t="str">
        <f>IFERROR(VLOOKUP($E272,contratos,5,FALSE),"")</f>
        <v/>
      </c>
      <c r="K272" s="112" t="str">
        <f>IFERROR(VLOOKUP($E272,contratos,6,FALSE),"")</f>
        <v/>
      </c>
      <c r="L272" s="112" t="str">
        <f>IFERROR(VLOOKUP($E272,contratos,7,FALSE),"")</f>
        <v/>
      </c>
      <c r="M272" s="113"/>
      <c r="N272" s="114"/>
      <c r="O272" s="113"/>
      <c r="P272" s="107"/>
      <c r="Q272" s="115"/>
      <c r="R272" s="116"/>
      <c r="S272" s="117" t="str">
        <f t="shared" si="3"/>
        <v/>
      </c>
      <c r="T272" s="116"/>
      <c r="U272" s="106" t="str">
        <f t="shared" si="11"/>
        <v/>
      </c>
      <c r="V272" s="107"/>
      <c r="W272" s="107"/>
      <c r="X272" s="118"/>
      <c r="Y272" s="119" t="str">
        <f t="shared" si="10"/>
        <v/>
      </c>
      <c r="Z272" s="113"/>
      <c r="AA272" s="113"/>
      <c r="AB272" s="119" t="str">
        <f>IF(T272&lt;&gt;"",(HOUR(T272)+MINUTE(T272)/60)*custohh,"")</f>
        <v/>
      </c>
      <c r="AC272" s="118"/>
      <c r="AD272" s="119" t="str">
        <f t="shared" si="6"/>
        <v/>
      </c>
      <c r="AE272" s="107"/>
      <c r="AF272" s="107"/>
      <c r="AG272" s="107"/>
      <c r="AH272" s="107"/>
      <c r="AI272" s="107"/>
      <c r="AJ272" s="120"/>
      <c r="AK272" s="107"/>
      <c r="AL272" s="113"/>
      <c r="AM272" s="121"/>
      <c r="AN272" s="121"/>
    </row>
    <row r="273">
      <c r="A273" s="104"/>
      <c r="B273" s="105"/>
      <c r="C273" s="105"/>
      <c r="D273" s="106" t="str">
        <f t="shared" si="9"/>
        <v/>
      </c>
      <c r="E273" s="107"/>
      <c r="F273" s="108" t="str">
        <f t="shared" si="2"/>
        <v/>
      </c>
      <c r="G273" s="109" t="str">
        <f>IFERROR(VLOOKUP($E273,contratos,2,FALSE),"")</f>
        <v/>
      </c>
      <c r="H273" s="110" t="str">
        <f>IFERROR(VLOOKUP($E273,contratos,3,FALSE),"")</f>
        <v/>
      </c>
      <c r="I273" s="111" t="str">
        <f>IFERROR(VLOOKUP($E273,contratos,4,FALSE),"")</f>
        <v/>
      </c>
      <c r="J273" s="112" t="str">
        <f>IFERROR(VLOOKUP($E273,contratos,5,FALSE),"")</f>
        <v/>
      </c>
      <c r="K273" s="112" t="str">
        <f>IFERROR(VLOOKUP($E273,contratos,6,FALSE),"")</f>
        <v/>
      </c>
      <c r="L273" s="112" t="str">
        <f>IFERROR(VLOOKUP($E273,contratos,7,FALSE),"")</f>
        <v/>
      </c>
      <c r="M273" s="113"/>
      <c r="N273" s="114"/>
      <c r="O273" s="113"/>
      <c r="P273" s="107"/>
      <c r="Q273" s="115"/>
      <c r="R273" s="116"/>
      <c r="S273" s="117" t="str">
        <f t="shared" si="3"/>
        <v/>
      </c>
      <c r="T273" s="116"/>
      <c r="U273" s="106" t="str">
        <f t="shared" si="11"/>
        <v/>
      </c>
      <c r="V273" s="107"/>
      <c r="W273" s="107"/>
      <c r="X273" s="118"/>
      <c r="Y273" s="119" t="str">
        <f t="shared" si="10"/>
        <v/>
      </c>
      <c r="Z273" s="113"/>
      <c r="AA273" s="113"/>
      <c r="AB273" s="119" t="str">
        <f>IF(T273&lt;&gt;"",(HOUR(T273)+MINUTE(T273)/60)*custohh,"")</f>
        <v/>
      </c>
      <c r="AC273" s="118"/>
      <c r="AD273" s="119" t="str">
        <f t="shared" si="6"/>
        <v/>
      </c>
      <c r="AE273" s="107"/>
      <c r="AF273" s="107"/>
      <c r="AG273" s="107"/>
      <c r="AH273" s="107"/>
      <c r="AI273" s="107"/>
      <c r="AJ273" s="120"/>
      <c r="AK273" s="107"/>
      <c r="AL273" s="113"/>
      <c r="AM273" s="121"/>
      <c r="AN273" s="121"/>
    </row>
    <row r="274">
      <c r="A274" s="104"/>
      <c r="B274" s="105"/>
      <c r="C274" s="105"/>
      <c r="D274" s="106" t="str">
        <f t="shared" si="9"/>
        <v/>
      </c>
      <c r="E274" s="107"/>
      <c r="F274" s="108" t="str">
        <f t="shared" si="2"/>
        <v/>
      </c>
      <c r="G274" s="109" t="str">
        <f>IFERROR(VLOOKUP($E274,contratos,2,FALSE),"")</f>
        <v/>
      </c>
      <c r="H274" s="110" t="str">
        <f>IFERROR(VLOOKUP($E274,contratos,3,FALSE),"")</f>
        <v/>
      </c>
      <c r="I274" s="111" t="str">
        <f>IFERROR(VLOOKUP($E274,contratos,4,FALSE),"")</f>
        <v/>
      </c>
      <c r="J274" s="112" t="str">
        <f>IFERROR(VLOOKUP($E274,contratos,5,FALSE),"")</f>
        <v/>
      </c>
      <c r="K274" s="112" t="str">
        <f>IFERROR(VLOOKUP($E274,contratos,6,FALSE),"")</f>
        <v/>
      </c>
      <c r="L274" s="112" t="str">
        <f>IFERROR(VLOOKUP($E274,contratos,7,FALSE),"")</f>
        <v/>
      </c>
      <c r="M274" s="113"/>
      <c r="N274" s="114"/>
      <c r="O274" s="113"/>
      <c r="P274" s="107"/>
      <c r="Q274" s="115"/>
      <c r="R274" s="116"/>
      <c r="S274" s="117" t="str">
        <f t="shared" si="3"/>
        <v/>
      </c>
      <c r="T274" s="116"/>
      <c r="U274" s="106" t="str">
        <f t="shared" si="11"/>
        <v/>
      </c>
      <c r="V274" s="107"/>
      <c r="W274" s="107"/>
      <c r="X274" s="118"/>
      <c r="Y274" s="119" t="str">
        <f t="shared" si="10"/>
        <v/>
      </c>
      <c r="Z274" s="113"/>
      <c r="AA274" s="113"/>
      <c r="AB274" s="119" t="str">
        <f>IF(T274&lt;&gt;"",(HOUR(T274)+MINUTE(T274)/60)*custohh,"")</f>
        <v/>
      </c>
      <c r="AC274" s="118"/>
      <c r="AD274" s="119" t="str">
        <f t="shared" si="6"/>
        <v/>
      </c>
      <c r="AE274" s="107"/>
      <c r="AF274" s="107"/>
      <c r="AG274" s="107"/>
      <c r="AH274" s="107"/>
      <c r="AI274" s="107"/>
      <c r="AJ274" s="120"/>
      <c r="AK274" s="107"/>
      <c r="AL274" s="113"/>
      <c r="AM274" s="121"/>
      <c r="AN274" s="121"/>
    </row>
    <row r="275">
      <c r="A275" s="104"/>
      <c r="B275" s="105"/>
      <c r="C275" s="105"/>
      <c r="D275" s="106" t="str">
        <f t="shared" si="9"/>
        <v/>
      </c>
      <c r="E275" s="107"/>
      <c r="F275" s="108" t="str">
        <f t="shared" si="2"/>
        <v/>
      </c>
      <c r="G275" s="109" t="str">
        <f>IFERROR(VLOOKUP($E275,contratos,2,FALSE),"")</f>
        <v/>
      </c>
      <c r="H275" s="110" t="str">
        <f>IFERROR(VLOOKUP($E275,contratos,3,FALSE),"")</f>
        <v/>
      </c>
      <c r="I275" s="111" t="str">
        <f>IFERROR(VLOOKUP($E275,contratos,4,FALSE),"")</f>
        <v/>
      </c>
      <c r="J275" s="112" t="str">
        <f>IFERROR(VLOOKUP($E275,contratos,5,FALSE),"")</f>
        <v/>
      </c>
      <c r="K275" s="112" t="str">
        <f>IFERROR(VLOOKUP($E275,contratos,6,FALSE),"")</f>
        <v/>
      </c>
      <c r="L275" s="112" t="str">
        <f>IFERROR(VLOOKUP($E275,contratos,7,FALSE),"")</f>
        <v/>
      </c>
      <c r="M275" s="113"/>
      <c r="N275" s="114"/>
      <c r="O275" s="113"/>
      <c r="P275" s="107"/>
      <c r="Q275" s="115"/>
      <c r="R275" s="116"/>
      <c r="S275" s="117" t="str">
        <f t="shared" si="3"/>
        <v/>
      </c>
      <c r="T275" s="116"/>
      <c r="U275" s="106" t="str">
        <f t="shared" si="11"/>
        <v/>
      </c>
      <c r="V275" s="107"/>
      <c r="W275" s="107"/>
      <c r="X275" s="118"/>
      <c r="Y275" s="119" t="str">
        <f t="shared" si="10"/>
        <v/>
      </c>
      <c r="Z275" s="113"/>
      <c r="AA275" s="113"/>
      <c r="AB275" s="119" t="str">
        <f>IF(T275&lt;&gt;"",(HOUR(T275)+MINUTE(T275)/60)*custohh,"")</f>
        <v/>
      </c>
      <c r="AC275" s="118"/>
      <c r="AD275" s="119" t="str">
        <f t="shared" si="6"/>
        <v/>
      </c>
      <c r="AE275" s="107"/>
      <c r="AF275" s="107"/>
      <c r="AG275" s="107"/>
      <c r="AH275" s="107"/>
      <c r="AI275" s="107"/>
      <c r="AJ275" s="120"/>
      <c r="AK275" s="107"/>
      <c r="AL275" s="113"/>
      <c r="AM275" s="121"/>
      <c r="AN275" s="121"/>
    </row>
    <row r="276">
      <c r="A276" s="104"/>
      <c r="B276" s="105"/>
      <c r="C276" s="105"/>
      <c r="D276" s="106" t="str">
        <f t="shared" si="9"/>
        <v/>
      </c>
      <c r="E276" s="107"/>
      <c r="F276" s="108" t="str">
        <f t="shared" si="2"/>
        <v/>
      </c>
      <c r="G276" s="109" t="str">
        <f>IFERROR(VLOOKUP($E276,contratos,2,FALSE),"")</f>
        <v/>
      </c>
      <c r="H276" s="110" t="str">
        <f>IFERROR(VLOOKUP($E276,contratos,3,FALSE),"")</f>
        <v/>
      </c>
      <c r="I276" s="111" t="str">
        <f>IFERROR(VLOOKUP($E276,contratos,4,FALSE),"")</f>
        <v/>
      </c>
      <c r="J276" s="112" t="str">
        <f>IFERROR(VLOOKUP($E276,contratos,5,FALSE),"")</f>
        <v/>
      </c>
      <c r="K276" s="112" t="str">
        <f>IFERROR(VLOOKUP($E276,contratos,6,FALSE),"")</f>
        <v/>
      </c>
      <c r="L276" s="112" t="str">
        <f>IFERROR(VLOOKUP($E276,contratos,7,FALSE),"")</f>
        <v/>
      </c>
      <c r="M276" s="113"/>
      <c r="N276" s="114"/>
      <c r="O276" s="113"/>
      <c r="P276" s="107"/>
      <c r="Q276" s="115"/>
      <c r="R276" s="116"/>
      <c r="S276" s="117" t="str">
        <f t="shared" si="3"/>
        <v/>
      </c>
      <c r="T276" s="116"/>
      <c r="U276" s="106" t="str">
        <f t="shared" si="11"/>
        <v/>
      </c>
      <c r="V276" s="107"/>
      <c r="W276" s="107"/>
      <c r="X276" s="118"/>
      <c r="Y276" s="119" t="str">
        <f t="shared" si="10"/>
        <v/>
      </c>
      <c r="Z276" s="113"/>
      <c r="AA276" s="113"/>
      <c r="AB276" s="119" t="str">
        <f>IF(T276&lt;&gt;"",(HOUR(T276)+MINUTE(T276)/60)*custohh,"")</f>
        <v/>
      </c>
      <c r="AC276" s="118"/>
      <c r="AD276" s="119" t="str">
        <f t="shared" si="6"/>
        <v/>
      </c>
      <c r="AE276" s="107"/>
      <c r="AF276" s="107"/>
      <c r="AG276" s="107"/>
      <c r="AH276" s="107"/>
      <c r="AI276" s="107"/>
      <c r="AJ276" s="120"/>
      <c r="AK276" s="107"/>
      <c r="AL276" s="113"/>
      <c r="AM276" s="121"/>
      <c r="AN276" s="121"/>
    </row>
    <row r="277">
      <c r="A277" s="104"/>
      <c r="B277" s="105"/>
      <c r="C277" s="105"/>
      <c r="D277" s="106" t="str">
        <f t="shared" si="9"/>
        <v/>
      </c>
      <c r="E277" s="107"/>
      <c r="F277" s="108" t="str">
        <f t="shared" si="2"/>
        <v/>
      </c>
      <c r="G277" s="109" t="str">
        <f>IFERROR(VLOOKUP($E277,contratos,2,FALSE),"")</f>
        <v/>
      </c>
      <c r="H277" s="110" t="str">
        <f>IFERROR(VLOOKUP($E277,contratos,3,FALSE),"")</f>
        <v/>
      </c>
      <c r="I277" s="111" t="str">
        <f>IFERROR(VLOOKUP($E277,contratos,4,FALSE),"")</f>
        <v/>
      </c>
      <c r="J277" s="112" t="str">
        <f>IFERROR(VLOOKUP($E277,contratos,5,FALSE),"")</f>
        <v/>
      </c>
      <c r="K277" s="112" t="str">
        <f>IFERROR(VLOOKUP($E277,contratos,6,FALSE),"")</f>
        <v/>
      </c>
      <c r="L277" s="112" t="str">
        <f>IFERROR(VLOOKUP($E277,contratos,7,FALSE),"")</f>
        <v/>
      </c>
      <c r="M277" s="113"/>
      <c r="N277" s="114"/>
      <c r="O277" s="113"/>
      <c r="P277" s="107"/>
      <c r="Q277" s="115"/>
      <c r="R277" s="116"/>
      <c r="S277" s="117" t="str">
        <f t="shared" si="3"/>
        <v/>
      </c>
      <c r="T277" s="116"/>
      <c r="U277" s="106" t="str">
        <f t="shared" si="11"/>
        <v/>
      </c>
      <c r="V277" s="107"/>
      <c r="W277" s="107"/>
      <c r="X277" s="118"/>
      <c r="Y277" s="119" t="str">
        <f t="shared" si="10"/>
        <v/>
      </c>
      <c r="Z277" s="113"/>
      <c r="AA277" s="113"/>
      <c r="AB277" s="119" t="str">
        <f>IF(T277&lt;&gt;"",(HOUR(T277)+MINUTE(T277)/60)*custohh,"")</f>
        <v/>
      </c>
      <c r="AC277" s="118"/>
      <c r="AD277" s="119" t="str">
        <f t="shared" si="6"/>
        <v/>
      </c>
      <c r="AE277" s="107"/>
      <c r="AF277" s="107"/>
      <c r="AG277" s="107"/>
      <c r="AH277" s="107"/>
      <c r="AI277" s="107"/>
      <c r="AJ277" s="120"/>
      <c r="AK277" s="107"/>
      <c r="AL277" s="113"/>
      <c r="AM277" s="121"/>
      <c r="AN277" s="121"/>
    </row>
    <row r="278">
      <c r="A278" s="104"/>
      <c r="B278" s="105"/>
      <c r="C278" s="105"/>
      <c r="D278" s="106" t="str">
        <f t="shared" si="9"/>
        <v/>
      </c>
      <c r="E278" s="107"/>
      <c r="F278" s="108" t="str">
        <f t="shared" si="2"/>
        <v/>
      </c>
      <c r="G278" s="109" t="str">
        <f>IFERROR(VLOOKUP($E278,contratos,2,FALSE),"")</f>
        <v/>
      </c>
      <c r="H278" s="110" t="str">
        <f>IFERROR(VLOOKUP($E278,contratos,3,FALSE),"")</f>
        <v/>
      </c>
      <c r="I278" s="111" t="str">
        <f>IFERROR(VLOOKUP($E278,contratos,4,FALSE),"")</f>
        <v/>
      </c>
      <c r="J278" s="112" t="str">
        <f>IFERROR(VLOOKUP($E278,contratos,5,FALSE),"")</f>
        <v/>
      </c>
      <c r="K278" s="112" t="str">
        <f>IFERROR(VLOOKUP($E278,contratos,6,FALSE),"")</f>
        <v/>
      </c>
      <c r="L278" s="112" t="str">
        <f>IFERROR(VLOOKUP($E278,contratos,7,FALSE),"")</f>
        <v/>
      </c>
      <c r="M278" s="113"/>
      <c r="N278" s="114"/>
      <c r="O278" s="113"/>
      <c r="P278" s="107"/>
      <c r="Q278" s="115"/>
      <c r="R278" s="116"/>
      <c r="S278" s="117" t="str">
        <f t="shared" si="3"/>
        <v/>
      </c>
      <c r="T278" s="116"/>
      <c r="U278" s="106" t="str">
        <f t="shared" si="11"/>
        <v/>
      </c>
      <c r="V278" s="107"/>
      <c r="W278" s="107"/>
      <c r="X278" s="118"/>
      <c r="Y278" s="119" t="str">
        <f t="shared" si="10"/>
        <v/>
      </c>
      <c r="Z278" s="113"/>
      <c r="AA278" s="113"/>
      <c r="AB278" s="119" t="str">
        <f>IF(T278&lt;&gt;"",(HOUR(T278)+MINUTE(T278)/60)*custohh,"")</f>
        <v/>
      </c>
      <c r="AC278" s="118"/>
      <c r="AD278" s="119" t="str">
        <f t="shared" si="6"/>
        <v/>
      </c>
      <c r="AE278" s="107"/>
      <c r="AF278" s="107"/>
      <c r="AG278" s="107"/>
      <c r="AH278" s="107"/>
      <c r="AI278" s="107"/>
      <c r="AJ278" s="120"/>
      <c r="AK278" s="107"/>
      <c r="AL278" s="113"/>
      <c r="AM278" s="121"/>
      <c r="AN278" s="121"/>
    </row>
    <row r="279">
      <c r="A279" s="104"/>
      <c r="B279" s="105"/>
      <c r="C279" s="105"/>
      <c r="D279" s="106" t="str">
        <f t="shared" si="9"/>
        <v/>
      </c>
      <c r="E279" s="107"/>
      <c r="F279" s="108" t="str">
        <f t="shared" si="2"/>
        <v/>
      </c>
      <c r="G279" s="109" t="str">
        <f>IFERROR(VLOOKUP($E279,contratos,2,FALSE),"")</f>
        <v/>
      </c>
      <c r="H279" s="110" t="str">
        <f>IFERROR(VLOOKUP($E279,contratos,3,FALSE),"")</f>
        <v/>
      </c>
      <c r="I279" s="111" t="str">
        <f>IFERROR(VLOOKUP($E279,contratos,4,FALSE),"")</f>
        <v/>
      </c>
      <c r="J279" s="112" t="str">
        <f>IFERROR(VLOOKUP($E279,contratos,5,FALSE),"")</f>
        <v/>
      </c>
      <c r="K279" s="112" t="str">
        <f>IFERROR(VLOOKUP($E279,contratos,6,FALSE),"")</f>
        <v/>
      </c>
      <c r="L279" s="112" t="str">
        <f>IFERROR(VLOOKUP($E279,contratos,7,FALSE),"")</f>
        <v/>
      </c>
      <c r="M279" s="113"/>
      <c r="N279" s="114"/>
      <c r="O279" s="113"/>
      <c r="P279" s="107"/>
      <c r="Q279" s="115"/>
      <c r="R279" s="116"/>
      <c r="S279" s="117" t="str">
        <f t="shared" si="3"/>
        <v/>
      </c>
      <c r="T279" s="116"/>
      <c r="U279" s="106" t="str">
        <f t="shared" si="11"/>
        <v/>
      </c>
      <c r="V279" s="107"/>
      <c r="W279" s="107"/>
      <c r="X279" s="118"/>
      <c r="Y279" s="119" t="str">
        <f t="shared" si="10"/>
        <v/>
      </c>
      <c r="Z279" s="113"/>
      <c r="AA279" s="113"/>
      <c r="AB279" s="119" t="str">
        <f>IF(T279&lt;&gt;"",(HOUR(T279)+MINUTE(T279)/60)*custohh,"")</f>
        <v/>
      </c>
      <c r="AC279" s="118"/>
      <c r="AD279" s="119" t="str">
        <f t="shared" si="6"/>
        <v/>
      </c>
      <c r="AE279" s="107"/>
      <c r="AF279" s="107"/>
      <c r="AG279" s="107"/>
      <c r="AH279" s="107"/>
      <c r="AI279" s="107"/>
      <c r="AJ279" s="120"/>
      <c r="AK279" s="107"/>
      <c r="AL279" s="113"/>
      <c r="AM279" s="121"/>
      <c r="AN279" s="121"/>
    </row>
    <row r="280">
      <c r="A280" s="104"/>
      <c r="B280" s="105"/>
      <c r="C280" s="105"/>
      <c r="D280" s="106" t="str">
        <f t="shared" si="9"/>
        <v/>
      </c>
      <c r="E280" s="107"/>
      <c r="F280" s="108" t="str">
        <f t="shared" si="2"/>
        <v/>
      </c>
      <c r="G280" s="109" t="str">
        <f>IFERROR(VLOOKUP($E280,contratos,2,FALSE),"")</f>
        <v/>
      </c>
      <c r="H280" s="110" t="str">
        <f>IFERROR(VLOOKUP($E280,contratos,3,FALSE),"")</f>
        <v/>
      </c>
      <c r="I280" s="111" t="str">
        <f>IFERROR(VLOOKUP($E280,contratos,4,FALSE),"")</f>
        <v/>
      </c>
      <c r="J280" s="112" t="str">
        <f>IFERROR(VLOOKUP($E280,contratos,5,FALSE),"")</f>
        <v/>
      </c>
      <c r="K280" s="112" t="str">
        <f>IFERROR(VLOOKUP($E280,contratos,6,FALSE),"")</f>
        <v/>
      </c>
      <c r="L280" s="112" t="str">
        <f>IFERROR(VLOOKUP($E280,contratos,7,FALSE),"")</f>
        <v/>
      </c>
      <c r="M280" s="113"/>
      <c r="N280" s="114"/>
      <c r="O280" s="113"/>
      <c r="P280" s="107"/>
      <c r="Q280" s="115"/>
      <c r="R280" s="116"/>
      <c r="S280" s="117" t="str">
        <f t="shared" si="3"/>
        <v/>
      </c>
      <c r="T280" s="116"/>
      <c r="U280" s="106" t="str">
        <f t="shared" si="11"/>
        <v/>
      </c>
      <c r="V280" s="107"/>
      <c r="W280" s="107"/>
      <c r="X280" s="118"/>
      <c r="Y280" s="119" t="str">
        <f t="shared" si="10"/>
        <v/>
      </c>
      <c r="Z280" s="113"/>
      <c r="AA280" s="113"/>
      <c r="AB280" s="119" t="str">
        <f>IF(T280&lt;&gt;"",(HOUR(T280)+MINUTE(T280)/60)*custohh,"")</f>
        <v/>
      </c>
      <c r="AC280" s="118"/>
      <c r="AD280" s="119" t="str">
        <f t="shared" si="6"/>
        <v/>
      </c>
      <c r="AE280" s="107"/>
      <c r="AF280" s="107"/>
      <c r="AG280" s="107"/>
      <c r="AH280" s="107"/>
      <c r="AI280" s="107"/>
      <c r="AJ280" s="120"/>
      <c r="AK280" s="107"/>
      <c r="AL280" s="113"/>
      <c r="AM280" s="121"/>
      <c r="AN280" s="121"/>
    </row>
    <row r="281">
      <c r="A281" s="104"/>
      <c r="B281" s="105"/>
      <c r="C281" s="105"/>
      <c r="D281" s="106" t="str">
        <f t="shared" si="9"/>
        <v/>
      </c>
      <c r="E281" s="107"/>
      <c r="F281" s="108" t="str">
        <f t="shared" si="2"/>
        <v/>
      </c>
      <c r="G281" s="109" t="str">
        <f>IFERROR(VLOOKUP($E281,contratos,2,FALSE),"")</f>
        <v/>
      </c>
      <c r="H281" s="110" t="str">
        <f>IFERROR(VLOOKUP($E281,contratos,3,FALSE),"")</f>
        <v/>
      </c>
      <c r="I281" s="111" t="str">
        <f>IFERROR(VLOOKUP($E281,contratos,4,FALSE),"")</f>
        <v/>
      </c>
      <c r="J281" s="112" t="str">
        <f>IFERROR(VLOOKUP($E281,contratos,5,FALSE),"")</f>
        <v/>
      </c>
      <c r="K281" s="112" t="str">
        <f>IFERROR(VLOOKUP($E281,contratos,6,FALSE),"")</f>
        <v/>
      </c>
      <c r="L281" s="112" t="str">
        <f>IFERROR(VLOOKUP($E281,contratos,7,FALSE),"")</f>
        <v/>
      </c>
      <c r="M281" s="113"/>
      <c r="N281" s="114"/>
      <c r="O281" s="113"/>
      <c r="P281" s="107"/>
      <c r="Q281" s="115"/>
      <c r="R281" s="116"/>
      <c r="S281" s="117" t="str">
        <f t="shared" si="3"/>
        <v/>
      </c>
      <c r="T281" s="116"/>
      <c r="U281" s="106" t="str">
        <f t="shared" si="11"/>
        <v/>
      </c>
      <c r="V281" s="107"/>
      <c r="W281" s="107"/>
      <c r="X281" s="118"/>
      <c r="Y281" s="119" t="str">
        <f t="shared" si="10"/>
        <v/>
      </c>
      <c r="Z281" s="113"/>
      <c r="AA281" s="113"/>
      <c r="AB281" s="119" t="str">
        <f>IF(T281&lt;&gt;"",(HOUR(T281)+MINUTE(T281)/60)*custohh,"")</f>
        <v/>
      </c>
      <c r="AC281" s="118"/>
      <c r="AD281" s="119" t="str">
        <f t="shared" si="6"/>
        <v/>
      </c>
      <c r="AE281" s="107"/>
      <c r="AF281" s="107"/>
      <c r="AG281" s="107"/>
      <c r="AH281" s="107"/>
      <c r="AI281" s="107"/>
      <c r="AJ281" s="120"/>
      <c r="AK281" s="107"/>
      <c r="AL281" s="113"/>
      <c r="AM281" s="121"/>
      <c r="AN281" s="121"/>
    </row>
    <row r="282">
      <c r="A282" s="104"/>
      <c r="B282" s="105"/>
      <c r="C282" s="105"/>
      <c r="D282" s="106" t="str">
        <f t="shared" si="9"/>
        <v/>
      </c>
      <c r="E282" s="107"/>
      <c r="F282" s="108" t="str">
        <f t="shared" si="2"/>
        <v/>
      </c>
      <c r="G282" s="109" t="str">
        <f>IFERROR(VLOOKUP($E282,contratos,2,FALSE),"")</f>
        <v/>
      </c>
      <c r="H282" s="110" t="str">
        <f>IFERROR(VLOOKUP($E282,contratos,3,FALSE),"")</f>
        <v/>
      </c>
      <c r="I282" s="111" t="str">
        <f>IFERROR(VLOOKUP($E282,contratos,4,FALSE),"")</f>
        <v/>
      </c>
      <c r="J282" s="112" t="str">
        <f>IFERROR(VLOOKUP($E282,contratos,5,FALSE),"")</f>
        <v/>
      </c>
      <c r="K282" s="112" t="str">
        <f>IFERROR(VLOOKUP($E282,contratos,6,FALSE),"")</f>
        <v/>
      </c>
      <c r="L282" s="112" t="str">
        <f>IFERROR(VLOOKUP($E282,contratos,7,FALSE),"")</f>
        <v/>
      </c>
      <c r="M282" s="113"/>
      <c r="N282" s="114"/>
      <c r="O282" s="113"/>
      <c r="P282" s="107"/>
      <c r="Q282" s="115"/>
      <c r="R282" s="116"/>
      <c r="S282" s="117" t="str">
        <f t="shared" si="3"/>
        <v/>
      </c>
      <c r="T282" s="116"/>
      <c r="U282" s="106" t="str">
        <f t="shared" si="11"/>
        <v/>
      </c>
      <c r="V282" s="107"/>
      <c r="W282" s="107"/>
      <c r="X282" s="118"/>
      <c r="Y282" s="119" t="str">
        <f t="shared" si="10"/>
        <v/>
      </c>
      <c r="Z282" s="113"/>
      <c r="AA282" s="113"/>
      <c r="AB282" s="119" t="str">
        <f>IF(T282&lt;&gt;"",(HOUR(T282)+MINUTE(T282)/60)*custohh,"")</f>
        <v/>
      </c>
      <c r="AC282" s="118"/>
      <c r="AD282" s="119" t="str">
        <f t="shared" si="6"/>
        <v/>
      </c>
      <c r="AE282" s="107"/>
      <c r="AF282" s="107"/>
      <c r="AG282" s="107"/>
      <c r="AH282" s="107"/>
      <c r="AI282" s="107"/>
      <c r="AJ282" s="120"/>
      <c r="AK282" s="107"/>
      <c r="AL282" s="113"/>
      <c r="AM282" s="121"/>
      <c r="AN282" s="121"/>
    </row>
    <row r="283">
      <c r="A283" s="104"/>
      <c r="B283" s="105"/>
      <c r="C283" s="105"/>
      <c r="D283" s="106" t="str">
        <f t="shared" si="9"/>
        <v/>
      </c>
      <c r="E283" s="107"/>
      <c r="F283" s="108" t="str">
        <f t="shared" si="2"/>
        <v/>
      </c>
      <c r="G283" s="109" t="str">
        <f>IFERROR(VLOOKUP($E283,contratos,2,FALSE),"")</f>
        <v/>
      </c>
      <c r="H283" s="110" t="str">
        <f>IFERROR(VLOOKUP($E283,contratos,3,FALSE),"")</f>
        <v/>
      </c>
      <c r="I283" s="111" t="str">
        <f>IFERROR(VLOOKUP($E283,contratos,4,FALSE),"")</f>
        <v/>
      </c>
      <c r="J283" s="112" t="str">
        <f>IFERROR(VLOOKUP($E283,contratos,5,FALSE),"")</f>
        <v/>
      </c>
      <c r="K283" s="112" t="str">
        <f>IFERROR(VLOOKUP($E283,contratos,6,FALSE),"")</f>
        <v/>
      </c>
      <c r="L283" s="112" t="str">
        <f>IFERROR(VLOOKUP($E283,contratos,7,FALSE),"")</f>
        <v/>
      </c>
      <c r="M283" s="113"/>
      <c r="N283" s="114"/>
      <c r="O283" s="113"/>
      <c r="P283" s="107"/>
      <c r="Q283" s="115"/>
      <c r="R283" s="116"/>
      <c r="S283" s="117" t="str">
        <f t="shared" si="3"/>
        <v/>
      </c>
      <c r="T283" s="116"/>
      <c r="U283" s="106" t="str">
        <f t="shared" si="11"/>
        <v/>
      </c>
      <c r="V283" s="107"/>
      <c r="W283" s="107"/>
      <c r="X283" s="118"/>
      <c r="Y283" s="119" t="str">
        <f t="shared" si="10"/>
        <v/>
      </c>
      <c r="Z283" s="113"/>
      <c r="AA283" s="113"/>
      <c r="AB283" s="119" t="str">
        <f>IF(T283&lt;&gt;"",(HOUR(T283)+MINUTE(T283)/60)*custohh,"")</f>
        <v/>
      </c>
      <c r="AC283" s="118"/>
      <c r="AD283" s="119" t="str">
        <f t="shared" si="6"/>
        <v/>
      </c>
      <c r="AE283" s="107"/>
      <c r="AF283" s="107"/>
      <c r="AG283" s="107"/>
      <c r="AH283" s="107"/>
      <c r="AI283" s="107"/>
      <c r="AJ283" s="120"/>
      <c r="AK283" s="107"/>
      <c r="AL283" s="113"/>
      <c r="AM283" s="121"/>
      <c r="AN283" s="121"/>
    </row>
    <row r="284">
      <c r="A284" s="104"/>
      <c r="B284" s="105"/>
      <c r="C284" s="105"/>
      <c r="D284" s="106" t="str">
        <f t="shared" si="9"/>
        <v/>
      </c>
      <c r="E284" s="107"/>
      <c r="F284" s="108" t="str">
        <f t="shared" si="2"/>
        <v/>
      </c>
      <c r="G284" s="109" t="str">
        <f>IFERROR(VLOOKUP($E284,contratos,2,FALSE),"")</f>
        <v/>
      </c>
      <c r="H284" s="110" t="str">
        <f>IFERROR(VLOOKUP($E284,contratos,3,FALSE),"")</f>
        <v/>
      </c>
      <c r="I284" s="111" t="str">
        <f>IFERROR(VLOOKUP($E284,contratos,4,FALSE),"")</f>
        <v/>
      </c>
      <c r="J284" s="112" t="str">
        <f>IFERROR(VLOOKUP($E284,contratos,5,FALSE),"")</f>
        <v/>
      </c>
      <c r="K284" s="112" t="str">
        <f>IFERROR(VLOOKUP($E284,contratos,6,FALSE),"")</f>
        <v/>
      </c>
      <c r="L284" s="112" t="str">
        <f>IFERROR(VLOOKUP($E284,contratos,7,FALSE),"")</f>
        <v/>
      </c>
      <c r="M284" s="113"/>
      <c r="N284" s="114"/>
      <c r="O284" s="113"/>
      <c r="P284" s="107"/>
      <c r="Q284" s="115"/>
      <c r="R284" s="116"/>
      <c r="S284" s="117" t="str">
        <f t="shared" si="3"/>
        <v/>
      </c>
      <c r="T284" s="116"/>
      <c r="U284" s="106" t="str">
        <f t="shared" si="11"/>
        <v/>
      </c>
      <c r="V284" s="107"/>
      <c r="W284" s="107"/>
      <c r="X284" s="118"/>
      <c r="Y284" s="119" t="str">
        <f t="shared" si="10"/>
        <v/>
      </c>
      <c r="Z284" s="113"/>
      <c r="AA284" s="113"/>
      <c r="AB284" s="119" t="str">
        <f>IF(T284&lt;&gt;"",(HOUR(T284)+MINUTE(T284)/60)*custohh,"")</f>
        <v/>
      </c>
      <c r="AC284" s="118"/>
      <c r="AD284" s="119" t="str">
        <f t="shared" si="6"/>
        <v/>
      </c>
      <c r="AE284" s="107"/>
      <c r="AF284" s="107"/>
      <c r="AG284" s="107"/>
      <c r="AH284" s="107"/>
      <c r="AI284" s="107"/>
      <c r="AJ284" s="120"/>
      <c r="AK284" s="107"/>
      <c r="AL284" s="113"/>
      <c r="AM284" s="121"/>
      <c r="AN284" s="121"/>
    </row>
    <row r="285">
      <c r="A285" s="104"/>
      <c r="B285" s="105"/>
      <c r="C285" s="105"/>
      <c r="D285" s="106" t="str">
        <f t="shared" si="9"/>
        <v/>
      </c>
      <c r="E285" s="107"/>
      <c r="F285" s="108" t="str">
        <f t="shared" si="2"/>
        <v/>
      </c>
      <c r="G285" s="109" t="str">
        <f>IFERROR(VLOOKUP($E285,contratos,2,FALSE),"")</f>
        <v/>
      </c>
      <c r="H285" s="110" t="str">
        <f>IFERROR(VLOOKUP($E285,contratos,3,FALSE),"")</f>
        <v/>
      </c>
      <c r="I285" s="111" t="str">
        <f>IFERROR(VLOOKUP($E285,contratos,4,FALSE),"")</f>
        <v/>
      </c>
      <c r="J285" s="112" t="str">
        <f>IFERROR(VLOOKUP($E285,contratos,5,FALSE),"")</f>
        <v/>
      </c>
      <c r="K285" s="112" t="str">
        <f>IFERROR(VLOOKUP($E285,contratos,6,FALSE),"")</f>
        <v/>
      </c>
      <c r="L285" s="112" t="str">
        <f>IFERROR(VLOOKUP($E285,contratos,7,FALSE),"")</f>
        <v/>
      </c>
      <c r="M285" s="113"/>
      <c r="N285" s="114"/>
      <c r="O285" s="113"/>
      <c r="P285" s="107"/>
      <c r="Q285" s="115"/>
      <c r="R285" s="116"/>
      <c r="S285" s="117" t="str">
        <f t="shared" si="3"/>
        <v/>
      </c>
      <c r="T285" s="116"/>
      <c r="U285" s="106" t="str">
        <f t="shared" si="11"/>
        <v/>
      </c>
      <c r="V285" s="107"/>
      <c r="W285" s="107"/>
      <c r="X285" s="118"/>
      <c r="Y285" s="119" t="str">
        <f t="shared" si="10"/>
        <v/>
      </c>
      <c r="Z285" s="113"/>
      <c r="AA285" s="113"/>
      <c r="AB285" s="119" t="str">
        <f>IF(T285&lt;&gt;"",(HOUR(T285)+MINUTE(T285)/60)*custohh,"")</f>
        <v/>
      </c>
      <c r="AC285" s="118"/>
      <c r="AD285" s="119" t="str">
        <f t="shared" si="6"/>
        <v/>
      </c>
      <c r="AE285" s="107"/>
      <c r="AF285" s="107"/>
      <c r="AG285" s="107"/>
      <c r="AH285" s="107"/>
      <c r="AI285" s="107"/>
      <c r="AJ285" s="120"/>
      <c r="AK285" s="107"/>
      <c r="AL285" s="113"/>
      <c r="AM285" s="121"/>
      <c r="AN285" s="121"/>
    </row>
    <row r="286">
      <c r="A286" s="104"/>
      <c r="B286" s="105"/>
      <c r="C286" s="105"/>
      <c r="D286" s="106" t="str">
        <f t="shared" si="9"/>
        <v/>
      </c>
      <c r="E286" s="107"/>
      <c r="F286" s="108" t="str">
        <f t="shared" si="2"/>
        <v/>
      </c>
      <c r="G286" s="109" t="str">
        <f>IFERROR(VLOOKUP($E286,contratos,2,FALSE),"")</f>
        <v/>
      </c>
      <c r="H286" s="110" t="str">
        <f>IFERROR(VLOOKUP($E286,contratos,3,FALSE),"")</f>
        <v/>
      </c>
      <c r="I286" s="111" t="str">
        <f>IFERROR(VLOOKUP($E286,contratos,4,FALSE),"")</f>
        <v/>
      </c>
      <c r="J286" s="112" t="str">
        <f>IFERROR(VLOOKUP($E286,contratos,5,FALSE),"")</f>
        <v/>
      </c>
      <c r="K286" s="112" t="str">
        <f>IFERROR(VLOOKUP($E286,contratos,6,FALSE),"")</f>
        <v/>
      </c>
      <c r="L286" s="112" t="str">
        <f>IFERROR(VLOOKUP($E286,contratos,7,FALSE),"")</f>
        <v/>
      </c>
      <c r="M286" s="113"/>
      <c r="N286" s="114"/>
      <c r="O286" s="113"/>
      <c r="P286" s="107"/>
      <c r="Q286" s="115"/>
      <c r="R286" s="116"/>
      <c r="S286" s="117" t="str">
        <f t="shared" si="3"/>
        <v/>
      </c>
      <c r="T286" s="116"/>
      <c r="U286" s="106" t="str">
        <f t="shared" si="11"/>
        <v/>
      </c>
      <c r="V286" s="107"/>
      <c r="W286" s="107"/>
      <c r="X286" s="118"/>
      <c r="Y286" s="119" t="str">
        <f t="shared" si="10"/>
        <v/>
      </c>
      <c r="Z286" s="113"/>
      <c r="AA286" s="113"/>
      <c r="AB286" s="119" t="str">
        <f>IF(T286&lt;&gt;"",(HOUR(T286)+MINUTE(T286)/60)*custohh,"")</f>
        <v/>
      </c>
      <c r="AC286" s="118"/>
      <c r="AD286" s="119" t="str">
        <f t="shared" si="6"/>
        <v/>
      </c>
      <c r="AE286" s="107"/>
      <c r="AF286" s="107"/>
      <c r="AG286" s="107"/>
      <c r="AH286" s="107"/>
      <c r="AI286" s="107"/>
      <c r="AJ286" s="120"/>
      <c r="AK286" s="107"/>
      <c r="AL286" s="113"/>
      <c r="AM286" s="121"/>
      <c r="AN286" s="121"/>
    </row>
    <row r="287">
      <c r="A287" s="104"/>
      <c r="B287" s="105"/>
      <c r="C287" s="105"/>
      <c r="D287" s="106" t="str">
        <f t="shared" si="9"/>
        <v/>
      </c>
      <c r="E287" s="107"/>
      <c r="F287" s="108" t="str">
        <f t="shared" si="2"/>
        <v/>
      </c>
      <c r="G287" s="109" t="str">
        <f>IFERROR(VLOOKUP($E287,contratos,2,FALSE),"")</f>
        <v/>
      </c>
      <c r="H287" s="110" t="str">
        <f>IFERROR(VLOOKUP($E287,contratos,3,FALSE),"")</f>
        <v/>
      </c>
      <c r="I287" s="111" t="str">
        <f>IFERROR(VLOOKUP($E287,contratos,4,FALSE),"")</f>
        <v/>
      </c>
      <c r="J287" s="112" t="str">
        <f>IFERROR(VLOOKUP($E287,contratos,5,FALSE),"")</f>
        <v/>
      </c>
      <c r="K287" s="112" t="str">
        <f>IFERROR(VLOOKUP($E287,contratos,6,FALSE),"")</f>
        <v/>
      </c>
      <c r="L287" s="112" t="str">
        <f>IFERROR(VLOOKUP($E287,contratos,7,FALSE),"")</f>
        <v/>
      </c>
      <c r="M287" s="113"/>
      <c r="N287" s="114"/>
      <c r="O287" s="113"/>
      <c r="P287" s="107"/>
      <c r="Q287" s="115"/>
      <c r="R287" s="116"/>
      <c r="S287" s="117" t="str">
        <f t="shared" si="3"/>
        <v/>
      </c>
      <c r="T287" s="116"/>
      <c r="U287" s="106" t="str">
        <f t="shared" si="11"/>
        <v/>
      </c>
      <c r="V287" s="107"/>
      <c r="W287" s="107"/>
      <c r="X287" s="118"/>
      <c r="Y287" s="119" t="str">
        <f t="shared" si="10"/>
        <v/>
      </c>
      <c r="Z287" s="113"/>
      <c r="AA287" s="113"/>
      <c r="AB287" s="119" t="str">
        <f>IF(T287&lt;&gt;"",(HOUR(T287)+MINUTE(T287)/60)*custohh,"")</f>
        <v/>
      </c>
      <c r="AC287" s="118"/>
      <c r="AD287" s="119" t="str">
        <f t="shared" si="6"/>
        <v/>
      </c>
      <c r="AE287" s="107"/>
      <c r="AF287" s="107"/>
      <c r="AG287" s="107"/>
      <c r="AH287" s="107"/>
      <c r="AI287" s="107"/>
      <c r="AJ287" s="120"/>
      <c r="AK287" s="107"/>
      <c r="AL287" s="113"/>
      <c r="AM287" s="121"/>
      <c r="AN287" s="121"/>
    </row>
    <row r="288">
      <c r="A288" s="104"/>
      <c r="B288" s="105"/>
      <c r="C288" s="105"/>
      <c r="D288" s="106" t="str">
        <f t="shared" si="9"/>
        <v/>
      </c>
      <c r="E288" s="107"/>
      <c r="F288" s="108" t="str">
        <f t="shared" si="2"/>
        <v/>
      </c>
      <c r="G288" s="109" t="str">
        <f>IFERROR(VLOOKUP($E288,contratos,2,FALSE),"")</f>
        <v/>
      </c>
      <c r="H288" s="110" t="str">
        <f>IFERROR(VLOOKUP($E288,contratos,3,FALSE),"")</f>
        <v/>
      </c>
      <c r="I288" s="111" t="str">
        <f>IFERROR(VLOOKUP($E288,contratos,4,FALSE),"")</f>
        <v/>
      </c>
      <c r="J288" s="112" t="str">
        <f>IFERROR(VLOOKUP($E288,contratos,5,FALSE),"")</f>
        <v/>
      </c>
      <c r="K288" s="112" t="str">
        <f>IFERROR(VLOOKUP($E288,contratos,6,FALSE),"")</f>
        <v/>
      </c>
      <c r="L288" s="112" t="str">
        <f>IFERROR(VLOOKUP($E288,contratos,7,FALSE),"")</f>
        <v/>
      </c>
      <c r="M288" s="113"/>
      <c r="N288" s="114"/>
      <c r="O288" s="113"/>
      <c r="P288" s="107"/>
      <c r="Q288" s="115"/>
      <c r="R288" s="116"/>
      <c r="S288" s="117" t="str">
        <f t="shared" si="3"/>
        <v/>
      </c>
      <c r="T288" s="116"/>
      <c r="U288" s="106" t="str">
        <f t="shared" si="11"/>
        <v/>
      </c>
      <c r="V288" s="107"/>
      <c r="W288" s="107"/>
      <c r="X288" s="118"/>
      <c r="Y288" s="119" t="str">
        <f t="shared" si="10"/>
        <v/>
      </c>
      <c r="Z288" s="113"/>
      <c r="AA288" s="113"/>
      <c r="AB288" s="119" t="str">
        <f>IF(T288&lt;&gt;"",(HOUR(T288)+MINUTE(T288)/60)*custohh,"")</f>
        <v/>
      </c>
      <c r="AC288" s="118"/>
      <c r="AD288" s="119" t="str">
        <f t="shared" si="6"/>
        <v/>
      </c>
      <c r="AE288" s="107"/>
      <c r="AF288" s="107"/>
      <c r="AG288" s="107"/>
      <c r="AH288" s="107"/>
      <c r="AI288" s="107"/>
      <c r="AJ288" s="120"/>
      <c r="AK288" s="107"/>
      <c r="AL288" s="113"/>
      <c r="AM288" s="121"/>
      <c r="AN288" s="121"/>
    </row>
    <row r="289">
      <c r="A289" s="104"/>
      <c r="B289" s="105"/>
      <c r="C289" s="105"/>
      <c r="D289" s="106" t="str">
        <f t="shared" si="9"/>
        <v/>
      </c>
      <c r="E289" s="107"/>
      <c r="F289" s="108" t="str">
        <f t="shared" si="2"/>
        <v/>
      </c>
      <c r="G289" s="109" t="str">
        <f>IFERROR(VLOOKUP($E289,contratos,2,FALSE),"")</f>
        <v/>
      </c>
      <c r="H289" s="110" t="str">
        <f>IFERROR(VLOOKUP($E289,contratos,3,FALSE),"")</f>
        <v/>
      </c>
      <c r="I289" s="111" t="str">
        <f>IFERROR(VLOOKUP($E289,contratos,4,FALSE),"")</f>
        <v/>
      </c>
      <c r="J289" s="112" t="str">
        <f>IFERROR(VLOOKUP($E289,contratos,5,FALSE),"")</f>
        <v/>
      </c>
      <c r="K289" s="112" t="str">
        <f>IFERROR(VLOOKUP($E289,contratos,6,FALSE),"")</f>
        <v/>
      </c>
      <c r="L289" s="112" t="str">
        <f>IFERROR(VLOOKUP($E289,contratos,7,FALSE),"")</f>
        <v/>
      </c>
      <c r="M289" s="113"/>
      <c r="N289" s="114"/>
      <c r="O289" s="113"/>
      <c r="P289" s="107"/>
      <c r="Q289" s="115"/>
      <c r="R289" s="116"/>
      <c r="S289" s="117" t="str">
        <f t="shared" si="3"/>
        <v/>
      </c>
      <c r="T289" s="116"/>
      <c r="U289" s="106" t="str">
        <f t="shared" si="11"/>
        <v/>
      </c>
      <c r="V289" s="107"/>
      <c r="W289" s="107"/>
      <c r="X289" s="118"/>
      <c r="Y289" s="119" t="str">
        <f t="shared" si="10"/>
        <v/>
      </c>
      <c r="Z289" s="113"/>
      <c r="AA289" s="113"/>
      <c r="AB289" s="119" t="str">
        <f>IF(T289&lt;&gt;"",(HOUR(T289)+MINUTE(T289)/60)*custohh,"")</f>
        <v/>
      </c>
      <c r="AC289" s="118"/>
      <c r="AD289" s="119" t="str">
        <f t="shared" si="6"/>
        <v/>
      </c>
      <c r="AE289" s="107"/>
      <c r="AF289" s="107"/>
      <c r="AG289" s="107"/>
      <c r="AH289" s="107"/>
      <c r="AI289" s="107"/>
      <c r="AJ289" s="120"/>
      <c r="AK289" s="107"/>
      <c r="AL289" s="113"/>
      <c r="AM289" s="121"/>
      <c r="AN289" s="121"/>
    </row>
    <row r="290">
      <c r="A290" s="104"/>
      <c r="B290" s="105"/>
      <c r="C290" s="105"/>
      <c r="D290" s="106" t="str">
        <f t="shared" si="9"/>
        <v/>
      </c>
      <c r="E290" s="107"/>
      <c r="F290" s="108" t="str">
        <f t="shared" si="2"/>
        <v/>
      </c>
      <c r="G290" s="109" t="str">
        <f>IFERROR(VLOOKUP($E290,contratos,2,FALSE),"")</f>
        <v/>
      </c>
      <c r="H290" s="110" t="str">
        <f>IFERROR(VLOOKUP($E290,contratos,3,FALSE),"")</f>
        <v/>
      </c>
      <c r="I290" s="111" t="str">
        <f>IFERROR(VLOOKUP($E290,contratos,4,FALSE),"")</f>
        <v/>
      </c>
      <c r="J290" s="112" t="str">
        <f>IFERROR(VLOOKUP($E290,contratos,5,FALSE),"")</f>
        <v/>
      </c>
      <c r="K290" s="112" t="str">
        <f>IFERROR(VLOOKUP($E290,contratos,6,FALSE),"")</f>
        <v/>
      </c>
      <c r="L290" s="112" t="str">
        <f>IFERROR(VLOOKUP($E290,contratos,7,FALSE),"")</f>
        <v/>
      </c>
      <c r="M290" s="113"/>
      <c r="N290" s="114"/>
      <c r="O290" s="113"/>
      <c r="P290" s="107"/>
      <c r="Q290" s="115"/>
      <c r="R290" s="116"/>
      <c r="S290" s="117" t="str">
        <f t="shared" si="3"/>
        <v/>
      </c>
      <c r="T290" s="116"/>
      <c r="U290" s="106" t="str">
        <f t="shared" si="11"/>
        <v/>
      </c>
      <c r="V290" s="107"/>
      <c r="W290" s="107"/>
      <c r="X290" s="118"/>
      <c r="Y290" s="119" t="str">
        <f t="shared" si="10"/>
        <v/>
      </c>
      <c r="Z290" s="113"/>
      <c r="AA290" s="113"/>
      <c r="AB290" s="119" t="str">
        <f>IF(T290&lt;&gt;"",(HOUR(T290)+MINUTE(T290)/60)*custohh,"")</f>
        <v/>
      </c>
      <c r="AC290" s="118"/>
      <c r="AD290" s="119" t="str">
        <f t="shared" si="6"/>
        <v/>
      </c>
      <c r="AE290" s="107"/>
      <c r="AF290" s="107"/>
      <c r="AG290" s="107"/>
      <c r="AH290" s="107"/>
      <c r="AI290" s="107"/>
      <c r="AJ290" s="120"/>
      <c r="AK290" s="107"/>
      <c r="AL290" s="113"/>
      <c r="AM290" s="121"/>
      <c r="AN290" s="121"/>
    </row>
    <row r="291">
      <c r="A291" s="104"/>
      <c r="B291" s="105"/>
      <c r="C291" s="105"/>
      <c r="D291" s="106" t="str">
        <f t="shared" si="9"/>
        <v/>
      </c>
      <c r="E291" s="107"/>
      <c r="F291" s="108" t="str">
        <f t="shared" si="2"/>
        <v/>
      </c>
      <c r="G291" s="109" t="str">
        <f>IFERROR(VLOOKUP($E291,contratos,2,FALSE),"")</f>
        <v/>
      </c>
      <c r="H291" s="110" t="str">
        <f>IFERROR(VLOOKUP($E291,contratos,3,FALSE),"")</f>
        <v/>
      </c>
      <c r="I291" s="111" t="str">
        <f>IFERROR(VLOOKUP($E291,contratos,4,FALSE),"")</f>
        <v/>
      </c>
      <c r="J291" s="112" t="str">
        <f>IFERROR(VLOOKUP($E291,contratos,5,FALSE),"")</f>
        <v/>
      </c>
      <c r="K291" s="112" t="str">
        <f>IFERROR(VLOOKUP($E291,contratos,6,FALSE),"")</f>
        <v/>
      </c>
      <c r="L291" s="112" t="str">
        <f>IFERROR(VLOOKUP($E291,contratos,7,FALSE),"")</f>
        <v/>
      </c>
      <c r="M291" s="113"/>
      <c r="N291" s="114"/>
      <c r="O291" s="113"/>
      <c r="P291" s="107"/>
      <c r="Q291" s="115"/>
      <c r="R291" s="116"/>
      <c r="S291" s="117" t="str">
        <f t="shared" si="3"/>
        <v/>
      </c>
      <c r="T291" s="116"/>
      <c r="U291" s="106" t="str">
        <f t="shared" si="11"/>
        <v/>
      </c>
      <c r="V291" s="107"/>
      <c r="W291" s="107"/>
      <c r="X291" s="118"/>
      <c r="Y291" s="119" t="str">
        <f t="shared" si="10"/>
        <v/>
      </c>
      <c r="Z291" s="113"/>
      <c r="AA291" s="113"/>
      <c r="AB291" s="119" t="str">
        <f>IF(T291&lt;&gt;"",(HOUR(T291)+MINUTE(T291)/60)*custohh,"")</f>
        <v/>
      </c>
      <c r="AC291" s="118"/>
      <c r="AD291" s="119" t="str">
        <f t="shared" si="6"/>
        <v/>
      </c>
      <c r="AE291" s="107"/>
      <c r="AF291" s="107"/>
      <c r="AG291" s="107"/>
      <c r="AH291" s="107"/>
      <c r="AI291" s="107"/>
      <c r="AJ291" s="120"/>
      <c r="AK291" s="107"/>
      <c r="AL291" s="113"/>
      <c r="AM291" s="121"/>
      <c r="AN291" s="121"/>
    </row>
    <row r="292">
      <c r="A292" s="104"/>
      <c r="B292" s="105"/>
      <c r="C292" s="105"/>
      <c r="D292" s="106" t="str">
        <f t="shared" si="9"/>
        <v/>
      </c>
      <c r="E292" s="107"/>
      <c r="F292" s="108" t="str">
        <f t="shared" si="2"/>
        <v/>
      </c>
      <c r="G292" s="109" t="str">
        <f>IFERROR(VLOOKUP($E292,contratos,2,FALSE),"")</f>
        <v/>
      </c>
      <c r="H292" s="110" t="str">
        <f>IFERROR(VLOOKUP($E292,contratos,3,FALSE),"")</f>
        <v/>
      </c>
      <c r="I292" s="111" t="str">
        <f>IFERROR(VLOOKUP($E292,contratos,4,FALSE),"")</f>
        <v/>
      </c>
      <c r="J292" s="112" t="str">
        <f>IFERROR(VLOOKUP($E292,contratos,5,FALSE),"")</f>
        <v/>
      </c>
      <c r="K292" s="112" t="str">
        <f>IFERROR(VLOOKUP($E292,contratos,6,FALSE),"")</f>
        <v/>
      </c>
      <c r="L292" s="112" t="str">
        <f>IFERROR(VLOOKUP($E292,contratos,7,FALSE),"")</f>
        <v/>
      </c>
      <c r="M292" s="113"/>
      <c r="N292" s="114"/>
      <c r="O292" s="113"/>
      <c r="P292" s="107"/>
      <c r="Q292" s="115"/>
      <c r="R292" s="116"/>
      <c r="S292" s="117" t="str">
        <f t="shared" si="3"/>
        <v/>
      </c>
      <c r="T292" s="116"/>
      <c r="U292" s="106" t="str">
        <f t="shared" si="11"/>
        <v/>
      </c>
      <c r="V292" s="107"/>
      <c r="W292" s="107"/>
      <c r="X292" s="118"/>
      <c r="Y292" s="119" t="str">
        <f t="shared" si="10"/>
        <v/>
      </c>
      <c r="Z292" s="113"/>
      <c r="AA292" s="113"/>
      <c r="AB292" s="119" t="str">
        <f>IF(T292&lt;&gt;"",(HOUR(T292)+MINUTE(T292)/60)*custohh,"")</f>
        <v/>
      </c>
      <c r="AC292" s="118"/>
      <c r="AD292" s="119" t="str">
        <f t="shared" si="6"/>
        <v/>
      </c>
      <c r="AE292" s="107"/>
      <c r="AF292" s="107"/>
      <c r="AG292" s="107"/>
      <c r="AH292" s="107"/>
      <c r="AI292" s="107"/>
      <c r="AJ292" s="120"/>
      <c r="AK292" s="107"/>
      <c r="AL292" s="113"/>
      <c r="AM292" s="121"/>
      <c r="AN292" s="121"/>
    </row>
    <row r="293">
      <c r="A293" s="104"/>
      <c r="B293" s="105"/>
      <c r="C293" s="105"/>
      <c r="D293" s="106" t="str">
        <f t="shared" si="9"/>
        <v/>
      </c>
      <c r="E293" s="107"/>
      <c r="F293" s="108" t="str">
        <f t="shared" si="2"/>
        <v/>
      </c>
      <c r="G293" s="109" t="str">
        <f>IFERROR(VLOOKUP($E293,contratos,2,FALSE),"")</f>
        <v/>
      </c>
      <c r="H293" s="110" t="str">
        <f>IFERROR(VLOOKUP($E293,contratos,3,FALSE),"")</f>
        <v/>
      </c>
      <c r="I293" s="111" t="str">
        <f>IFERROR(VLOOKUP($E293,contratos,4,FALSE),"")</f>
        <v/>
      </c>
      <c r="J293" s="112" t="str">
        <f>IFERROR(VLOOKUP($E293,contratos,5,FALSE),"")</f>
        <v/>
      </c>
      <c r="K293" s="112" t="str">
        <f>IFERROR(VLOOKUP($E293,contratos,6,FALSE),"")</f>
        <v/>
      </c>
      <c r="L293" s="112" t="str">
        <f>IFERROR(VLOOKUP($E293,contratos,7,FALSE),"")</f>
        <v/>
      </c>
      <c r="M293" s="113"/>
      <c r="N293" s="114"/>
      <c r="O293" s="113"/>
      <c r="P293" s="107"/>
      <c r="Q293" s="115"/>
      <c r="R293" s="116"/>
      <c r="S293" s="117" t="str">
        <f t="shared" si="3"/>
        <v/>
      </c>
      <c r="T293" s="116"/>
      <c r="U293" s="106" t="str">
        <f t="shared" si="11"/>
        <v/>
      </c>
      <c r="V293" s="107"/>
      <c r="W293" s="107"/>
      <c r="X293" s="118"/>
      <c r="Y293" s="119" t="str">
        <f t="shared" si="10"/>
        <v/>
      </c>
      <c r="Z293" s="113"/>
      <c r="AA293" s="113"/>
      <c r="AB293" s="119" t="str">
        <f>IF(T293&lt;&gt;"",(HOUR(T293)+MINUTE(T293)/60)*custohh,"")</f>
        <v/>
      </c>
      <c r="AC293" s="118"/>
      <c r="AD293" s="119" t="str">
        <f t="shared" si="6"/>
        <v/>
      </c>
      <c r="AE293" s="107"/>
      <c r="AF293" s="107"/>
      <c r="AG293" s="107"/>
      <c r="AH293" s="107"/>
      <c r="AI293" s="107"/>
      <c r="AJ293" s="120"/>
      <c r="AK293" s="107"/>
      <c r="AL293" s="113"/>
      <c r="AM293" s="121"/>
      <c r="AN293" s="121"/>
    </row>
    <row r="294">
      <c r="A294" s="104"/>
      <c r="B294" s="105"/>
      <c r="C294" s="105"/>
      <c r="D294" s="106" t="str">
        <f t="shared" si="9"/>
        <v/>
      </c>
      <c r="E294" s="107"/>
      <c r="F294" s="108" t="str">
        <f t="shared" si="2"/>
        <v/>
      </c>
      <c r="G294" s="109" t="str">
        <f>IFERROR(VLOOKUP($E294,contratos,2,FALSE),"")</f>
        <v/>
      </c>
      <c r="H294" s="110" t="str">
        <f>IFERROR(VLOOKUP($E294,contratos,3,FALSE),"")</f>
        <v/>
      </c>
      <c r="I294" s="111" t="str">
        <f>IFERROR(VLOOKUP($E294,contratos,4,FALSE),"")</f>
        <v/>
      </c>
      <c r="J294" s="112" t="str">
        <f>IFERROR(VLOOKUP($E294,contratos,5,FALSE),"")</f>
        <v/>
      </c>
      <c r="K294" s="112" t="str">
        <f>IFERROR(VLOOKUP($E294,contratos,6,FALSE),"")</f>
        <v/>
      </c>
      <c r="L294" s="112" t="str">
        <f>IFERROR(VLOOKUP($E294,contratos,7,FALSE),"")</f>
        <v/>
      </c>
      <c r="M294" s="113"/>
      <c r="N294" s="114"/>
      <c r="O294" s="113"/>
      <c r="P294" s="107"/>
      <c r="Q294" s="115"/>
      <c r="R294" s="116"/>
      <c r="S294" s="117" t="str">
        <f t="shared" si="3"/>
        <v/>
      </c>
      <c r="T294" s="116"/>
      <c r="U294" s="106" t="str">
        <f t="shared" si="11"/>
        <v/>
      </c>
      <c r="V294" s="107"/>
      <c r="W294" s="107"/>
      <c r="X294" s="118"/>
      <c r="Y294" s="119" t="str">
        <f t="shared" si="10"/>
        <v/>
      </c>
      <c r="Z294" s="113"/>
      <c r="AA294" s="113"/>
      <c r="AB294" s="119" t="str">
        <f>IF(T294&lt;&gt;"",(HOUR(T294)+MINUTE(T294)/60)*custohh,"")</f>
        <v/>
      </c>
      <c r="AC294" s="118"/>
      <c r="AD294" s="119" t="str">
        <f t="shared" si="6"/>
        <v/>
      </c>
      <c r="AE294" s="107"/>
      <c r="AF294" s="107"/>
      <c r="AG294" s="107"/>
      <c r="AH294" s="107"/>
      <c r="AI294" s="107"/>
      <c r="AJ294" s="120"/>
      <c r="AK294" s="107"/>
      <c r="AL294" s="113"/>
      <c r="AM294" s="121"/>
      <c r="AN294" s="121"/>
    </row>
    <row r="295">
      <c r="A295" s="104"/>
      <c r="B295" s="105"/>
      <c r="C295" s="105"/>
      <c r="D295" s="106" t="str">
        <f t="shared" si="9"/>
        <v/>
      </c>
      <c r="E295" s="107"/>
      <c r="F295" s="108" t="str">
        <f t="shared" si="2"/>
        <v/>
      </c>
      <c r="G295" s="109" t="str">
        <f>IFERROR(VLOOKUP($E295,contratos,2,FALSE),"")</f>
        <v/>
      </c>
      <c r="H295" s="110" t="str">
        <f>IFERROR(VLOOKUP($E295,contratos,3,FALSE),"")</f>
        <v/>
      </c>
      <c r="I295" s="111" t="str">
        <f>IFERROR(VLOOKUP($E295,contratos,4,FALSE),"")</f>
        <v/>
      </c>
      <c r="J295" s="112" t="str">
        <f>IFERROR(VLOOKUP($E295,contratos,5,FALSE),"")</f>
        <v/>
      </c>
      <c r="K295" s="112" t="str">
        <f>IFERROR(VLOOKUP($E295,contratos,6,FALSE),"")</f>
        <v/>
      </c>
      <c r="L295" s="112" t="str">
        <f>IFERROR(VLOOKUP($E295,contratos,7,FALSE),"")</f>
        <v/>
      </c>
      <c r="M295" s="113"/>
      <c r="N295" s="114"/>
      <c r="O295" s="113"/>
      <c r="P295" s="107"/>
      <c r="Q295" s="115"/>
      <c r="R295" s="116"/>
      <c r="S295" s="117" t="str">
        <f t="shared" si="3"/>
        <v/>
      </c>
      <c r="T295" s="116"/>
      <c r="U295" s="106" t="str">
        <f t="shared" si="11"/>
        <v/>
      </c>
      <c r="V295" s="107"/>
      <c r="W295" s="107"/>
      <c r="X295" s="118"/>
      <c r="Y295" s="119" t="str">
        <f t="shared" si="10"/>
        <v/>
      </c>
      <c r="Z295" s="113"/>
      <c r="AA295" s="113"/>
      <c r="AB295" s="119" t="str">
        <f>IF(T295&lt;&gt;"",(HOUR(T295)+MINUTE(T295)/60)*custohh,"")</f>
        <v/>
      </c>
      <c r="AC295" s="118"/>
      <c r="AD295" s="119" t="str">
        <f t="shared" si="6"/>
        <v/>
      </c>
      <c r="AE295" s="107"/>
      <c r="AF295" s="107"/>
      <c r="AG295" s="107"/>
      <c r="AH295" s="107"/>
      <c r="AI295" s="107"/>
      <c r="AJ295" s="120"/>
      <c r="AK295" s="107"/>
      <c r="AL295" s="113"/>
      <c r="AM295" s="121"/>
      <c r="AN295" s="121"/>
    </row>
    <row r="296">
      <c r="A296" s="104"/>
      <c r="B296" s="105"/>
      <c r="C296" s="105"/>
      <c r="D296" s="106" t="str">
        <f t="shared" si="9"/>
        <v/>
      </c>
      <c r="E296" s="107"/>
      <c r="F296" s="108" t="str">
        <f t="shared" si="2"/>
        <v/>
      </c>
      <c r="G296" s="109" t="str">
        <f>IFERROR(VLOOKUP($E296,contratos,2,FALSE),"")</f>
        <v/>
      </c>
      <c r="H296" s="110" t="str">
        <f>IFERROR(VLOOKUP($E296,contratos,3,FALSE),"")</f>
        <v/>
      </c>
      <c r="I296" s="111" t="str">
        <f>IFERROR(VLOOKUP($E296,contratos,4,FALSE),"")</f>
        <v/>
      </c>
      <c r="J296" s="112" t="str">
        <f>IFERROR(VLOOKUP($E296,contratos,5,FALSE),"")</f>
        <v/>
      </c>
      <c r="K296" s="112" t="str">
        <f>IFERROR(VLOOKUP($E296,contratos,6,FALSE),"")</f>
        <v/>
      </c>
      <c r="L296" s="112" t="str">
        <f>IFERROR(VLOOKUP($E296,contratos,7,FALSE),"")</f>
        <v/>
      </c>
      <c r="M296" s="113"/>
      <c r="N296" s="114"/>
      <c r="O296" s="113"/>
      <c r="P296" s="107"/>
      <c r="Q296" s="115"/>
      <c r="R296" s="116"/>
      <c r="S296" s="117" t="str">
        <f t="shared" si="3"/>
        <v/>
      </c>
      <c r="T296" s="116"/>
      <c r="U296" s="106" t="str">
        <f t="shared" si="11"/>
        <v/>
      </c>
      <c r="V296" s="107"/>
      <c r="W296" s="107"/>
      <c r="X296" s="118"/>
      <c r="Y296" s="119" t="str">
        <f t="shared" si="10"/>
        <v/>
      </c>
      <c r="Z296" s="113"/>
      <c r="AA296" s="113"/>
      <c r="AB296" s="119" t="str">
        <f>IF(T296&lt;&gt;"",(HOUR(T296)+MINUTE(T296)/60)*custohh,"")</f>
        <v/>
      </c>
      <c r="AC296" s="118"/>
      <c r="AD296" s="119" t="str">
        <f t="shared" si="6"/>
        <v/>
      </c>
      <c r="AE296" s="107"/>
      <c r="AF296" s="107"/>
      <c r="AG296" s="107"/>
      <c r="AH296" s="107"/>
      <c r="AI296" s="107"/>
      <c r="AJ296" s="120"/>
      <c r="AK296" s="107"/>
      <c r="AL296" s="113"/>
      <c r="AM296" s="121"/>
      <c r="AN296" s="121"/>
    </row>
    <row r="297">
      <c r="A297" s="104"/>
      <c r="B297" s="105"/>
      <c r="C297" s="105"/>
      <c r="D297" s="106" t="str">
        <f t="shared" si="9"/>
        <v/>
      </c>
      <c r="E297" s="107"/>
      <c r="F297" s="108" t="str">
        <f t="shared" si="2"/>
        <v/>
      </c>
      <c r="G297" s="109" t="str">
        <f>IFERROR(VLOOKUP($E297,contratos,2,FALSE),"")</f>
        <v/>
      </c>
      <c r="H297" s="110" t="str">
        <f>IFERROR(VLOOKUP($E297,contratos,3,FALSE),"")</f>
        <v/>
      </c>
      <c r="I297" s="111" t="str">
        <f>IFERROR(VLOOKUP($E297,contratos,4,FALSE),"")</f>
        <v/>
      </c>
      <c r="J297" s="112" t="str">
        <f>IFERROR(VLOOKUP($E297,contratos,5,FALSE),"")</f>
        <v/>
      </c>
      <c r="K297" s="112" t="str">
        <f>IFERROR(VLOOKUP($E297,contratos,6,FALSE),"")</f>
        <v/>
      </c>
      <c r="L297" s="112" t="str">
        <f>IFERROR(VLOOKUP($E297,contratos,7,FALSE),"")</f>
        <v/>
      </c>
      <c r="M297" s="113"/>
      <c r="N297" s="114"/>
      <c r="O297" s="113"/>
      <c r="P297" s="107"/>
      <c r="Q297" s="115"/>
      <c r="R297" s="116"/>
      <c r="S297" s="117" t="str">
        <f t="shared" si="3"/>
        <v/>
      </c>
      <c r="T297" s="116"/>
      <c r="U297" s="106" t="str">
        <f t="shared" si="11"/>
        <v/>
      </c>
      <c r="V297" s="107"/>
      <c r="W297" s="107"/>
      <c r="X297" s="118"/>
      <c r="Y297" s="119" t="str">
        <f t="shared" si="10"/>
        <v/>
      </c>
      <c r="Z297" s="113"/>
      <c r="AA297" s="113"/>
      <c r="AB297" s="119" t="str">
        <f>IF(T297&lt;&gt;"",(HOUR(T297)+MINUTE(T297)/60)*custohh,"")</f>
        <v/>
      </c>
      <c r="AC297" s="118"/>
      <c r="AD297" s="119" t="str">
        <f t="shared" si="6"/>
        <v/>
      </c>
      <c r="AE297" s="107"/>
      <c r="AF297" s="107"/>
      <c r="AG297" s="107"/>
      <c r="AH297" s="107"/>
      <c r="AI297" s="107"/>
      <c r="AJ297" s="120"/>
      <c r="AK297" s="107"/>
      <c r="AL297" s="113"/>
      <c r="AM297" s="121"/>
      <c r="AN297" s="121"/>
    </row>
    <row r="298">
      <c r="A298" s="104"/>
      <c r="B298" s="105"/>
      <c r="C298" s="105"/>
      <c r="D298" s="106" t="str">
        <f t="shared" si="9"/>
        <v/>
      </c>
      <c r="E298" s="107"/>
      <c r="F298" s="108" t="str">
        <f t="shared" si="2"/>
        <v/>
      </c>
      <c r="G298" s="109" t="str">
        <f>IFERROR(VLOOKUP($E298,contratos,2,FALSE),"")</f>
        <v/>
      </c>
      <c r="H298" s="110" t="str">
        <f>IFERROR(VLOOKUP($E298,contratos,3,FALSE),"")</f>
        <v/>
      </c>
      <c r="I298" s="111" t="str">
        <f>IFERROR(VLOOKUP($E298,contratos,4,FALSE),"")</f>
        <v/>
      </c>
      <c r="J298" s="112" t="str">
        <f>IFERROR(VLOOKUP($E298,contratos,5,FALSE),"")</f>
        <v/>
      </c>
      <c r="K298" s="112" t="str">
        <f>IFERROR(VLOOKUP($E298,contratos,6,FALSE),"")</f>
        <v/>
      </c>
      <c r="L298" s="112" t="str">
        <f>IFERROR(VLOOKUP($E298,contratos,7,FALSE),"")</f>
        <v/>
      </c>
      <c r="M298" s="113"/>
      <c r="N298" s="114"/>
      <c r="O298" s="113"/>
      <c r="P298" s="107"/>
      <c r="Q298" s="115"/>
      <c r="R298" s="116"/>
      <c r="S298" s="117" t="str">
        <f t="shared" si="3"/>
        <v/>
      </c>
      <c r="T298" s="116"/>
      <c r="U298" s="106" t="str">
        <f t="shared" si="11"/>
        <v/>
      </c>
      <c r="V298" s="107"/>
      <c r="W298" s="107"/>
      <c r="X298" s="118"/>
      <c r="Y298" s="119" t="str">
        <f t="shared" si="10"/>
        <v/>
      </c>
      <c r="Z298" s="113"/>
      <c r="AA298" s="113"/>
      <c r="AB298" s="119" t="str">
        <f>IF(T298&lt;&gt;"",(HOUR(T298)+MINUTE(T298)/60)*custohh,"")</f>
        <v/>
      </c>
      <c r="AC298" s="118"/>
      <c r="AD298" s="119" t="str">
        <f t="shared" si="6"/>
        <v/>
      </c>
      <c r="AE298" s="107"/>
      <c r="AF298" s="107"/>
      <c r="AG298" s="107"/>
      <c r="AH298" s="107"/>
      <c r="AI298" s="107"/>
      <c r="AJ298" s="120"/>
      <c r="AK298" s="107"/>
      <c r="AL298" s="113"/>
      <c r="AM298" s="121"/>
      <c r="AN298" s="121"/>
    </row>
    <row r="299">
      <c r="A299" s="104"/>
      <c r="B299" s="105"/>
      <c r="C299" s="105"/>
      <c r="D299" s="106" t="str">
        <f t="shared" si="9"/>
        <v/>
      </c>
      <c r="E299" s="107"/>
      <c r="F299" s="108" t="str">
        <f t="shared" si="2"/>
        <v/>
      </c>
      <c r="G299" s="109" t="str">
        <f>IFERROR(VLOOKUP($E299,contratos,2,FALSE),"")</f>
        <v/>
      </c>
      <c r="H299" s="110" t="str">
        <f>IFERROR(VLOOKUP($E299,contratos,3,FALSE),"")</f>
        <v/>
      </c>
      <c r="I299" s="111" t="str">
        <f>IFERROR(VLOOKUP($E299,contratos,4,FALSE),"")</f>
        <v/>
      </c>
      <c r="J299" s="112" t="str">
        <f>IFERROR(VLOOKUP($E299,contratos,5,FALSE),"")</f>
        <v/>
      </c>
      <c r="K299" s="112" t="str">
        <f>IFERROR(VLOOKUP($E299,contratos,6,FALSE),"")</f>
        <v/>
      </c>
      <c r="L299" s="112" t="str">
        <f>IFERROR(VLOOKUP($E299,contratos,7,FALSE),"")</f>
        <v/>
      </c>
      <c r="M299" s="113"/>
      <c r="N299" s="114"/>
      <c r="O299" s="113"/>
      <c r="P299" s="107"/>
      <c r="Q299" s="115"/>
      <c r="R299" s="116"/>
      <c r="S299" s="117" t="str">
        <f t="shared" si="3"/>
        <v/>
      </c>
      <c r="T299" s="116"/>
      <c r="U299" s="106" t="str">
        <f t="shared" si="11"/>
        <v/>
      </c>
      <c r="V299" s="107"/>
      <c r="W299" s="107"/>
      <c r="X299" s="118"/>
      <c r="Y299" s="119" t="str">
        <f t="shared" si="10"/>
        <v/>
      </c>
      <c r="Z299" s="113"/>
      <c r="AA299" s="113"/>
      <c r="AB299" s="119" t="str">
        <f>IF(T299&lt;&gt;"",(HOUR(T299)+MINUTE(T299)/60)*custohh,"")</f>
        <v/>
      </c>
      <c r="AC299" s="118"/>
      <c r="AD299" s="119" t="str">
        <f t="shared" si="6"/>
        <v/>
      </c>
      <c r="AE299" s="107"/>
      <c r="AF299" s="107"/>
      <c r="AG299" s="107"/>
      <c r="AH299" s="107"/>
      <c r="AI299" s="107"/>
      <c r="AJ299" s="120"/>
      <c r="AK299" s="107"/>
      <c r="AL299" s="113"/>
      <c r="AM299" s="121"/>
      <c r="AN299" s="121"/>
    </row>
    <row r="300">
      <c r="A300" s="104"/>
      <c r="B300" s="105"/>
      <c r="C300" s="105"/>
      <c r="D300" s="106" t="str">
        <f t="shared" si="9"/>
        <v/>
      </c>
      <c r="E300" s="107"/>
      <c r="F300" s="108" t="str">
        <f t="shared" si="2"/>
        <v/>
      </c>
      <c r="G300" s="109" t="str">
        <f>IFERROR(VLOOKUP($E300,contratos,2,FALSE),"")</f>
        <v/>
      </c>
      <c r="H300" s="110" t="str">
        <f>IFERROR(VLOOKUP($E300,contratos,3,FALSE),"")</f>
        <v/>
      </c>
      <c r="I300" s="111" t="str">
        <f>IFERROR(VLOOKUP($E300,contratos,4,FALSE),"")</f>
        <v/>
      </c>
      <c r="J300" s="112" t="str">
        <f>IFERROR(VLOOKUP($E300,contratos,5,FALSE),"")</f>
        <v/>
      </c>
      <c r="K300" s="112" t="str">
        <f>IFERROR(VLOOKUP($E300,contratos,6,FALSE),"")</f>
        <v/>
      </c>
      <c r="L300" s="112" t="str">
        <f>IFERROR(VLOOKUP($E300,contratos,7,FALSE),"")</f>
        <v/>
      </c>
      <c r="M300" s="113"/>
      <c r="N300" s="114"/>
      <c r="O300" s="113"/>
      <c r="P300" s="107"/>
      <c r="Q300" s="115"/>
      <c r="R300" s="116"/>
      <c r="S300" s="117" t="str">
        <f t="shared" si="3"/>
        <v/>
      </c>
      <c r="T300" s="116"/>
      <c r="U300" s="106" t="str">
        <f t="shared" si="11"/>
        <v/>
      </c>
      <c r="V300" s="107"/>
      <c r="W300" s="107"/>
      <c r="X300" s="118"/>
      <c r="Y300" s="119" t="str">
        <f t="shared" si="10"/>
        <v/>
      </c>
      <c r="Z300" s="113"/>
      <c r="AA300" s="113"/>
      <c r="AB300" s="119" t="str">
        <f>IF(T300&lt;&gt;"",(HOUR(T300)+MINUTE(T300)/60)*custohh,"")</f>
        <v/>
      </c>
      <c r="AC300" s="118"/>
      <c r="AD300" s="119" t="str">
        <f t="shared" si="6"/>
        <v/>
      </c>
      <c r="AE300" s="107"/>
      <c r="AF300" s="107"/>
      <c r="AG300" s="107"/>
      <c r="AH300" s="107"/>
      <c r="AI300" s="107"/>
      <c r="AJ300" s="120"/>
      <c r="AK300" s="107"/>
      <c r="AL300" s="113"/>
      <c r="AM300" s="121"/>
      <c r="AN300" s="121"/>
    </row>
    <row r="301">
      <c r="A301" s="104"/>
      <c r="B301" s="105"/>
      <c r="C301" s="105"/>
      <c r="D301" s="106" t="str">
        <f t="shared" si="9"/>
        <v/>
      </c>
      <c r="E301" s="107"/>
      <c r="F301" s="108" t="str">
        <f t="shared" si="2"/>
        <v/>
      </c>
      <c r="G301" s="109" t="str">
        <f>IFERROR(VLOOKUP($E301,contratos,2,FALSE),"")</f>
        <v/>
      </c>
      <c r="H301" s="110" t="str">
        <f>IFERROR(VLOOKUP($E301,contratos,3,FALSE),"")</f>
        <v/>
      </c>
      <c r="I301" s="111" t="str">
        <f>IFERROR(VLOOKUP($E301,contratos,4,FALSE),"")</f>
        <v/>
      </c>
      <c r="J301" s="112" t="str">
        <f>IFERROR(VLOOKUP($E301,contratos,5,FALSE),"")</f>
        <v/>
      </c>
      <c r="K301" s="112" t="str">
        <f>IFERROR(VLOOKUP($E301,contratos,6,FALSE),"")</f>
        <v/>
      </c>
      <c r="L301" s="112" t="str">
        <f>IFERROR(VLOOKUP($E301,contratos,7,FALSE),"")</f>
        <v/>
      </c>
      <c r="M301" s="113"/>
      <c r="N301" s="114"/>
      <c r="O301" s="113"/>
      <c r="P301" s="107"/>
      <c r="Q301" s="115"/>
      <c r="R301" s="116"/>
      <c r="S301" s="117" t="str">
        <f t="shared" si="3"/>
        <v/>
      </c>
      <c r="T301" s="116"/>
      <c r="U301" s="106" t="str">
        <f t="shared" si="11"/>
        <v/>
      </c>
      <c r="V301" s="107"/>
      <c r="W301" s="107"/>
      <c r="X301" s="118"/>
      <c r="Y301" s="119" t="str">
        <f t="shared" si="10"/>
        <v/>
      </c>
      <c r="Z301" s="113"/>
      <c r="AA301" s="113"/>
      <c r="AB301" s="119" t="str">
        <f>IF(T301&lt;&gt;"",(HOUR(T301)+MINUTE(T301)/60)*custohh,"")</f>
        <v/>
      </c>
      <c r="AC301" s="118"/>
      <c r="AD301" s="119" t="str">
        <f t="shared" si="6"/>
        <v/>
      </c>
      <c r="AE301" s="107"/>
      <c r="AF301" s="107"/>
      <c r="AG301" s="107"/>
      <c r="AH301" s="107"/>
      <c r="AI301" s="107"/>
      <c r="AJ301" s="120"/>
      <c r="AK301" s="107"/>
      <c r="AL301" s="113"/>
      <c r="AM301" s="121"/>
      <c r="AN301" s="121"/>
    </row>
    <row r="302">
      <c r="A302" s="104"/>
      <c r="B302" s="105"/>
      <c r="C302" s="105"/>
      <c r="D302" s="106" t="str">
        <f t="shared" si="9"/>
        <v/>
      </c>
      <c r="E302" s="107"/>
      <c r="F302" s="108" t="str">
        <f t="shared" si="2"/>
        <v/>
      </c>
      <c r="G302" s="109" t="str">
        <f>IFERROR(VLOOKUP($E302,contratos,2,FALSE),"")</f>
        <v/>
      </c>
      <c r="H302" s="110" t="str">
        <f>IFERROR(VLOOKUP($E302,contratos,3,FALSE),"")</f>
        <v/>
      </c>
      <c r="I302" s="111" t="str">
        <f>IFERROR(VLOOKUP($E302,contratos,4,FALSE),"")</f>
        <v/>
      </c>
      <c r="J302" s="112" t="str">
        <f>IFERROR(VLOOKUP($E302,contratos,5,FALSE),"")</f>
        <v/>
      </c>
      <c r="K302" s="112" t="str">
        <f>IFERROR(VLOOKUP($E302,contratos,6,FALSE),"")</f>
        <v/>
      </c>
      <c r="L302" s="112" t="str">
        <f>IFERROR(VLOOKUP($E302,contratos,7,FALSE),"")</f>
        <v/>
      </c>
      <c r="M302" s="113"/>
      <c r="N302" s="114"/>
      <c r="O302" s="113"/>
      <c r="P302" s="107"/>
      <c r="Q302" s="115"/>
      <c r="R302" s="116"/>
      <c r="S302" s="117" t="str">
        <f t="shared" si="3"/>
        <v/>
      </c>
      <c r="T302" s="116"/>
      <c r="U302" s="106" t="str">
        <f t="shared" si="11"/>
        <v/>
      </c>
      <c r="V302" s="107"/>
      <c r="W302" s="107"/>
      <c r="X302" s="118"/>
      <c r="Y302" s="119" t="str">
        <f t="shared" si="10"/>
        <v/>
      </c>
      <c r="Z302" s="113"/>
      <c r="AA302" s="113"/>
      <c r="AB302" s="119" t="str">
        <f>IF(T302&lt;&gt;"",(HOUR(T302)+MINUTE(T302)/60)*custohh,"")</f>
        <v/>
      </c>
      <c r="AC302" s="118"/>
      <c r="AD302" s="119" t="str">
        <f t="shared" si="6"/>
        <v/>
      </c>
      <c r="AE302" s="107"/>
      <c r="AF302" s="107"/>
      <c r="AG302" s="107"/>
      <c r="AH302" s="107"/>
      <c r="AI302" s="107"/>
      <c r="AJ302" s="120"/>
      <c r="AK302" s="107"/>
      <c r="AL302" s="113"/>
      <c r="AM302" s="121"/>
      <c r="AN302" s="121"/>
    </row>
    <row r="303">
      <c r="A303" s="104"/>
      <c r="B303" s="105"/>
      <c r="C303" s="105"/>
      <c r="D303" s="106" t="str">
        <f t="shared" si="9"/>
        <v/>
      </c>
      <c r="E303" s="107"/>
      <c r="F303" s="108" t="str">
        <f t="shared" si="2"/>
        <v/>
      </c>
      <c r="G303" s="109" t="str">
        <f>IFERROR(VLOOKUP($E303,contratos,2,FALSE),"")</f>
        <v/>
      </c>
      <c r="H303" s="110" t="str">
        <f>IFERROR(VLOOKUP($E303,contratos,3,FALSE),"")</f>
        <v/>
      </c>
      <c r="I303" s="111" t="str">
        <f>IFERROR(VLOOKUP($E303,contratos,4,FALSE),"")</f>
        <v/>
      </c>
      <c r="J303" s="112" t="str">
        <f>IFERROR(VLOOKUP($E303,contratos,5,FALSE),"")</f>
        <v/>
      </c>
      <c r="K303" s="112" t="str">
        <f>IFERROR(VLOOKUP($E303,contratos,6,FALSE),"")</f>
        <v/>
      </c>
      <c r="L303" s="112" t="str">
        <f>IFERROR(VLOOKUP($E303,contratos,7,FALSE),"")</f>
        <v/>
      </c>
      <c r="M303" s="113"/>
      <c r="N303" s="114"/>
      <c r="O303" s="113"/>
      <c r="P303" s="107"/>
      <c r="Q303" s="115"/>
      <c r="R303" s="116"/>
      <c r="S303" s="117" t="str">
        <f t="shared" si="3"/>
        <v/>
      </c>
      <c r="T303" s="116"/>
      <c r="U303" s="106" t="str">
        <f t="shared" si="11"/>
        <v/>
      </c>
      <c r="V303" s="107"/>
      <c r="W303" s="107"/>
      <c r="X303" s="118"/>
      <c r="Y303" s="119" t="str">
        <f t="shared" si="10"/>
        <v/>
      </c>
      <c r="Z303" s="113"/>
      <c r="AA303" s="113"/>
      <c r="AB303" s="119" t="str">
        <f>IF(T303&lt;&gt;"",(HOUR(T303)+MINUTE(T303)/60)*custohh,"")</f>
        <v/>
      </c>
      <c r="AC303" s="118"/>
      <c r="AD303" s="119" t="str">
        <f t="shared" si="6"/>
        <v/>
      </c>
      <c r="AE303" s="107"/>
      <c r="AF303" s="107"/>
      <c r="AG303" s="107"/>
      <c r="AH303" s="107"/>
      <c r="AI303" s="107"/>
      <c r="AJ303" s="120"/>
      <c r="AK303" s="107"/>
      <c r="AL303" s="113"/>
      <c r="AM303" s="121"/>
      <c r="AN303" s="121"/>
    </row>
    <row r="304">
      <c r="A304" s="104"/>
      <c r="B304" s="105"/>
      <c r="C304" s="105"/>
      <c r="D304" s="106" t="str">
        <f t="shared" si="9"/>
        <v/>
      </c>
      <c r="E304" s="107"/>
      <c r="F304" s="108" t="str">
        <f t="shared" si="2"/>
        <v/>
      </c>
      <c r="G304" s="109" t="str">
        <f>IFERROR(VLOOKUP($E304,contratos,2,FALSE),"")</f>
        <v/>
      </c>
      <c r="H304" s="110" t="str">
        <f>IFERROR(VLOOKUP($E304,contratos,3,FALSE),"")</f>
        <v/>
      </c>
      <c r="I304" s="111" t="str">
        <f>IFERROR(VLOOKUP($E304,contratos,4,FALSE),"")</f>
        <v/>
      </c>
      <c r="J304" s="112" t="str">
        <f>IFERROR(VLOOKUP($E304,contratos,5,FALSE),"")</f>
        <v/>
      </c>
      <c r="K304" s="112" t="str">
        <f>IFERROR(VLOOKUP($E304,contratos,6,FALSE),"")</f>
        <v/>
      </c>
      <c r="L304" s="112" t="str">
        <f>IFERROR(VLOOKUP($E304,contratos,7,FALSE),"")</f>
        <v/>
      </c>
      <c r="M304" s="113"/>
      <c r="N304" s="114"/>
      <c r="O304" s="113"/>
      <c r="P304" s="107"/>
      <c r="Q304" s="115"/>
      <c r="R304" s="116"/>
      <c r="S304" s="117" t="str">
        <f t="shared" si="3"/>
        <v/>
      </c>
      <c r="T304" s="116"/>
      <c r="U304" s="106" t="str">
        <f t="shared" si="11"/>
        <v/>
      </c>
      <c r="V304" s="107"/>
      <c r="W304" s="107"/>
      <c r="X304" s="118"/>
      <c r="Y304" s="119" t="str">
        <f t="shared" si="10"/>
        <v/>
      </c>
      <c r="Z304" s="113"/>
      <c r="AA304" s="113"/>
      <c r="AB304" s="119" t="str">
        <f>IF(T304&lt;&gt;"",(HOUR(T304)+MINUTE(T304)/60)*custohh,"")</f>
        <v/>
      </c>
      <c r="AC304" s="118"/>
      <c r="AD304" s="119" t="str">
        <f t="shared" si="6"/>
        <v/>
      </c>
      <c r="AE304" s="107"/>
      <c r="AF304" s="107"/>
      <c r="AG304" s="107"/>
      <c r="AH304" s="107"/>
      <c r="AI304" s="107"/>
      <c r="AJ304" s="120"/>
      <c r="AK304" s="107"/>
      <c r="AL304" s="113"/>
      <c r="AM304" s="121"/>
      <c r="AN304" s="121"/>
    </row>
    <row r="305">
      <c r="A305" s="104"/>
      <c r="B305" s="105"/>
      <c r="C305" s="105"/>
      <c r="D305" s="106" t="str">
        <f t="shared" si="9"/>
        <v/>
      </c>
      <c r="E305" s="107"/>
      <c r="F305" s="108" t="str">
        <f t="shared" si="2"/>
        <v/>
      </c>
      <c r="G305" s="109" t="str">
        <f>IFERROR(VLOOKUP($E305,contratos,2,FALSE),"")</f>
        <v/>
      </c>
      <c r="H305" s="110" t="str">
        <f>IFERROR(VLOOKUP($E305,contratos,3,FALSE),"")</f>
        <v/>
      </c>
      <c r="I305" s="111" t="str">
        <f>IFERROR(VLOOKUP($E305,contratos,4,FALSE),"")</f>
        <v/>
      </c>
      <c r="J305" s="112" t="str">
        <f>IFERROR(VLOOKUP($E305,contratos,5,FALSE),"")</f>
        <v/>
      </c>
      <c r="K305" s="112" t="str">
        <f>IFERROR(VLOOKUP($E305,contratos,6,FALSE),"")</f>
        <v/>
      </c>
      <c r="L305" s="112" t="str">
        <f>IFERROR(VLOOKUP($E305,contratos,7,FALSE),"")</f>
        <v/>
      </c>
      <c r="M305" s="113"/>
      <c r="N305" s="114"/>
      <c r="O305" s="113"/>
      <c r="P305" s="107"/>
      <c r="Q305" s="115"/>
      <c r="R305" s="116"/>
      <c r="S305" s="117" t="str">
        <f t="shared" si="3"/>
        <v/>
      </c>
      <c r="T305" s="116"/>
      <c r="U305" s="106" t="str">
        <f t="shared" si="11"/>
        <v/>
      </c>
      <c r="V305" s="107"/>
      <c r="W305" s="107"/>
      <c r="X305" s="118"/>
      <c r="Y305" s="119" t="str">
        <f t="shared" si="10"/>
        <v/>
      </c>
      <c r="Z305" s="113"/>
      <c r="AA305" s="113"/>
      <c r="AB305" s="119" t="str">
        <f>IF(T305&lt;&gt;"",(HOUR(T305)+MINUTE(T305)/60)*custohh,"")</f>
        <v/>
      </c>
      <c r="AC305" s="118"/>
      <c r="AD305" s="119" t="str">
        <f t="shared" si="6"/>
        <v/>
      </c>
      <c r="AE305" s="107"/>
      <c r="AF305" s="107"/>
      <c r="AG305" s="107"/>
      <c r="AH305" s="107"/>
      <c r="AI305" s="107"/>
      <c r="AJ305" s="120"/>
      <c r="AK305" s="107"/>
      <c r="AL305" s="113"/>
      <c r="AM305" s="121"/>
      <c r="AN305" s="121"/>
    </row>
    <row r="306">
      <c r="A306" s="104"/>
      <c r="B306" s="105"/>
      <c r="C306" s="105"/>
      <c r="D306" s="106" t="str">
        <f t="shared" si="9"/>
        <v/>
      </c>
      <c r="E306" s="107"/>
      <c r="F306" s="108" t="str">
        <f t="shared" si="2"/>
        <v/>
      </c>
      <c r="G306" s="109" t="str">
        <f>IFERROR(VLOOKUP($E306,contratos,2,FALSE),"")</f>
        <v/>
      </c>
      <c r="H306" s="110" t="str">
        <f>IFERROR(VLOOKUP($E306,contratos,3,FALSE),"")</f>
        <v/>
      </c>
      <c r="I306" s="111" t="str">
        <f>IFERROR(VLOOKUP($E306,contratos,4,FALSE),"")</f>
        <v/>
      </c>
      <c r="J306" s="112" t="str">
        <f>IFERROR(VLOOKUP($E306,contratos,5,FALSE),"")</f>
        <v/>
      </c>
      <c r="K306" s="112" t="str">
        <f>IFERROR(VLOOKUP($E306,contratos,6,FALSE),"")</f>
        <v/>
      </c>
      <c r="L306" s="112" t="str">
        <f>IFERROR(VLOOKUP($E306,contratos,7,FALSE),"")</f>
        <v/>
      </c>
      <c r="M306" s="113"/>
      <c r="N306" s="114"/>
      <c r="O306" s="113"/>
      <c r="P306" s="107"/>
      <c r="Q306" s="115"/>
      <c r="R306" s="116"/>
      <c r="S306" s="117" t="str">
        <f t="shared" si="3"/>
        <v/>
      </c>
      <c r="T306" s="116"/>
      <c r="U306" s="106" t="str">
        <f t="shared" si="11"/>
        <v/>
      </c>
      <c r="V306" s="107"/>
      <c r="W306" s="107"/>
      <c r="X306" s="118"/>
      <c r="Y306" s="119" t="str">
        <f t="shared" si="10"/>
        <v/>
      </c>
      <c r="Z306" s="113"/>
      <c r="AA306" s="113"/>
      <c r="AB306" s="119" t="str">
        <f>IF(T306&lt;&gt;"",(HOUR(T306)+MINUTE(T306)/60)*custohh,"")</f>
        <v/>
      </c>
      <c r="AC306" s="118"/>
      <c r="AD306" s="119" t="str">
        <f t="shared" si="6"/>
        <v/>
      </c>
      <c r="AE306" s="107"/>
      <c r="AF306" s="107"/>
      <c r="AG306" s="107"/>
      <c r="AH306" s="107"/>
      <c r="AI306" s="107"/>
      <c r="AJ306" s="120"/>
      <c r="AK306" s="107"/>
      <c r="AL306" s="113"/>
      <c r="AM306" s="121"/>
      <c r="AN306" s="121"/>
    </row>
    <row r="307">
      <c r="A307" s="104"/>
      <c r="B307" s="105"/>
      <c r="C307" s="105"/>
      <c r="D307" s="106" t="str">
        <f t="shared" si="9"/>
        <v/>
      </c>
      <c r="E307" s="107"/>
      <c r="F307" s="108" t="str">
        <f t="shared" si="2"/>
        <v/>
      </c>
      <c r="G307" s="109" t="str">
        <f>IFERROR(VLOOKUP($E307,contratos,2,FALSE),"")</f>
        <v/>
      </c>
      <c r="H307" s="110" t="str">
        <f>IFERROR(VLOOKUP($E307,contratos,3,FALSE),"")</f>
        <v/>
      </c>
      <c r="I307" s="111" t="str">
        <f>IFERROR(VLOOKUP($E307,contratos,4,FALSE),"")</f>
        <v/>
      </c>
      <c r="J307" s="112" t="str">
        <f>IFERROR(VLOOKUP($E307,contratos,5,FALSE),"")</f>
        <v/>
      </c>
      <c r="K307" s="112" t="str">
        <f>IFERROR(VLOOKUP($E307,contratos,6,FALSE),"")</f>
        <v/>
      </c>
      <c r="L307" s="112" t="str">
        <f>IFERROR(VLOOKUP($E307,contratos,7,FALSE),"")</f>
        <v/>
      </c>
      <c r="M307" s="113"/>
      <c r="N307" s="114"/>
      <c r="O307" s="113"/>
      <c r="P307" s="107"/>
      <c r="Q307" s="115"/>
      <c r="R307" s="116"/>
      <c r="S307" s="117" t="str">
        <f t="shared" si="3"/>
        <v/>
      </c>
      <c r="T307" s="116"/>
      <c r="U307" s="106" t="str">
        <f t="shared" si="11"/>
        <v/>
      </c>
      <c r="V307" s="107"/>
      <c r="W307" s="107"/>
      <c r="X307" s="118"/>
      <c r="Y307" s="119" t="str">
        <f t="shared" si="10"/>
        <v/>
      </c>
      <c r="Z307" s="113"/>
      <c r="AA307" s="113"/>
      <c r="AB307" s="119" t="str">
        <f>IF(T307&lt;&gt;"",(HOUR(T307)+MINUTE(T307)/60)*custohh,"")</f>
        <v/>
      </c>
      <c r="AC307" s="118"/>
      <c r="AD307" s="119" t="str">
        <f t="shared" si="6"/>
        <v/>
      </c>
      <c r="AE307" s="107"/>
      <c r="AF307" s="107"/>
      <c r="AG307" s="107"/>
      <c r="AH307" s="107"/>
      <c r="AI307" s="107"/>
      <c r="AJ307" s="120"/>
      <c r="AK307" s="107"/>
      <c r="AL307" s="113"/>
      <c r="AM307" s="121"/>
      <c r="AN307" s="121"/>
    </row>
    <row r="308">
      <c r="A308" s="104"/>
      <c r="B308" s="105"/>
      <c r="C308" s="105"/>
      <c r="D308" s="106" t="str">
        <f t="shared" si="9"/>
        <v/>
      </c>
      <c r="E308" s="107"/>
      <c r="F308" s="108" t="str">
        <f t="shared" si="2"/>
        <v/>
      </c>
      <c r="G308" s="109" t="str">
        <f>IFERROR(VLOOKUP($E308,contratos,2,FALSE),"")</f>
        <v/>
      </c>
      <c r="H308" s="110" t="str">
        <f>IFERROR(VLOOKUP($E308,contratos,3,FALSE),"")</f>
        <v/>
      </c>
      <c r="I308" s="111" t="str">
        <f>IFERROR(VLOOKUP($E308,contratos,4,FALSE),"")</f>
        <v/>
      </c>
      <c r="J308" s="112" t="str">
        <f>IFERROR(VLOOKUP($E308,contratos,5,FALSE),"")</f>
        <v/>
      </c>
      <c r="K308" s="112" t="str">
        <f>IFERROR(VLOOKUP($E308,contratos,6,FALSE),"")</f>
        <v/>
      </c>
      <c r="L308" s="112" t="str">
        <f>IFERROR(VLOOKUP($E308,contratos,7,FALSE),"")</f>
        <v/>
      </c>
      <c r="M308" s="113"/>
      <c r="N308" s="114"/>
      <c r="O308" s="113"/>
      <c r="P308" s="107"/>
      <c r="Q308" s="115"/>
      <c r="R308" s="116"/>
      <c r="S308" s="117" t="str">
        <f t="shared" si="3"/>
        <v/>
      </c>
      <c r="T308" s="116"/>
      <c r="U308" s="106" t="str">
        <f t="shared" si="11"/>
        <v/>
      </c>
      <c r="V308" s="107"/>
      <c r="W308" s="107"/>
      <c r="X308" s="118"/>
      <c r="Y308" s="119" t="str">
        <f t="shared" si="10"/>
        <v/>
      </c>
      <c r="Z308" s="113"/>
      <c r="AA308" s="113"/>
      <c r="AB308" s="119" t="str">
        <f>IF(T308&lt;&gt;"",(HOUR(T308)+MINUTE(T308)/60)*custohh,"")</f>
        <v/>
      </c>
      <c r="AC308" s="118"/>
      <c r="AD308" s="119" t="str">
        <f t="shared" si="6"/>
        <v/>
      </c>
      <c r="AE308" s="107"/>
      <c r="AF308" s="107"/>
      <c r="AG308" s="107"/>
      <c r="AH308" s="107"/>
      <c r="AI308" s="107"/>
      <c r="AJ308" s="120"/>
      <c r="AK308" s="107"/>
      <c r="AL308" s="113"/>
      <c r="AM308" s="121"/>
      <c r="AN308" s="121"/>
    </row>
    <row r="309">
      <c r="A309" s="104"/>
      <c r="B309" s="105"/>
      <c r="C309" s="105"/>
      <c r="D309" s="106" t="str">
        <f t="shared" si="9"/>
        <v/>
      </c>
      <c r="E309" s="107"/>
      <c r="F309" s="108" t="str">
        <f t="shared" si="2"/>
        <v/>
      </c>
      <c r="G309" s="109" t="str">
        <f>IFERROR(VLOOKUP($E309,contratos,2,FALSE),"")</f>
        <v/>
      </c>
      <c r="H309" s="110" t="str">
        <f>IFERROR(VLOOKUP($E309,contratos,3,FALSE),"")</f>
        <v/>
      </c>
      <c r="I309" s="111" t="str">
        <f>IFERROR(VLOOKUP($E309,contratos,4,FALSE),"")</f>
        <v/>
      </c>
      <c r="J309" s="112" t="str">
        <f>IFERROR(VLOOKUP($E309,contratos,5,FALSE),"")</f>
        <v/>
      </c>
      <c r="K309" s="112" t="str">
        <f>IFERROR(VLOOKUP($E309,contratos,6,FALSE),"")</f>
        <v/>
      </c>
      <c r="L309" s="112" t="str">
        <f>IFERROR(VLOOKUP($E309,contratos,7,FALSE),"")</f>
        <v/>
      </c>
      <c r="M309" s="113"/>
      <c r="N309" s="114"/>
      <c r="O309" s="113"/>
      <c r="P309" s="107"/>
      <c r="Q309" s="115"/>
      <c r="R309" s="116"/>
      <c r="S309" s="117" t="str">
        <f t="shared" si="3"/>
        <v/>
      </c>
      <c r="T309" s="116"/>
      <c r="U309" s="106" t="str">
        <f t="shared" si="11"/>
        <v/>
      </c>
      <c r="V309" s="107"/>
      <c r="W309" s="107"/>
      <c r="X309" s="118"/>
      <c r="Y309" s="119" t="str">
        <f t="shared" si="10"/>
        <v/>
      </c>
      <c r="Z309" s="113"/>
      <c r="AA309" s="113"/>
      <c r="AB309" s="119" t="str">
        <f>IF(T309&lt;&gt;"",(HOUR(T309)+MINUTE(T309)/60)*custohh,"")</f>
        <v/>
      </c>
      <c r="AC309" s="118"/>
      <c r="AD309" s="119" t="str">
        <f t="shared" si="6"/>
        <v/>
      </c>
      <c r="AE309" s="107"/>
      <c r="AF309" s="107"/>
      <c r="AG309" s="107"/>
      <c r="AH309" s="107"/>
      <c r="AI309" s="107"/>
      <c r="AJ309" s="120"/>
      <c r="AK309" s="107"/>
      <c r="AL309" s="113"/>
      <c r="AM309" s="121"/>
      <c r="AN309" s="121"/>
    </row>
    <row r="310">
      <c r="A310" s="104"/>
      <c r="B310" s="105"/>
      <c r="C310" s="105"/>
      <c r="D310" s="106" t="str">
        <f t="shared" si="9"/>
        <v/>
      </c>
      <c r="E310" s="107"/>
      <c r="F310" s="108" t="str">
        <f t="shared" si="2"/>
        <v/>
      </c>
      <c r="G310" s="109" t="str">
        <f>IFERROR(VLOOKUP($E310,contratos,2,FALSE),"")</f>
        <v/>
      </c>
      <c r="H310" s="110" t="str">
        <f>IFERROR(VLOOKUP($E310,contratos,3,FALSE),"")</f>
        <v/>
      </c>
      <c r="I310" s="111" t="str">
        <f>IFERROR(VLOOKUP($E310,contratos,4,FALSE),"")</f>
        <v/>
      </c>
      <c r="J310" s="112" t="str">
        <f>IFERROR(VLOOKUP($E310,contratos,5,FALSE),"")</f>
        <v/>
      </c>
      <c r="K310" s="112" t="str">
        <f>IFERROR(VLOOKUP($E310,contratos,6,FALSE),"")</f>
        <v/>
      </c>
      <c r="L310" s="112" t="str">
        <f>IFERROR(VLOOKUP($E310,contratos,7,FALSE),"")</f>
        <v/>
      </c>
      <c r="M310" s="113"/>
      <c r="N310" s="114"/>
      <c r="O310" s="113"/>
      <c r="P310" s="107"/>
      <c r="Q310" s="115"/>
      <c r="R310" s="116"/>
      <c r="S310" s="117" t="str">
        <f t="shared" si="3"/>
        <v/>
      </c>
      <c r="T310" s="116"/>
      <c r="U310" s="106" t="str">
        <f t="shared" si="11"/>
        <v/>
      </c>
      <c r="V310" s="107"/>
      <c r="W310" s="107"/>
      <c r="X310" s="118"/>
      <c r="Y310" s="119" t="str">
        <f t="shared" si="10"/>
        <v/>
      </c>
      <c r="Z310" s="113"/>
      <c r="AA310" s="113"/>
      <c r="AB310" s="119" t="str">
        <f>IF(T310&lt;&gt;"",(HOUR(T310)+MINUTE(T310)/60)*custohh,"")</f>
        <v/>
      </c>
      <c r="AC310" s="118"/>
      <c r="AD310" s="119" t="str">
        <f t="shared" si="6"/>
        <v/>
      </c>
      <c r="AE310" s="107"/>
      <c r="AF310" s="107"/>
      <c r="AG310" s="107"/>
      <c r="AH310" s="107"/>
      <c r="AI310" s="107"/>
      <c r="AJ310" s="120"/>
      <c r="AK310" s="107"/>
      <c r="AL310" s="113"/>
      <c r="AM310" s="121"/>
      <c r="AN310" s="121"/>
    </row>
    <row r="311">
      <c r="A311" s="104"/>
      <c r="B311" s="105"/>
      <c r="C311" s="105"/>
      <c r="D311" s="106" t="str">
        <f t="shared" si="9"/>
        <v/>
      </c>
      <c r="E311" s="107"/>
      <c r="F311" s="108" t="str">
        <f t="shared" si="2"/>
        <v/>
      </c>
      <c r="G311" s="109" t="str">
        <f>IFERROR(VLOOKUP($E311,contratos,2,FALSE),"")</f>
        <v/>
      </c>
      <c r="H311" s="110" t="str">
        <f>IFERROR(VLOOKUP($E311,contratos,3,FALSE),"")</f>
        <v/>
      </c>
      <c r="I311" s="111" t="str">
        <f>IFERROR(VLOOKUP($E311,contratos,4,FALSE),"")</f>
        <v/>
      </c>
      <c r="J311" s="112" t="str">
        <f>IFERROR(VLOOKUP($E311,contratos,5,FALSE),"")</f>
        <v/>
      </c>
      <c r="K311" s="112" t="str">
        <f>IFERROR(VLOOKUP($E311,contratos,6,FALSE),"")</f>
        <v/>
      </c>
      <c r="L311" s="112" t="str">
        <f>IFERROR(VLOOKUP($E311,contratos,7,FALSE),"")</f>
        <v/>
      </c>
      <c r="M311" s="113"/>
      <c r="N311" s="114"/>
      <c r="O311" s="113"/>
      <c r="P311" s="107"/>
      <c r="Q311" s="115"/>
      <c r="R311" s="116"/>
      <c r="S311" s="117" t="str">
        <f t="shared" si="3"/>
        <v/>
      </c>
      <c r="T311" s="116"/>
      <c r="U311" s="106" t="str">
        <f t="shared" si="11"/>
        <v/>
      </c>
      <c r="V311" s="107"/>
      <c r="W311" s="107"/>
      <c r="X311" s="118"/>
      <c r="Y311" s="119" t="str">
        <f t="shared" si="10"/>
        <v/>
      </c>
      <c r="Z311" s="113"/>
      <c r="AA311" s="113"/>
      <c r="AB311" s="119" t="str">
        <f>IF(T311&lt;&gt;"",(HOUR(T311)+MINUTE(T311)/60)*custohh,"")</f>
        <v/>
      </c>
      <c r="AC311" s="118"/>
      <c r="AD311" s="119" t="str">
        <f t="shared" si="6"/>
        <v/>
      </c>
      <c r="AE311" s="107"/>
      <c r="AF311" s="107"/>
      <c r="AG311" s="107"/>
      <c r="AH311" s="107"/>
      <c r="AI311" s="107"/>
      <c r="AJ311" s="120"/>
      <c r="AK311" s="107"/>
      <c r="AL311" s="113"/>
      <c r="AM311" s="121"/>
      <c r="AN311" s="121"/>
    </row>
    <row r="312">
      <c r="A312" s="104"/>
      <c r="B312" s="105"/>
      <c r="C312" s="105"/>
      <c r="D312" s="106" t="str">
        <f t="shared" si="9"/>
        <v/>
      </c>
      <c r="E312" s="107"/>
      <c r="F312" s="108" t="str">
        <f t="shared" si="2"/>
        <v/>
      </c>
      <c r="G312" s="109" t="str">
        <f>IFERROR(VLOOKUP($E312,contratos,2,FALSE),"")</f>
        <v/>
      </c>
      <c r="H312" s="110" t="str">
        <f>IFERROR(VLOOKUP($E312,contratos,3,FALSE),"")</f>
        <v/>
      </c>
      <c r="I312" s="111" t="str">
        <f>IFERROR(VLOOKUP($E312,contratos,4,FALSE),"")</f>
        <v/>
      </c>
      <c r="J312" s="112" t="str">
        <f>IFERROR(VLOOKUP($E312,contratos,5,FALSE),"")</f>
        <v/>
      </c>
      <c r="K312" s="112" t="str">
        <f>IFERROR(VLOOKUP($E312,contratos,6,FALSE),"")</f>
        <v/>
      </c>
      <c r="L312" s="112" t="str">
        <f>IFERROR(VLOOKUP($E312,contratos,7,FALSE),"")</f>
        <v/>
      </c>
      <c r="M312" s="113"/>
      <c r="N312" s="114"/>
      <c r="O312" s="113"/>
      <c r="P312" s="107"/>
      <c r="Q312" s="115"/>
      <c r="R312" s="116"/>
      <c r="S312" s="117" t="str">
        <f t="shared" si="3"/>
        <v/>
      </c>
      <c r="T312" s="116"/>
      <c r="U312" s="106" t="str">
        <f t="shared" si="11"/>
        <v/>
      </c>
      <c r="V312" s="107"/>
      <c r="W312" s="107"/>
      <c r="X312" s="118"/>
      <c r="Y312" s="119" t="str">
        <f t="shared" si="10"/>
        <v/>
      </c>
      <c r="Z312" s="113"/>
      <c r="AA312" s="113"/>
      <c r="AB312" s="119" t="str">
        <f>IF(T312&lt;&gt;"",(HOUR(T312)+MINUTE(T312)/60)*custohh,"")</f>
        <v/>
      </c>
      <c r="AC312" s="118"/>
      <c r="AD312" s="119" t="str">
        <f t="shared" si="6"/>
        <v/>
      </c>
      <c r="AE312" s="107"/>
      <c r="AF312" s="107"/>
      <c r="AG312" s="107"/>
      <c r="AH312" s="107"/>
      <c r="AI312" s="107"/>
      <c r="AJ312" s="120"/>
      <c r="AK312" s="107"/>
      <c r="AL312" s="113"/>
      <c r="AM312" s="121"/>
      <c r="AN312" s="121"/>
    </row>
    <row r="313">
      <c r="A313" s="104"/>
      <c r="B313" s="105"/>
      <c r="C313" s="105"/>
      <c r="D313" s="106" t="str">
        <f t="shared" si="9"/>
        <v/>
      </c>
      <c r="E313" s="107"/>
      <c r="F313" s="108" t="str">
        <f t="shared" si="2"/>
        <v/>
      </c>
      <c r="G313" s="109" t="str">
        <f>IFERROR(VLOOKUP($E313,contratos,2,FALSE),"")</f>
        <v/>
      </c>
      <c r="H313" s="110" t="str">
        <f>IFERROR(VLOOKUP($E313,contratos,3,FALSE),"")</f>
        <v/>
      </c>
      <c r="I313" s="111" t="str">
        <f>IFERROR(VLOOKUP($E313,contratos,4,FALSE),"")</f>
        <v/>
      </c>
      <c r="J313" s="112" t="str">
        <f>IFERROR(VLOOKUP($E313,contratos,5,FALSE),"")</f>
        <v/>
      </c>
      <c r="K313" s="112" t="str">
        <f>IFERROR(VLOOKUP($E313,contratos,6,FALSE),"")</f>
        <v/>
      </c>
      <c r="L313" s="112" t="str">
        <f>IFERROR(VLOOKUP($E313,contratos,7,FALSE),"")</f>
        <v/>
      </c>
      <c r="M313" s="113"/>
      <c r="N313" s="114"/>
      <c r="O313" s="113"/>
      <c r="P313" s="107"/>
      <c r="Q313" s="115"/>
      <c r="R313" s="116"/>
      <c r="S313" s="117" t="str">
        <f t="shared" si="3"/>
        <v/>
      </c>
      <c r="T313" s="116"/>
      <c r="U313" s="106" t="str">
        <f t="shared" si="11"/>
        <v/>
      </c>
      <c r="V313" s="107"/>
      <c r="W313" s="107"/>
      <c r="X313" s="118"/>
      <c r="Y313" s="119" t="str">
        <f t="shared" si="10"/>
        <v/>
      </c>
      <c r="Z313" s="113"/>
      <c r="AA313" s="113"/>
      <c r="AB313" s="119" t="str">
        <f>IF(T313&lt;&gt;"",(HOUR(T313)+MINUTE(T313)/60)*custohh,"")</f>
        <v/>
      </c>
      <c r="AC313" s="118"/>
      <c r="AD313" s="119" t="str">
        <f t="shared" si="6"/>
        <v/>
      </c>
      <c r="AE313" s="107"/>
      <c r="AF313" s="107"/>
      <c r="AG313" s="107"/>
      <c r="AH313" s="107"/>
      <c r="AI313" s="107"/>
      <c r="AJ313" s="120"/>
      <c r="AK313" s="107"/>
      <c r="AL313" s="113"/>
      <c r="AM313" s="121"/>
      <c r="AN313" s="121"/>
    </row>
    <row r="314">
      <c r="A314" s="104"/>
      <c r="B314" s="105"/>
      <c r="C314" s="105"/>
      <c r="D314" s="106" t="str">
        <f t="shared" si="9"/>
        <v/>
      </c>
      <c r="E314" s="107"/>
      <c r="F314" s="108" t="str">
        <f t="shared" si="2"/>
        <v/>
      </c>
      <c r="G314" s="109" t="str">
        <f>IFERROR(VLOOKUP($E314,contratos,2,FALSE),"")</f>
        <v/>
      </c>
      <c r="H314" s="110" t="str">
        <f>IFERROR(VLOOKUP($E314,contratos,3,FALSE),"")</f>
        <v/>
      </c>
      <c r="I314" s="111" t="str">
        <f>IFERROR(VLOOKUP($E314,contratos,4,FALSE),"")</f>
        <v/>
      </c>
      <c r="J314" s="112" t="str">
        <f>IFERROR(VLOOKUP($E314,contratos,5,FALSE),"")</f>
        <v/>
      </c>
      <c r="K314" s="112" t="str">
        <f>IFERROR(VLOOKUP($E314,contratos,6,FALSE),"")</f>
        <v/>
      </c>
      <c r="L314" s="112" t="str">
        <f>IFERROR(VLOOKUP($E314,contratos,7,FALSE),"")</f>
        <v/>
      </c>
      <c r="M314" s="113"/>
      <c r="N314" s="114"/>
      <c r="O314" s="113"/>
      <c r="P314" s="107"/>
      <c r="Q314" s="115"/>
      <c r="R314" s="116"/>
      <c r="S314" s="117" t="str">
        <f t="shared" si="3"/>
        <v/>
      </c>
      <c r="T314" s="116"/>
      <c r="U314" s="106" t="str">
        <f t="shared" si="11"/>
        <v/>
      </c>
      <c r="V314" s="107"/>
      <c r="W314" s="107"/>
      <c r="X314" s="118"/>
      <c r="Y314" s="119" t="str">
        <f t="shared" si="10"/>
        <v/>
      </c>
      <c r="Z314" s="113"/>
      <c r="AA314" s="113"/>
      <c r="AB314" s="119" t="str">
        <f>IF(T314&lt;&gt;"",(HOUR(T314)+MINUTE(T314)/60)*custohh,"")</f>
        <v/>
      </c>
      <c r="AC314" s="118"/>
      <c r="AD314" s="119" t="str">
        <f t="shared" si="6"/>
        <v/>
      </c>
      <c r="AE314" s="107"/>
      <c r="AF314" s="107"/>
      <c r="AG314" s="107"/>
      <c r="AH314" s="107"/>
      <c r="AI314" s="107"/>
      <c r="AJ314" s="120"/>
      <c r="AK314" s="107"/>
      <c r="AL314" s="113"/>
      <c r="AM314" s="121"/>
      <c r="AN314" s="121"/>
    </row>
    <row r="315">
      <c r="A315" s="104"/>
      <c r="B315" s="105"/>
      <c r="C315" s="105"/>
      <c r="D315" s="106" t="str">
        <f t="shared" si="9"/>
        <v/>
      </c>
      <c r="E315" s="107"/>
      <c r="F315" s="108" t="str">
        <f t="shared" si="2"/>
        <v/>
      </c>
      <c r="G315" s="109" t="str">
        <f>IFERROR(VLOOKUP($E315,contratos,2,FALSE),"")</f>
        <v/>
      </c>
      <c r="H315" s="110" t="str">
        <f>IFERROR(VLOOKUP($E315,contratos,3,FALSE),"")</f>
        <v/>
      </c>
      <c r="I315" s="111" t="str">
        <f>IFERROR(VLOOKUP($E315,contratos,4,FALSE),"")</f>
        <v/>
      </c>
      <c r="J315" s="112" t="str">
        <f>IFERROR(VLOOKUP($E315,contratos,5,FALSE),"")</f>
        <v/>
      </c>
      <c r="K315" s="112" t="str">
        <f>IFERROR(VLOOKUP($E315,contratos,6,FALSE),"")</f>
        <v/>
      </c>
      <c r="L315" s="112" t="str">
        <f>IFERROR(VLOOKUP($E315,contratos,7,FALSE),"")</f>
        <v/>
      </c>
      <c r="M315" s="113"/>
      <c r="N315" s="114"/>
      <c r="O315" s="113"/>
      <c r="P315" s="107"/>
      <c r="Q315" s="115"/>
      <c r="R315" s="116"/>
      <c r="S315" s="117" t="str">
        <f t="shared" si="3"/>
        <v/>
      </c>
      <c r="T315" s="116"/>
      <c r="U315" s="106" t="str">
        <f t="shared" si="11"/>
        <v/>
      </c>
      <c r="V315" s="107"/>
      <c r="W315" s="107"/>
      <c r="X315" s="118"/>
      <c r="Y315" s="119" t="str">
        <f t="shared" si="10"/>
        <v/>
      </c>
      <c r="Z315" s="113"/>
      <c r="AA315" s="113"/>
      <c r="AB315" s="119" t="str">
        <f>IF(T315&lt;&gt;"",(HOUR(T315)+MINUTE(T315)/60)*custohh,"")</f>
        <v/>
      </c>
      <c r="AC315" s="118"/>
      <c r="AD315" s="119" t="str">
        <f t="shared" si="6"/>
        <v/>
      </c>
      <c r="AE315" s="107"/>
      <c r="AF315" s="107"/>
      <c r="AG315" s="107"/>
      <c r="AH315" s="107"/>
      <c r="AI315" s="107"/>
      <c r="AJ315" s="120"/>
      <c r="AK315" s="107"/>
      <c r="AL315" s="113"/>
      <c r="AM315" s="121"/>
      <c r="AN315" s="121"/>
    </row>
    <row r="316">
      <c r="A316" s="104"/>
      <c r="B316" s="105"/>
      <c r="C316" s="105"/>
      <c r="D316" s="106" t="str">
        <f t="shared" si="9"/>
        <v/>
      </c>
      <c r="E316" s="107"/>
      <c r="F316" s="108" t="str">
        <f t="shared" si="2"/>
        <v/>
      </c>
      <c r="G316" s="109" t="str">
        <f>IFERROR(VLOOKUP($E316,contratos,2,FALSE),"")</f>
        <v/>
      </c>
      <c r="H316" s="110" t="str">
        <f>IFERROR(VLOOKUP($E316,contratos,3,FALSE),"")</f>
        <v/>
      </c>
      <c r="I316" s="111" t="str">
        <f>IFERROR(VLOOKUP($E316,contratos,4,FALSE),"")</f>
        <v/>
      </c>
      <c r="J316" s="112" t="str">
        <f>IFERROR(VLOOKUP($E316,contratos,5,FALSE),"")</f>
        <v/>
      </c>
      <c r="K316" s="112" t="str">
        <f>IFERROR(VLOOKUP($E316,contratos,6,FALSE),"")</f>
        <v/>
      </c>
      <c r="L316" s="112" t="str">
        <f>IFERROR(VLOOKUP($E316,contratos,7,FALSE),"")</f>
        <v/>
      </c>
      <c r="M316" s="113"/>
      <c r="N316" s="114"/>
      <c r="O316" s="113"/>
      <c r="P316" s="107"/>
      <c r="Q316" s="115"/>
      <c r="R316" s="116"/>
      <c r="S316" s="117" t="str">
        <f t="shared" si="3"/>
        <v/>
      </c>
      <c r="T316" s="116"/>
      <c r="U316" s="106" t="str">
        <f t="shared" si="11"/>
        <v/>
      </c>
      <c r="V316" s="107"/>
      <c r="W316" s="107"/>
      <c r="X316" s="118"/>
      <c r="Y316" s="119" t="str">
        <f t="shared" si="10"/>
        <v/>
      </c>
      <c r="Z316" s="113"/>
      <c r="AA316" s="113"/>
      <c r="AB316" s="119" t="str">
        <f>IF(T316&lt;&gt;"",(HOUR(T316)+MINUTE(T316)/60)*custohh,"")</f>
        <v/>
      </c>
      <c r="AC316" s="118"/>
      <c r="AD316" s="119" t="str">
        <f t="shared" si="6"/>
        <v/>
      </c>
      <c r="AE316" s="107"/>
      <c r="AF316" s="107"/>
      <c r="AG316" s="107"/>
      <c r="AH316" s="107"/>
      <c r="AI316" s="107"/>
      <c r="AJ316" s="120"/>
      <c r="AK316" s="107"/>
      <c r="AL316" s="113"/>
      <c r="AM316" s="121"/>
      <c r="AN316" s="121"/>
    </row>
    <row r="317">
      <c r="A317" s="104"/>
      <c r="B317" s="105"/>
      <c r="C317" s="105"/>
      <c r="D317" s="106" t="str">
        <f t="shared" si="9"/>
        <v/>
      </c>
      <c r="E317" s="107"/>
      <c r="F317" s="108" t="str">
        <f t="shared" si="2"/>
        <v/>
      </c>
      <c r="G317" s="109" t="str">
        <f>IFERROR(VLOOKUP($E317,contratos,2,FALSE),"")</f>
        <v/>
      </c>
      <c r="H317" s="110" t="str">
        <f>IFERROR(VLOOKUP($E317,contratos,3,FALSE),"")</f>
        <v/>
      </c>
      <c r="I317" s="111" t="str">
        <f>IFERROR(VLOOKUP($E317,contratos,4,FALSE),"")</f>
        <v/>
      </c>
      <c r="J317" s="112" t="str">
        <f>IFERROR(VLOOKUP($E317,contratos,5,FALSE),"")</f>
        <v/>
      </c>
      <c r="K317" s="112" t="str">
        <f>IFERROR(VLOOKUP($E317,contratos,6,FALSE),"")</f>
        <v/>
      </c>
      <c r="L317" s="112" t="str">
        <f>IFERROR(VLOOKUP($E317,contratos,7,FALSE),"")</f>
        <v/>
      </c>
      <c r="M317" s="113"/>
      <c r="N317" s="114"/>
      <c r="O317" s="113"/>
      <c r="P317" s="107"/>
      <c r="Q317" s="115"/>
      <c r="R317" s="116"/>
      <c r="S317" s="117" t="str">
        <f t="shared" si="3"/>
        <v/>
      </c>
      <c r="T317" s="116"/>
      <c r="U317" s="106" t="str">
        <f t="shared" si="11"/>
        <v/>
      </c>
      <c r="V317" s="107"/>
      <c r="W317" s="107"/>
      <c r="X317" s="118"/>
      <c r="Y317" s="119" t="str">
        <f t="shared" si="10"/>
        <v/>
      </c>
      <c r="Z317" s="113"/>
      <c r="AA317" s="113"/>
      <c r="AB317" s="119" t="str">
        <f>IF(T317&lt;&gt;"",(HOUR(T317)+MINUTE(T317)/60)*custohh,"")</f>
        <v/>
      </c>
      <c r="AC317" s="118"/>
      <c r="AD317" s="119" t="str">
        <f t="shared" si="6"/>
        <v/>
      </c>
      <c r="AE317" s="107"/>
      <c r="AF317" s="107"/>
      <c r="AG317" s="107"/>
      <c r="AH317" s="107"/>
      <c r="AI317" s="107"/>
      <c r="AJ317" s="120"/>
      <c r="AK317" s="107"/>
      <c r="AL317" s="113"/>
      <c r="AM317" s="121"/>
      <c r="AN317" s="121"/>
    </row>
    <row r="318">
      <c r="A318" s="104"/>
      <c r="B318" s="105"/>
      <c r="C318" s="105"/>
      <c r="D318" s="106" t="str">
        <f t="shared" si="9"/>
        <v/>
      </c>
      <c r="E318" s="107"/>
      <c r="F318" s="108" t="str">
        <f t="shared" si="2"/>
        <v/>
      </c>
      <c r="G318" s="109" t="str">
        <f>IFERROR(VLOOKUP($E318,contratos,2,FALSE),"")</f>
        <v/>
      </c>
      <c r="H318" s="110" t="str">
        <f>IFERROR(VLOOKUP($E318,contratos,3,FALSE),"")</f>
        <v/>
      </c>
      <c r="I318" s="111" t="str">
        <f>IFERROR(VLOOKUP($E318,contratos,4,FALSE),"")</f>
        <v/>
      </c>
      <c r="J318" s="112" t="str">
        <f>IFERROR(VLOOKUP($E318,contratos,5,FALSE),"")</f>
        <v/>
      </c>
      <c r="K318" s="112" t="str">
        <f>IFERROR(VLOOKUP($E318,contratos,6,FALSE),"")</f>
        <v/>
      </c>
      <c r="L318" s="112" t="str">
        <f>IFERROR(VLOOKUP($E318,contratos,7,FALSE),"")</f>
        <v/>
      </c>
      <c r="M318" s="113"/>
      <c r="N318" s="114"/>
      <c r="O318" s="113"/>
      <c r="P318" s="107"/>
      <c r="Q318" s="115"/>
      <c r="R318" s="116"/>
      <c r="S318" s="117" t="str">
        <f t="shared" si="3"/>
        <v/>
      </c>
      <c r="T318" s="116"/>
      <c r="U318" s="106" t="str">
        <f t="shared" si="11"/>
        <v/>
      </c>
      <c r="V318" s="107"/>
      <c r="W318" s="107"/>
      <c r="X318" s="118"/>
      <c r="Y318" s="119" t="str">
        <f t="shared" si="10"/>
        <v/>
      </c>
      <c r="Z318" s="113"/>
      <c r="AA318" s="113"/>
      <c r="AB318" s="119" t="str">
        <f>IF(T318&lt;&gt;"",(HOUR(T318)+MINUTE(T318)/60)*custohh,"")</f>
        <v/>
      </c>
      <c r="AC318" s="118"/>
      <c r="AD318" s="119" t="str">
        <f t="shared" si="6"/>
        <v/>
      </c>
      <c r="AE318" s="107"/>
      <c r="AF318" s="107"/>
      <c r="AG318" s="107"/>
      <c r="AH318" s="107"/>
      <c r="AI318" s="107"/>
      <c r="AJ318" s="120"/>
      <c r="AK318" s="107"/>
      <c r="AL318" s="113"/>
      <c r="AM318" s="121"/>
      <c r="AN318" s="121"/>
    </row>
    <row r="319">
      <c r="A319" s="104"/>
      <c r="B319" s="105"/>
      <c r="C319" s="105"/>
      <c r="D319" s="106" t="str">
        <f t="shared" si="9"/>
        <v/>
      </c>
      <c r="E319" s="107"/>
      <c r="F319" s="108" t="str">
        <f t="shared" si="2"/>
        <v/>
      </c>
      <c r="G319" s="109" t="str">
        <f>IFERROR(VLOOKUP($E319,contratos,2,FALSE),"")</f>
        <v/>
      </c>
      <c r="H319" s="110" t="str">
        <f>IFERROR(VLOOKUP($E319,contratos,3,FALSE),"")</f>
        <v/>
      </c>
      <c r="I319" s="111" t="str">
        <f>IFERROR(VLOOKUP($E319,contratos,4,FALSE),"")</f>
        <v/>
      </c>
      <c r="J319" s="112" t="str">
        <f>IFERROR(VLOOKUP($E319,contratos,5,FALSE),"")</f>
        <v/>
      </c>
      <c r="K319" s="112" t="str">
        <f>IFERROR(VLOOKUP($E319,contratos,6,FALSE),"")</f>
        <v/>
      </c>
      <c r="L319" s="112" t="str">
        <f>IFERROR(VLOOKUP($E319,contratos,7,FALSE),"")</f>
        <v/>
      </c>
      <c r="M319" s="113"/>
      <c r="N319" s="114"/>
      <c r="O319" s="113"/>
      <c r="P319" s="107"/>
      <c r="Q319" s="115"/>
      <c r="R319" s="116"/>
      <c r="S319" s="117" t="str">
        <f t="shared" si="3"/>
        <v/>
      </c>
      <c r="T319" s="116"/>
      <c r="U319" s="106" t="str">
        <f t="shared" si="11"/>
        <v/>
      </c>
      <c r="V319" s="107"/>
      <c r="W319" s="107"/>
      <c r="X319" s="118"/>
      <c r="Y319" s="119" t="str">
        <f t="shared" si="10"/>
        <v/>
      </c>
      <c r="Z319" s="113"/>
      <c r="AA319" s="113"/>
      <c r="AB319" s="119" t="str">
        <f>IF(T319&lt;&gt;"",(HOUR(T319)+MINUTE(T319)/60)*custohh,"")</f>
        <v/>
      </c>
      <c r="AC319" s="118"/>
      <c r="AD319" s="119" t="str">
        <f t="shared" si="6"/>
        <v/>
      </c>
      <c r="AE319" s="107"/>
      <c r="AF319" s="107"/>
      <c r="AG319" s="107"/>
      <c r="AH319" s="107"/>
      <c r="AI319" s="107"/>
      <c r="AJ319" s="120"/>
      <c r="AK319" s="107"/>
      <c r="AL319" s="113"/>
      <c r="AM319" s="121"/>
      <c r="AN319" s="121"/>
    </row>
    <row r="320">
      <c r="A320" s="104"/>
      <c r="B320" s="105"/>
      <c r="C320" s="105"/>
      <c r="D320" s="106" t="str">
        <f t="shared" si="9"/>
        <v/>
      </c>
      <c r="E320" s="107"/>
      <c r="F320" s="108" t="str">
        <f t="shared" si="2"/>
        <v/>
      </c>
      <c r="G320" s="109" t="str">
        <f>IFERROR(VLOOKUP($E320,contratos,2,FALSE),"")</f>
        <v/>
      </c>
      <c r="H320" s="110" t="str">
        <f>IFERROR(VLOOKUP($E320,contratos,3,FALSE),"")</f>
        <v/>
      </c>
      <c r="I320" s="111" t="str">
        <f>IFERROR(VLOOKUP($E320,contratos,4,FALSE),"")</f>
        <v/>
      </c>
      <c r="J320" s="112" t="str">
        <f>IFERROR(VLOOKUP($E320,contratos,5,FALSE),"")</f>
        <v/>
      </c>
      <c r="K320" s="112" t="str">
        <f>IFERROR(VLOOKUP($E320,contratos,6,FALSE),"")</f>
        <v/>
      </c>
      <c r="L320" s="112" t="str">
        <f>IFERROR(VLOOKUP($E320,contratos,7,FALSE),"")</f>
        <v/>
      </c>
      <c r="M320" s="113"/>
      <c r="N320" s="114"/>
      <c r="O320" s="113"/>
      <c r="P320" s="107"/>
      <c r="Q320" s="115"/>
      <c r="R320" s="116"/>
      <c r="S320" s="117" t="str">
        <f t="shared" si="3"/>
        <v/>
      </c>
      <c r="T320" s="116"/>
      <c r="U320" s="106" t="str">
        <f t="shared" si="11"/>
        <v/>
      </c>
      <c r="V320" s="107"/>
      <c r="W320" s="107"/>
      <c r="X320" s="118"/>
      <c r="Y320" s="119" t="str">
        <f t="shared" si="10"/>
        <v/>
      </c>
      <c r="Z320" s="113"/>
      <c r="AA320" s="113"/>
      <c r="AB320" s="119" t="str">
        <f>IF(T320&lt;&gt;"",(HOUR(T320)+MINUTE(T320)/60)*custohh,"")</f>
        <v/>
      </c>
      <c r="AC320" s="118"/>
      <c r="AD320" s="119" t="str">
        <f t="shared" si="6"/>
        <v/>
      </c>
      <c r="AE320" s="107"/>
      <c r="AF320" s="107"/>
      <c r="AG320" s="107"/>
      <c r="AH320" s="107"/>
      <c r="AI320" s="107"/>
      <c r="AJ320" s="120"/>
      <c r="AK320" s="107"/>
      <c r="AL320" s="113"/>
      <c r="AM320" s="121"/>
      <c r="AN320" s="121"/>
    </row>
    <row r="321">
      <c r="A321" s="104"/>
      <c r="B321" s="105"/>
      <c r="C321" s="105"/>
      <c r="D321" s="106" t="str">
        <f t="shared" si="9"/>
        <v/>
      </c>
      <c r="E321" s="107"/>
      <c r="F321" s="108" t="str">
        <f t="shared" si="2"/>
        <v/>
      </c>
      <c r="G321" s="109" t="str">
        <f>IFERROR(VLOOKUP($E321,contratos,2,FALSE),"")</f>
        <v/>
      </c>
      <c r="H321" s="110" t="str">
        <f>IFERROR(VLOOKUP($E321,contratos,3,FALSE),"")</f>
        <v/>
      </c>
      <c r="I321" s="111" t="str">
        <f>IFERROR(VLOOKUP($E321,contratos,4,FALSE),"")</f>
        <v/>
      </c>
      <c r="J321" s="112" t="str">
        <f>IFERROR(VLOOKUP($E321,contratos,5,FALSE),"")</f>
        <v/>
      </c>
      <c r="K321" s="112" t="str">
        <f>IFERROR(VLOOKUP($E321,contratos,6,FALSE),"")</f>
        <v/>
      </c>
      <c r="L321" s="112" t="str">
        <f>IFERROR(VLOOKUP($E321,contratos,7,FALSE),"")</f>
        <v/>
      </c>
      <c r="M321" s="113"/>
      <c r="N321" s="114"/>
      <c r="O321" s="113"/>
      <c r="P321" s="107"/>
      <c r="Q321" s="115"/>
      <c r="R321" s="116"/>
      <c r="S321" s="117" t="str">
        <f t="shared" si="3"/>
        <v/>
      </c>
      <c r="T321" s="116"/>
      <c r="U321" s="106" t="str">
        <f t="shared" si="11"/>
        <v/>
      </c>
      <c r="V321" s="107"/>
      <c r="W321" s="107"/>
      <c r="X321" s="118"/>
      <c r="Y321" s="119" t="str">
        <f t="shared" si="10"/>
        <v/>
      </c>
      <c r="Z321" s="113"/>
      <c r="AA321" s="113"/>
      <c r="AB321" s="119" t="str">
        <f>IF(T321&lt;&gt;"",(HOUR(T321)+MINUTE(T321)/60)*custohh,"")</f>
        <v/>
      </c>
      <c r="AC321" s="118"/>
      <c r="AD321" s="119" t="str">
        <f t="shared" si="6"/>
        <v/>
      </c>
      <c r="AE321" s="107"/>
      <c r="AF321" s="107"/>
      <c r="AG321" s="107"/>
      <c r="AH321" s="107"/>
      <c r="AI321" s="107"/>
      <c r="AJ321" s="120"/>
      <c r="AK321" s="107"/>
      <c r="AL321" s="113"/>
      <c r="AM321" s="121"/>
      <c r="AN321" s="121"/>
    </row>
    <row r="322">
      <c r="A322" s="104"/>
      <c r="B322" s="105"/>
      <c r="C322" s="105"/>
      <c r="D322" s="106" t="str">
        <f t="shared" si="9"/>
        <v/>
      </c>
      <c r="E322" s="107"/>
      <c r="F322" s="108" t="str">
        <f t="shared" si="2"/>
        <v/>
      </c>
      <c r="G322" s="109" t="str">
        <f>IFERROR(VLOOKUP($E322,contratos,2,FALSE),"")</f>
        <v/>
      </c>
      <c r="H322" s="110" t="str">
        <f>IFERROR(VLOOKUP($E322,contratos,3,FALSE),"")</f>
        <v/>
      </c>
      <c r="I322" s="111" t="str">
        <f>IFERROR(VLOOKUP($E322,contratos,4,FALSE),"")</f>
        <v/>
      </c>
      <c r="J322" s="112" t="str">
        <f>IFERROR(VLOOKUP($E322,contratos,5,FALSE),"")</f>
        <v/>
      </c>
      <c r="K322" s="112" t="str">
        <f>IFERROR(VLOOKUP($E322,contratos,6,FALSE),"")</f>
        <v/>
      </c>
      <c r="L322" s="112" t="str">
        <f>IFERROR(VLOOKUP($E322,contratos,7,FALSE),"")</f>
        <v/>
      </c>
      <c r="M322" s="113"/>
      <c r="N322" s="114"/>
      <c r="O322" s="113"/>
      <c r="P322" s="107"/>
      <c r="Q322" s="115"/>
      <c r="R322" s="116"/>
      <c r="S322" s="117" t="str">
        <f t="shared" si="3"/>
        <v/>
      </c>
      <c r="T322" s="116"/>
      <c r="U322" s="106" t="str">
        <f t="shared" si="11"/>
        <v/>
      </c>
      <c r="V322" s="107"/>
      <c r="W322" s="107"/>
      <c r="X322" s="118"/>
      <c r="Y322" s="119" t="str">
        <f t="shared" si="10"/>
        <v/>
      </c>
      <c r="Z322" s="113"/>
      <c r="AA322" s="113"/>
      <c r="AB322" s="119" t="str">
        <f>IF(T322&lt;&gt;"",(HOUR(T322)+MINUTE(T322)/60)*custohh,"")</f>
        <v/>
      </c>
      <c r="AC322" s="118"/>
      <c r="AD322" s="119" t="str">
        <f t="shared" si="6"/>
        <v/>
      </c>
      <c r="AE322" s="107"/>
      <c r="AF322" s="107"/>
      <c r="AG322" s="107"/>
      <c r="AH322" s="107"/>
      <c r="AI322" s="107"/>
      <c r="AJ322" s="120"/>
      <c r="AK322" s="107"/>
      <c r="AL322" s="113"/>
      <c r="AM322" s="121"/>
      <c r="AN322" s="121"/>
    </row>
    <row r="323">
      <c r="A323" s="104"/>
      <c r="B323" s="105"/>
      <c r="C323" s="105"/>
      <c r="D323" s="106" t="str">
        <f t="shared" si="9"/>
        <v/>
      </c>
      <c r="E323" s="107"/>
      <c r="F323" s="108" t="str">
        <f t="shared" si="2"/>
        <v/>
      </c>
      <c r="G323" s="109" t="str">
        <f>IFERROR(VLOOKUP($E323,contratos,2,FALSE),"")</f>
        <v/>
      </c>
      <c r="H323" s="110" t="str">
        <f>IFERROR(VLOOKUP($E323,contratos,3,FALSE),"")</f>
        <v/>
      </c>
      <c r="I323" s="111" t="str">
        <f>IFERROR(VLOOKUP($E323,contratos,4,FALSE),"")</f>
        <v/>
      </c>
      <c r="J323" s="112" t="str">
        <f>IFERROR(VLOOKUP($E323,contratos,5,FALSE),"")</f>
        <v/>
      </c>
      <c r="K323" s="112" t="str">
        <f>IFERROR(VLOOKUP($E323,contratos,6,FALSE),"")</f>
        <v/>
      </c>
      <c r="L323" s="112" t="str">
        <f>IFERROR(VLOOKUP($E323,contratos,7,FALSE),"")</f>
        <v/>
      </c>
      <c r="M323" s="113"/>
      <c r="N323" s="114"/>
      <c r="O323" s="113"/>
      <c r="P323" s="107"/>
      <c r="Q323" s="115"/>
      <c r="R323" s="116"/>
      <c r="S323" s="117" t="str">
        <f t="shared" si="3"/>
        <v/>
      </c>
      <c r="T323" s="116"/>
      <c r="U323" s="106" t="str">
        <f t="shared" si="11"/>
        <v/>
      </c>
      <c r="V323" s="107"/>
      <c r="W323" s="107"/>
      <c r="X323" s="118"/>
      <c r="Y323" s="119" t="str">
        <f t="shared" si="10"/>
        <v/>
      </c>
      <c r="Z323" s="113"/>
      <c r="AA323" s="113"/>
      <c r="AB323" s="119" t="str">
        <f>IF(T323&lt;&gt;"",(HOUR(T323)+MINUTE(T323)/60)*custohh,"")</f>
        <v/>
      </c>
      <c r="AC323" s="118"/>
      <c r="AD323" s="119" t="str">
        <f t="shared" si="6"/>
        <v/>
      </c>
      <c r="AE323" s="107"/>
      <c r="AF323" s="107"/>
      <c r="AG323" s="107"/>
      <c r="AH323" s="107"/>
      <c r="AI323" s="107"/>
      <c r="AJ323" s="120"/>
      <c r="AK323" s="107"/>
      <c r="AL323" s="113"/>
      <c r="AM323" s="121"/>
      <c r="AN323" s="121"/>
    </row>
    <row r="324">
      <c r="A324" s="104"/>
      <c r="B324" s="105"/>
      <c r="C324" s="105"/>
      <c r="D324" s="106" t="str">
        <f t="shared" si="9"/>
        <v/>
      </c>
      <c r="E324" s="107"/>
      <c r="F324" s="108" t="str">
        <f t="shared" si="2"/>
        <v/>
      </c>
      <c r="G324" s="109" t="str">
        <f>IFERROR(VLOOKUP($E324,contratos,2,FALSE),"")</f>
        <v/>
      </c>
      <c r="H324" s="110" t="str">
        <f>IFERROR(VLOOKUP($E324,contratos,3,FALSE),"")</f>
        <v/>
      </c>
      <c r="I324" s="111" t="str">
        <f>IFERROR(VLOOKUP($E324,contratos,4,FALSE),"")</f>
        <v/>
      </c>
      <c r="J324" s="112" t="str">
        <f>IFERROR(VLOOKUP($E324,contratos,5,FALSE),"")</f>
        <v/>
      </c>
      <c r="K324" s="112" t="str">
        <f>IFERROR(VLOOKUP($E324,contratos,6,FALSE),"")</f>
        <v/>
      </c>
      <c r="L324" s="112" t="str">
        <f>IFERROR(VLOOKUP($E324,contratos,7,FALSE),"")</f>
        <v/>
      </c>
      <c r="M324" s="113"/>
      <c r="N324" s="114"/>
      <c r="O324" s="113"/>
      <c r="P324" s="107"/>
      <c r="Q324" s="115"/>
      <c r="R324" s="116"/>
      <c r="S324" s="117" t="str">
        <f t="shared" si="3"/>
        <v/>
      </c>
      <c r="T324" s="116"/>
      <c r="U324" s="106" t="str">
        <f t="shared" si="11"/>
        <v/>
      </c>
      <c r="V324" s="107"/>
      <c r="W324" s="107"/>
      <c r="X324" s="118"/>
      <c r="Y324" s="119" t="str">
        <f t="shared" si="10"/>
        <v/>
      </c>
      <c r="Z324" s="113"/>
      <c r="AA324" s="113"/>
      <c r="AB324" s="119" t="str">
        <f>IF(T324&lt;&gt;"",(HOUR(T324)+MINUTE(T324)/60)*custohh,"")</f>
        <v/>
      </c>
      <c r="AC324" s="118"/>
      <c r="AD324" s="119" t="str">
        <f t="shared" si="6"/>
        <v/>
      </c>
      <c r="AE324" s="107"/>
      <c r="AF324" s="107"/>
      <c r="AG324" s="107"/>
      <c r="AH324" s="107"/>
      <c r="AI324" s="107"/>
      <c r="AJ324" s="120"/>
      <c r="AK324" s="107"/>
      <c r="AL324" s="113"/>
      <c r="AM324" s="121"/>
      <c r="AN324" s="121"/>
    </row>
    <row r="325">
      <c r="A325" s="104"/>
      <c r="B325" s="105"/>
      <c r="C325" s="105"/>
      <c r="D325" s="106" t="str">
        <f t="shared" si="9"/>
        <v/>
      </c>
      <c r="E325" s="107"/>
      <c r="F325" s="108" t="str">
        <f t="shared" si="2"/>
        <v/>
      </c>
      <c r="G325" s="109" t="str">
        <f>IFERROR(VLOOKUP($E325,contratos,2,FALSE),"")</f>
        <v/>
      </c>
      <c r="H325" s="110" t="str">
        <f>IFERROR(VLOOKUP($E325,contratos,3,FALSE),"")</f>
        <v/>
      </c>
      <c r="I325" s="111" t="str">
        <f>IFERROR(VLOOKUP($E325,contratos,4,FALSE),"")</f>
        <v/>
      </c>
      <c r="J325" s="112" t="str">
        <f>IFERROR(VLOOKUP($E325,contratos,5,FALSE),"")</f>
        <v/>
      </c>
      <c r="K325" s="112" t="str">
        <f>IFERROR(VLOOKUP($E325,contratos,6,FALSE),"")</f>
        <v/>
      </c>
      <c r="L325" s="112" t="str">
        <f>IFERROR(VLOOKUP($E325,contratos,7,FALSE),"")</f>
        <v/>
      </c>
      <c r="M325" s="113"/>
      <c r="N325" s="114"/>
      <c r="O325" s="113"/>
      <c r="P325" s="107"/>
      <c r="Q325" s="115"/>
      <c r="R325" s="116"/>
      <c r="S325" s="117" t="str">
        <f t="shared" si="3"/>
        <v/>
      </c>
      <c r="T325" s="116"/>
      <c r="U325" s="106" t="str">
        <f t="shared" si="11"/>
        <v/>
      </c>
      <c r="V325" s="107"/>
      <c r="W325" s="107"/>
      <c r="X325" s="118"/>
      <c r="Y325" s="119" t="str">
        <f t="shared" si="10"/>
        <v/>
      </c>
      <c r="Z325" s="113"/>
      <c r="AA325" s="113"/>
      <c r="AB325" s="119" t="str">
        <f>IF(T325&lt;&gt;"",(HOUR(T325)+MINUTE(T325)/60)*custohh,"")</f>
        <v/>
      </c>
      <c r="AC325" s="118"/>
      <c r="AD325" s="119" t="str">
        <f t="shared" si="6"/>
        <v/>
      </c>
      <c r="AE325" s="107"/>
      <c r="AF325" s="107"/>
      <c r="AG325" s="107"/>
      <c r="AH325" s="107"/>
      <c r="AI325" s="107"/>
      <c r="AJ325" s="120"/>
      <c r="AK325" s="107"/>
      <c r="AL325" s="113"/>
      <c r="AM325" s="121"/>
      <c r="AN325" s="121"/>
    </row>
    <row r="326">
      <c r="A326" s="104"/>
      <c r="B326" s="105"/>
      <c r="C326" s="105"/>
      <c r="D326" s="106" t="str">
        <f t="shared" si="9"/>
        <v/>
      </c>
      <c r="E326" s="107"/>
      <c r="F326" s="108" t="str">
        <f t="shared" si="2"/>
        <v/>
      </c>
      <c r="G326" s="109" t="str">
        <f>IFERROR(VLOOKUP($E326,contratos,2,FALSE),"")</f>
        <v/>
      </c>
      <c r="H326" s="110" t="str">
        <f>IFERROR(VLOOKUP($E326,contratos,3,FALSE),"")</f>
        <v/>
      </c>
      <c r="I326" s="111" t="str">
        <f>IFERROR(VLOOKUP($E326,contratos,4,FALSE),"")</f>
        <v/>
      </c>
      <c r="J326" s="112" t="str">
        <f>IFERROR(VLOOKUP($E326,contratos,5,FALSE),"")</f>
        <v/>
      </c>
      <c r="K326" s="112" t="str">
        <f>IFERROR(VLOOKUP($E326,contratos,6,FALSE),"")</f>
        <v/>
      </c>
      <c r="L326" s="112" t="str">
        <f>IFERROR(VLOOKUP($E326,contratos,7,FALSE),"")</f>
        <v/>
      </c>
      <c r="M326" s="113"/>
      <c r="N326" s="114"/>
      <c r="O326" s="113"/>
      <c r="P326" s="107"/>
      <c r="Q326" s="115"/>
      <c r="R326" s="116"/>
      <c r="S326" s="117" t="str">
        <f t="shared" si="3"/>
        <v/>
      </c>
      <c r="T326" s="116"/>
      <c r="U326" s="106" t="str">
        <f t="shared" si="11"/>
        <v/>
      </c>
      <c r="V326" s="107"/>
      <c r="W326" s="107"/>
      <c r="X326" s="118"/>
      <c r="Y326" s="119" t="str">
        <f t="shared" si="10"/>
        <v/>
      </c>
      <c r="Z326" s="113"/>
      <c r="AA326" s="113"/>
      <c r="AB326" s="119" t="str">
        <f>IF(T326&lt;&gt;"",(HOUR(T326)+MINUTE(T326)/60)*custohh,"")</f>
        <v/>
      </c>
      <c r="AC326" s="118"/>
      <c r="AD326" s="119" t="str">
        <f t="shared" si="6"/>
        <v/>
      </c>
      <c r="AE326" s="107"/>
      <c r="AF326" s="107"/>
      <c r="AG326" s="107"/>
      <c r="AH326" s="107"/>
      <c r="AI326" s="107"/>
      <c r="AJ326" s="120"/>
      <c r="AK326" s="107"/>
      <c r="AL326" s="113"/>
      <c r="AM326" s="121"/>
      <c r="AN326" s="121"/>
    </row>
    <row r="327">
      <c r="A327" s="104"/>
      <c r="B327" s="105"/>
      <c r="C327" s="105"/>
      <c r="D327" s="106" t="str">
        <f t="shared" si="9"/>
        <v/>
      </c>
      <c r="E327" s="107"/>
      <c r="F327" s="108" t="str">
        <f t="shared" si="2"/>
        <v/>
      </c>
      <c r="G327" s="109" t="str">
        <f>IFERROR(VLOOKUP($E327,contratos,2,FALSE),"")</f>
        <v/>
      </c>
      <c r="H327" s="110" t="str">
        <f>IFERROR(VLOOKUP($E327,contratos,3,FALSE),"")</f>
        <v/>
      </c>
      <c r="I327" s="111" t="str">
        <f>IFERROR(VLOOKUP($E327,contratos,4,FALSE),"")</f>
        <v/>
      </c>
      <c r="J327" s="112" t="str">
        <f>IFERROR(VLOOKUP($E327,contratos,5,FALSE),"")</f>
        <v/>
      </c>
      <c r="K327" s="112" t="str">
        <f>IFERROR(VLOOKUP($E327,contratos,6,FALSE),"")</f>
        <v/>
      </c>
      <c r="L327" s="112" t="str">
        <f>IFERROR(VLOOKUP($E327,contratos,7,FALSE),"")</f>
        <v/>
      </c>
      <c r="M327" s="113"/>
      <c r="N327" s="114"/>
      <c r="O327" s="113"/>
      <c r="P327" s="107"/>
      <c r="Q327" s="115"/>
      <c r="R327" s="116"/>
      <c r="S327" s="117" t="str">
        <f t="shared" si="3"/>
        <v/>
      </c>
      <c r="T327" s="116"/>
      <c r="U327" s="106" t="str">
        <f t="shared" si="11"/>
        <v/>
      </c>
      <c r="V327" s="107"/>
      <c r="W327" s="107"/>
      <c r="X327" s="118"/>
      <c r="Y327" s="119" t="str">
        <f t="shared" si="10"/>
        <v/>
      </c>
      <c r="Z327" s="113"/>
      <c r="AA327" s="113"/>
      <c r="AB327" s="119" t="str">
        <f>IF(T327&lt;&gt;"",(HOUR(T327)+MINUTE(T327)/60)*custohh,"")</f>
        <v/>
      </c>
      <c r="AC327" s="118"/>
      <c r="AD327" s="119" t="str">
        <f t="shared" si="6"/>
        <v/>
      </c>
      <c r="AE327" s="107"/>
      <c r="AF327" s="107"/>
      <c r="AG327" s="107"/>
      <c r="AH327" s="107"/>
      <c r="AI327" s="107"/>
      <c r="AJ327" s="120"/>
      <c r="AK327" s="107"/>
      <c r="AL327" s="113"/>
      <c r="AM327" s="121"/>
      <c r="AN327" s="121"/>
    </row>
    <row r="328">
      <c r="A328" s="104"/>
      <c r="B328" s="105"/>
      <c r="C328" s="105"/>
      <c r="D328" s="106" t="str">
        <f t="shared" si="9"/>
        <v/>
      </c>
      <c r="E328" s="107"/>
      <c r="F328" s="108" t="str">
        <f t="shared" si="2"/>
        <v/>
      </c>
      <c r="G328" s="109" t="str">
        <f>IFERROR(VLOOKUP($E328,contratos,2,FALSE),"")</f>
        <v/>
      </c>
      <c r="H328" s="110" t="str">
        <f>IFERROR(VLOOKUP($E328,contratos,3,FALSE),"")</f>
        <v/>
      </c>
      <c r="I328" s="111" t="str">
        <f>IFERROR(VLOOKUP($E328,contratos,4,FALSE),"")</f>
        <v/>
      </c>
      <c r="J328" s="112" t="str">
        <f>IFERROR(VLOOKUP($E328,contratos,5,FALSE),"")</f>
        <v/>
      </c>
      <c r="K328" s="112" t="str">
        <f>IFERROR(VLOOKUP($E328,contratos,6,FALSE),"")</f>
        <v/>
      </c>
      <c r="L328" s="112" t="str">
        <f>IFERROR(VLOOKUP($E328,contratos,7,FALSE),"")</f>
        <v/>
      </c>
      <c r="M328" s="113"/>
      <c r="N328" s="114"/>
      <c r="O328" s="113"/>
      <c r="P328" s="107"/>
      <c r="Q328" s="115"/>
      <c r="R328" s="116"/>
      <c r="S328" s="117" t="str">
        <f t="shared" si="3"/>
        <v/>
      </c>
      <c r="T328" s="116"/>
      <c r="U328" s="106" t="str">
        <f t="shared" si="11"/>
        <v/>
      </c>
      <c r="V328" s="107"/>
      <c r="W328" s="107"/>
      <c r="X328" s="118"/>
      <c r="Y328" s="119" t="str">
        <f t="shared" si="10"/>
        <v/>
      </c>
      <c r="Z328" s="113"/>
      <c r="AA328" s="113"/>
      <c r="AB328" s="119" t="str">
        <f>IF(T328&lt;&gt;"",(HOUR(T328)+MINUTE(T328)/60)*custohh,"")</f>
        <v/>
      </c>
      <c r="AC328" s="118"/>
      <c r="AD328" s="119" t="str">
        <f t="shared" si="6"/>
        <v/>
      </c>
      <c r="AE328" s="107"/>
      <c r="AF328" s="107"/>
      <c r="AG328" s="107"/>
      <c r="AH328" s="107"/>
      <c r="AI328" s="107"/>
      <c r="AJ328" s="120"/>
      <c r="AK328" s="107"/>
      <c r="AL328" s="113"/>
      <c r="AM328" s="121"/>
      <c r="AN328" s="121"/>
    </row>
    <row r="329">
      <c r="A329" s="104"/>
      <c r="B329" s="105"/>
      <c r="C329" s="105"/>
      <c r="D329" s="106" t="str">
        <f t="shared" si="9"/>
        <v/>
      </c>
      <c r="E329" s="107"/>
      <c r="F329" s="108" t="str">
        <f t="shared" si="2"/>
        <v/>
      </c>
      <c r="G329" s="109" t="str">
        <f>IFERROR(VLOOKUP($E329,contratos,2,FALSE),"")</f>
        <v/>
      </c>
      <c r="H329" s="110" t="str">
        <f>IFERROR(VLOOKUP($E329,contratos,3,FALSE),"")</f>
        <v/>
      </c>
      <c r="I329" s="111" t="str">
        <f>IFERROR(VLOOKUP($E329,contratos,4,FALSE),"")</f>
        <v/>
      </c>
      <c r="J329" s="112" t="str">
        <f>IFERROR(VLOOKUP($E329,contratos,5,FALSE),"")</f>
        <v/>
      </c>
      <c r="K329" s="112" t="str">
        <f>IFERROR(VLOOKUP($E329,contratos,6,FALSE),"")</f>
        <v/>
      </c>
      <c r="L329" s="112" t="str">
        <f>IFERROR(VLOOKUP($E329,contratos,7,FALSE),"")</f>
        <v/>
      </c>
      <c r="M329" s="113"/>
      <c r="N329" s="114"/>
      <c r="O329" s="113"/>
      <c r="P329" s="107"/>
      <c r="Q329" s="115"/>
      <c r="R329" s="116"/>
      <c r="S329" s="117" t="str">
        <f t="shared" si="3"/>
        <v/>
      </c>
      <c r="T329" s="116"/>
      <c r="U329" s="106" t="str">
        <f t="shared" si="11"/>
        <v/>
      </c>
      <c r="V329" s="107"/>
      <c r="W329" s="107"/>
      <c r="X329" s="118"/>
      <c r="Y329" s="119" t="str">
        <f t="shared" si="10"/>
        <v/>
      </c>
      <c r="Z329" s="113"/>
      <c r="AA329" s="113"/>
      <c r="AB329" s="119" t="str">
        <f>IF(T329&lt;&gt;"",(HOUR(T329)+MINUTE(T329)/60)*custohh,"")</f>
        <v/>
      </c>
      <c r="AC329" s="118"/>
      <c r="AD329" s="119" t="str">
        <f t="shared" si="6"/>
        <v/>
      </c>
      <c r="AE329" s="107"/>
      <c r="AF329" s="107"/>
      <c r="AG329" s="107"/>
      <c r="AH329" s="107"/>
      <c r="AI329" s="107"/>
      <c r="AJ329" s="120"/>
      <c r="AK329" s="107"/>
      <c r="AL329" s="113"/>
      <c r="AM329" s="121"/>
      <c r="AN329" s="121"/>
    </row>
    <row r="330">
      <c r="A330" s="104"/>
      <c r="B330" s="105"/>
      <c r="C330" s="105"/>
      <c r="D330" s="106" t="str">
        <f t="shared" si="9"/>
        <v/>
      </c>
      <c r="E330" s="107"/>
      <c r="F330" s="108" t="str">
        <f t="shared" si="2"/>
        <v/>
      </c>
      <c r="G330" s="109" t="str">
        <f>IFERROR(VLOOKUP($E330,contratos,2,FALSE),"")</f>
        <v/>
      </c>
      <c r="H330" s="110" t="str">
        <f>IFERROR(VLOOKUP($E330,contratos,3,FALSE),"")</f>
        <v/>
      </c>
      <c r="I330" s="111" t="str">
        <f>IFERROR(VLOOKUP($E330,contratos,4,FALSE),"")</f>
        <v/>
      </c>
      <c r="J330" s="112" t="str">
        <f>IFERROR(VLOOKUP($E330,contratos,5,FALSE),"")</f>
        <v/>
      </c>
      <c r="K330" s="112" t="str">
        <f>IFERROR(VLOOKUP($E330,contratos,6,FALSE),"")</f>
        <v/>
      </c>
      <c r="L330" s="112" t="str">
        <f>IFERROR(VLOOKUP($E330,contratos,7,FALSE),"")</f>
        <v/>
      </c>
      <c r="M330" s="113"/>
      <c r="N330" s="114"/>
      <c r="O330" s="113"/>
      <c r="P330" s="107"/>
      <c r="Q330" s="115"/>
      <c r="R330" s="116"/>
      <c r="S330" s="117" t="str">
        <f t="shared" si="3"/>
        <v/>
      </c>
      <c r="T330" s="116"/>
      <c r="U330" s="106" t="str">
        <f t="shared" si="11"/>
        <v/>
      </c>
      <c r="V330" s="107"/>
      <c r="W330" s="107"/>
      <c r="X330" s="118"/>
      <c r="Y330" s="119" t="str">
        <f t="shared" si="10"/>
        <v/>
      </c>
      <c r="Z330" s="113"/>
      <c r="AA330" s="113"/>
      <c r="AB330" s="119" t="str">
        <f>IF(T330&lt;&gt;"",(HOUR(T330)+MINUTE(T330)/60)*custohh,"")</f>
        <v/>
      </c>
      <c r="AC330" s="118"/>
      <c r="AD330" s="119" t="str">
        <f t="shared" si="6"/>
        <v/>
      </c>
      <c r="AE330" s="107"/>
      <c r="AF330" s="107"/>
      <c r="AG330" s="107"/>
      <c r="AH330" s="107"/>
      <c r="AI330" s="107"/>
      <c r="AJ330" s="120"/>
      <c r="AK330" s="107"/>
      <c r="AL330" s="113"/>
      <c r="AM330" s="121"/>
      <c r="AN330" s="121"/>
    </row>
    <row r="331">
      <c r="A331" s="104"/>
      <c r="B331" s="105"/>
      <c r="C331" s="105"/>
      <c r="D331" s="106" t="str">
        <f t="shared" si="9"/>
        <v/>
      </c>
      <c r="E331" s="107"/>
      <c r="F331" s="108" t="str">
        <f t="shared" si="2"/>
        <v/>
      </c>
      <c r="G331" s="109" t="str">
        <f>IFERROR(VLOOKUP($E331,contratos,2,FALSE),"")</f>
        <v/>
      </c>
      <c r="H331" s="110" t="str">
        <f>IFERROR(VLOOKUP($E331,contratos,3,FALSE),"")</f>
        <v/>
      </c>
      <c r="I331" s="111" t="str">
        <f>IFERROR(VLOOKUP($E331,contratos,4,FALSE),"")</f>
        <v/>
      </c>
      <c r="J331" s="112" t="str">
        <f>IFERROR(VLOOKUP($E331,contratos,5,FALSE),"")</f>
        <v/>
      </c>
      <c r="K331" s="112" t="str">
        <f>IFERROR(VLOOKUP($E331,contratos,6,FALSE),"")</f>
        <v/>
      </c>
      <c r="L331" s="112" t="str">
        <f>IFERROR(VLOOKUP($E331,contratos,7,FALSE),"")</f>
        <v/>
      </c>
      <c r="M331" s="113"/>
      <c r="N331" s="114"/>
      <c r="O331" s="113"/>
      <c r="P331" s="107"/>
      <c r="Q331" s="115"/>
      <c r="R331" s="116"/>
      <c r="S331" s="117" t="str">
        <f t="shared" si="3"/>
        <v/>
      </c>
      <c r="T331" s="116"/>
      <c r="U331" s="106" t="str">
        <f t="shared" si="11"/>
        <v/>
      </c>
      <c r="V331" s="107"/>
      <c r="W331" s="107"/>
      <c r="X331" s="118"/>
      <c r="Y331" s="119" t="str">
        <f t="shared" si="10"/>
        <v/>
      </c>
      <c r="Z331" s="113"/>
      <c r="AA331" s="113"/>
      <c r="AB331" s="119" t="str">
        <f>IF(T331&lt;&gt;"",(HOUR(T331)+MINUTE(T331)/60)*custohh,"")</f>
        <v/>
      </c>
      <c r="AC331" s="118"/>
      <c r="AD331" s="119" t="str">
        <f t="shared" si="6"/>
        <v/>
      </c>
      <c r="AE331" s="107"/>
      <c r="AF331" s="107"/>
      <c r="AG331" s="107"/>
      <c r="AH331" s="107"/>
      <c r="AI331" s="107"/>
      <c r="AJ331" s="120"/>
      <c r="AK331" s="107"/>
      <c r="AL331" s="113"/>
      <c r="AM331" s="121"/>
      <c r="AN331" s="121"/>
    </row>
    <row r="332">
      <c r="A332" s="104"/>
      <c r="B332" s="105"/>
      <c r="C332" s="105"/>
      <c r="D332" s="106" t="str">
        <f t="shared" si="9"/>
        <v/>
      </c>
      <c r="E332" s="107"/>
      <c r="F332" s="108" t="str">
        <f t="shared" si="2"/>
        <v/>
      </c>
      <c r="G332" s="109" t="str">
        <f>IFERROR(VLOOKUP($E332,contratos,2,FALSE),"")</f>
        <v/>
      </c>
      <c r="H332" s="110" t="str">
        <f>IFERROR(VLOOKUP($E332,contratos,3,FALSE),"")</f>
        <v/>
      </c>
      <c r="I332" s="111" t="str">
        <f>IFERROR(VLOOKUP($E332,contratos,4,FALSE),"")</f>
        <v/>
      </c>
      <c r="J332" s="112" t="str">
        <f>IFERROR(VLOOKUP($E332,contratos,5,FALSE),"")</f>
        <v/>
      </c>
      <c r="K332" s="112" t="str">
        <f>IFERROR(VLOOKUP($E332,contratos,6,FALSE),"")</f>
        <v/>
      </c>
      <c r="L332" s="112" t="str">
        <f>IFERROR(VLOOKUP($E332,contratos,7,FALSE),"")</f>
        <v/>
      </c>
      <c r="M332" s="113"/>
      <c r="N332" s="114"/>
      <c r="O332" s="113"/>
      <c r="P332" s="107"/>
      <c r="Q332" s="115"/>
      <c r="R332" s="116"/>
      <c r="S332" s="117" t="str">
        <f t="shared" si="3"/>
        <v/>
      </c>
      <c r="T332" s="116"/>
      <c r="U332" s="106" t="str">
        <f t="shared" si="11"/>
        <v/>
      </c>
      <c r="V332" s="107"/>
      <c r="W332" s="107"/>
      <c r="X332" s="118"/>
      <c r="Y332" s="119" t="str">
        <f t="shared" si="10"/>
        <v/>
      </c>
      <c r="Z332" s="113"/>
      <c r="AA332" s="113"/>
      <c r="AB332" s="119" t="str">
        <f>IF(T332&lt;&gt;"",(HOUR(T332)+MINUTE(T332)/60)*custohh,"")</f>
        <v/>
      </c>
      <c r="AC332" s="118"/>
      <c r="AD332" s="119" t="str">
        <f t="shared" si="6"/>
        <v/>
      </c>
      <c r="AE332" s="107"/>
      <c r="AF332" s="107"/>
      <c r="AG332" s="107"/>
      <c r="AH332" s="107"/>
      <c r="AI332" s="107"/>
      <c r="AJ332" s="120"/>
      <c r="AK332" s="107"/>
      <c r="AL332" s="113"/>
      <c r="AM332" s="121"/>
      <c r="AN332" s="121"/>
    </row>
    <row r="333">
      <c r="A333" s="104"/>
      <c r="B333" s="105"/>
      <c r="C333" s="105"/>
      <c r="D333" s="106" t="str">
        <f t="shared" si="9"/>
        <v/>
      </c>
      <c r="E333" s="107"/>
      <c r="F333" s="108" t="str">
        <f t="shared" si="2"/>
        <v/>
      </c>
      <c r="G333" s="109" t="str">
        <f>IFERROR(VLOOKUP($E333,contratos,2,FALSE),"")</f>
        <v/>
      </c>
      <c r="H333" s="110" t="str">
        <f>IFERROR(VLOOKUP($E333,contratos,3,FALSE),"")</f>
        <v/>
      </c>
      <c r="I333" s="111" t="str">
        <f>IFERROR(VLOOKUP($E333,contratos,4,FALSE),"")</f>
        <v/>
      </c>
      <c r="J333" s="112" t="str">
        <f>IFERROR(VLOOKUP($E333,contratos,5,FALSE),"")</f>
        <v/>
      </c>
      <c r="K333" s="112" t="str">
        <f>IFERROR(VLOOKUP($E333,contratos,6,FALSE),"")</f>
        <v/>
      </c>
      <c r="L333" s="112" t="str">
        <f>IFERROR(VLOOKUP($E333,contratos,7,FALSE),"")</f>
        <v/>
      </c>
      <c r="M333" s="113"/>
      <c r="N333" s="114"/>
      <c r="O333" s="113"/>
      <c r="P333" s="107"/>
      <c r="Q333" s="115"/>
      <c r="R333" s="116"/>
      <c r="S333" s="117" t="str">
        <f t="shared" si="3"/>
        <v/>
      </c>
      <c r="T333" s="116"/>
      <c r="U333" s="106" t="str">
        <f t="shared" si="11"/>
        <v/>
      </c>
      <c r="V333" s="107"/>
      <c r="W333" s="107"/>
      <c r="X333" s="118"/>
      <c r="Y333" s="119" t="str">
        <f t="shared" si="10"/>
        <v/>
      </c>
      <c r="Z333" s="113"/>
      <c r="AA333" s="113"/>
      <c r="AB333" s="119" t="str">
        <f>IF(T333&lt;&gt;"",(HOUR(T333)+MINUTE(T333)/60)*custohh,"")</f>
        <v/>
      </c>
      <c r="AC333" s="118"/>
      <c r="AD333" s="119" t="str">
        <f t="shared" si="6"/>
        <v/>
      </c>
      <c r="AE333" s="107"/>
      <c r="AF333" s="107"/>
      <c r="AG333" s="107"/>
      <c r="AH333" s="107"/>
      <c r="AI333" s="107"/>
      <c r="AJ333" s="120"/>
      <c r="AK333" s="107"/>
      <c r="AL333" s="113"/>
      <c r="AM333" s="121"/>
      <c r="AN333" s="121"/>
    </row>
    <row r="334">
      <c r="A334" s="104"/>
      <c r="B334" s="105"/>
      <c r="C334" s="105"/>
      <c r="D334" s="106" t="str">
        <f t="shared" si="9"/>
        <v/>
      </c>
      <c r="E334" s="107"/>
      <c r="F334" s="108" t="str">
        <f t="shared" si="2"/>
        <v/>
      </c>
      <c r="G334" s="109" t="str">
        <f>IFERROR(VLOOKUP($E334,contratos,2,FALSE),"")</f>
        <v/>
      </c>
      <c r="H334" s="110" t="str">
        <f>IFERROR(VLOOKUP($E334,contratos,3,FALSE),"")</f>
        <v/>
      </c>
      <c r="I334" s="111" t="str">
        <f>IFERROR(VLOOKUP($E334,contratos,4,FALSE),"")</f>
        <v/>
      </c>
      <c r="J334" s="112" t="str">
        <f>IFERROR(VLOOKUP($E334,contratos,5,FALSE),"")</f>
        <v/>
      </c>
      <c r="K334" s="112" t="str">
        <f>IFERROR(VLOOKUP($E334,contratos,6,FALSE),"")</f>
        <v/>
      </c>
      <c r="L334" s="112" t="str">
        <f>IFERROR(VLOOKUP($E334,contratos,7,FALSE),"")</f>
        <v/>
      </c>
      <c r="M334" s="113"/>
      <c r="N334" s="114"/>
      <c r="O334" s="113"/>
      <c r="P334" s="107"/>
      <c r="Q334" s="115"/>
      <c r="R334" s="116"/>
      <c r="S334" s="117" t="str">
        <f t="shared" si="3"/>
        <v/>
      </c>
      <c r="T334" s="116"/>
      <c r="U334" s="106" t="str">
        <f t="shared" si="11"/>
        <v/>
      </c>
      <c r="V334" s="107"/>
      <c r="W334" s="107"/>
      <c r="X334" s="118"/>
      <c r="Y334" s="119" t="str">
        <f t="shared" si="10"/>
        <v/>
      </c>
      <c r="Z334" s="113"/>
      <c r="AA334" s="113"/>
      <c r="AB334" s="119" t="str">
        <f>IF(T334&lt;&gt;"",(HOUR(T334)+MINUTE(T334)/60)*custohh,"")</f>
        <v/>
      </c>
      <c r="AC334" s="118"/>
      <c r="AD334" s="119" t="str">
        <f t="shared" si="6"/>
        <v/>
      </c>
      <c r="AE334" s="107"/>
      <c r="AF334" s="107"/>
      <c r="AG334" s="107"/>
      <c r="AH334" s="107"/>
      <c r="AI334" s="107"/>
      <c r="AJ334" s="120"/>
      <c r="AK334" s="107"/>
      <c r="AL334" s="113"/>
      <c r="AM334" s="121"/>
      <c r="AN334" s="121"/>
    </row>
    <row r="335">
      <c r="A335" s="104"/>
      <c r="B335" s="105"/>
      <c r="C335" s="105"/>
      <c r="D335" s="106" t="str">
        <f t="shared" si="9"/>
        <v/>
      </c>
      <c r="E335" s="107"/>
      <c r="F335" s="108" t="str">
        <f t="shared" si="2"/>
        <v/>
      </c>
      <c r="G335" s="109" t="str">
        <f>IFERROR(VLOOKUP($E335,contratos,2,FALSE),"")</f>
        <v/>
      </c>
      <c r="H335" s="110" t="str">
        <f>IFERROR(VLOOKUP($E335,contratos,3,FALSE),"")</f>
        <v/>
      </c>
      <c r="I335" s="111" t="str">
        <f>IFERROR(VLOOKUP($E335,contratos,4,FALSE),"")</f>
        <v/>
      </c>
      <c r="J335" s="112" t="str">
        <f>IFERROR(VLOOKUP($E335,contratos,5,FALSE),"")</f>
        <v/>
      </c>
      <c r="K335" s="112" t="str">
        <f>IFERROR(VLOOKUP($E335,contratos,6,FALSE),"")</f>
        <v/>
      </c>
      <c r="L335" s="112" t="str">
        <f>IFERROR(VLOOKUP($E335,contratos,7,FALSE),"")</f>
        <v/>
      </c>
      <c r="M335" s="113"/>
      <c r="N335" s="114"/>
      <c r="O335" s="113"/>
      <c r="P335" s="107"/>
      <c r="Q335" s="115"/>
      <c r="R335" s="116"/>
      <c r="S335" s="117" t="str">
        <f t="shared" si="3"/>
        <v/>
      </c>
      <c r="T335" s="116"/>
      <c r="U335" s="106" t="str">
        <f t="shared" si="11"/>
        <v/>
      </c>
      <c r="V335" s="107"/>
      <c r="W335" s="107"/>
      <c r="X335" s="118"/>
      <c r="Y335" s="119" t="str">
        <f t="shared" si="10"/>
        <v/>
      </c>
      <c r="Z335" s="113"/>
      <c r="AA335" s="113"/>
      <c r="AB335" s="119" t="str">
        <f>IF(T335&lt;&gt;"",(HOUR(T335)+MINUTE(T335)/60)*custohh,"")</f>
        <v/>
      </c>
      <c r="AC335" s="118"/>
      <c r="AD335" s="119" t="str">
        <f t="shared" si="6"/>
        <v/>
      </c>
      <c r="AE335" s="107"/>
      <c r="AF335" s="107"/>
      <c r="AG335" s="107"/>
      <c r="AH335" s="107"/>
      <c r="AI335" s="107"/>
      <c r="AJ335" s="120"/>
      <c r="AK335" s="107"/>
      <c r="AL335" s="113"/>
      <c r="AM335" s="121"/>
      <c r="AN335" s="121"/>
    </row>
    <row r="336">
      <c r="A336" s="104"/>
      <c r="B336" s="105"/>
      <c r="C336" s="105"/>
      <c r="D336" s="106" t="str">
        <f t="shared" si="9"/>
        <v/>
      </c>
      <c r="E336" s="107"/>
      <c r="F336" s="108" t="str">
        <f t="shared" si="2"/>
        <v/>
      </c>
      <c r="G336" s="109" t="str">
        <f>IFERROR(VLOOKUP($E336,contratos,2,FALSE),"")</f>
        <v/>
      </c>
      <c r="H336" s="110" t="str">
        <f>IFERROR(VLOOKUP($E336,contratos,3,FALSE),"")</f>
        <v/>
      </c>
      <c r="I336" s="111" t="str">
        <f>IFERROR(VLOOKUP($E336,contratos,4,FALSE),"")</f>
        <v/>
      </c>
      <c r="J336" s="112" t="str">
        <f>IFERROR(VLOOKUP($E336,contratos,5,FALSE),"")</f>
        <v/>
      </c>
      <c r="K336" s="112" t="str">
        <f>IFERROR(VLOOKUP($E336,contratos,6,FALSE),"")</f>
        <v/>
      </c>
      <c r="L336" s="112" t="str">
        <f>IFERROR(VLOOKUP($E336,contratos,7,FALSE),"")</f>
        <v/>
      </c>
      <c r="M336" s="113"/>
      <c r="N336" s="114"/>
      <c r="O336" s="113"/>
      <c r="P336" s="107"/>
      <c r="Q336" s="115"/>
      <c r="R336" s="116"/>
      <c r="S336" s="117" t="str">
        <f t="shared" si="3"/>
        <v/>
      </c>
      <c r="T336" s="116"/>
      <c r="U336" s="106" t="str">
        <f t="shared" si="11"/>
        <v/>
      </c>
      <c r="V336" s="107"/>
      <c r="W336" s="107"/>
      <c r="X336" s="118"/>
      <c r="Y336" s="119" t="str">
        <f t="shared" si="10"/>
        <v/>
      </c>
      <c r="Z336" s="113"/>
      <c r="AA336" s="113"/>
      <c r="AB336" s="119" t="str">
        <f>IF(T336&lt;&gt;"",(HOUR(T336)+MINUTE(T336)/60)*custohh,"")</f>
        <v/>
      </c>
      <c r="AC336" s="118"/>
      <c r="AD336" s="119" t="str">
        <f t="shared" si="6"/>
        <v/>
      </c>
      <c r="AE336" s="107"/>
      <c r="AF336" s="107"/>
      <c r="AG336" s="107"/>
      <c r="AH336" s="107"/>
      <c r="AI336" s="107"/>
      <c r="AJ336" s="120"/>
      <c r="AK336" s="107"/>
      <c r="AL336" s="113"/>
      <c r="AM336" s="121"/>
      <c r="AN336" s="121"/>
    </row>
    <row r="337">
      <c r="A337" s="104"/>
      <c r="B337" s="105"/>
      <c r="C337" s="105"/>
      <c r="D337" s="106" t="str">
        <f t="shared" si="9"/>
        <v/>
      </c>
      <c r="E337" s="107"/>
      <c r="F337" s="108" t="str">
        <f t="shared" si="2"/>
        <v/>
      </c>
      <c r="G337" s="109" t="str">
        <f>IFERROR(VLOOKUP($E337,contratos,2,FALSE),"")</f>
        <v/>
      </c>
      <c r="H337" s="110" t="str">
        <f>IFERROR(VLOOKUP($E337,contratos,3,FALSE),"")</f>
        <v/>
      </c>
      <c r="I337" s="111" t="str">
        <f>IFERROR(VLOOKUP($E337,contratos,4,FALSE),"")</f>
        <v/>
      </c>
      <c r="J337" s="112" t="str">
        <f>IFERROR(VLOOKUP($E337,contratos,5,FALSE),"")</f>
        <v/>
      </c>
      <c r="K337" s="112" t="str">
        <f>IFERROR(VLOOKUP($E337,contratos,6,FALSE),"")</f>
        <v/>
      </c>
      <c r="L337" s="112" t="str">
        <f>IFERROR(VLOOKUP($E337,contratos,7,FALSE),"")</f>
        <v/>
      </c>
      <c r="M337" s="113"/>
      <c r="N337" s="114"/>
      <c r="O337" s="113"/>
      <c r="P337" s="107"/>
      <c r="Q337" s="115"/>
      <c r="R337" s="116"/>
      <c r="S337" s="117" t="str">
        <f t="shared" si="3"/>
        <v/>
      </c>
      <c r="T337" s="116"/>
      <c r="U337" s="106" t="str">
        <f t="shared" si="11"/>
        <v/>
      </c>
      <c r="V337" s="107"/>
      <c r="W337" s="107"/>
      <c r="X337" s="118"/>
      <c r="Y337" s="119" t="str">
        <f t="shared" si="10"/>
        <v/>
      </c>
      <c r="Z337" s="113"/>
      <c r="AA337" s="113"/>
      <c r="AB337" s="119" t="str">
        <f>IF(T337&lt;&gt;"",(HOUR(T337)+MINUTE(T337)/60)*custohh,"")</f>
        <v/>
      </c>
      <c r="AC337" s="118"/>
      <c r="AD337" s="119" t="str">
        <f t="shared" si="6"/>
        <v/>
      </c>
      <c r="AE337" s="107"/>
      <c r="AF337" s="107"/>
      <c r="AG337" s="107"/>
      <c r="AH337" s="107"/>
      <c r="AI337" s="107"/>
      <c r="AJ337" s="120"/>
      <c r="AK337" s="107"/>
      <c r="AL337" s="113"/>
      <c r="AM337" s="121"/>
      <c r="AN337" s="121"/>
    </row>
    <row r="338">
      <c r="A338" s="104"/>
      <c r="B338" s="105"/>
      <c r="C338" s="105"/>
      <c r="D338" s="106" t="str">
        <f t="shared" si="9"/>
        <v/>
      </c>
      <c r="E338" s="107"/>
      <c r="F338" s="108" t="str">
        <f t="shared" si="2"/>
        <v/>
      </c>
      <c r="G338" s="109" t="str">
        <f>IFERROR(VLOOKUP($E338,contratos,2,FALSE),"")</f>
        <v/>
      </c>
      <c r="H338" s="110" t="str">
        <f>IFERROR(VLOOKUP($E338,contratos,3,FALSE),"")</f>
        <v/>
      </c>
      <c r="I338" s="111" t="str">
        <f>IFERROR(VLOOKUP($E338,contratos,4,FALSE),"")</f>
        <v/>
      </c>
      <c r="J338" s="112" t="str">
        <f>IFERROR(VLOOKUP($E338,contratos,5,FALSE),"")</f>
        <v/>
      </c>
      <c r="K338" s="112" t="str">
        <f>IFERROR(VLOOKUP($E338,contratos,6,FALSE),"")</f>
        <v/>
      </c>
      <c r="L338" s="112" t="str">
        <f>IFERROR(VLOOKUP($E338,contratos,7,FALSE),"")</f>
        <v/>
      </c>
      <c r="M338" s="113"/>
      <c r="N338" s="114"/>
      <c r="O338" s="113"/>
      <c r="P338" s="107"/>
      <c r="Q338" s="115"/>
      <c r="R338" s="116"/>
      <c r="S338" s="117" t="str">
        <f t="shared" si="3"/>
        <v/>
      </c>
      <c r="T338" s="116"/>
      <c r="U338" s="106" t="str">
        <f t="shared" si="11"/>
        <v/>
      </c>
      <c r="V338" s="107"/>
      <c r="W338" s="107"/>
      <c r="X338" s="118"/>
      <c r="Y338" s="119" t="str">
        <f t="shared" si="10"/>
        <v/>
      </c>
      <c r="Z338" s="113"/>
      <c r="AA338" s="113"/>
      <c r="AB338" s="119" t="str">
        <f>IF(T338&lt;&gt;"",(HOUR(T338)+MINUTE(T338)/60)*custohh,"")</f>
        <v/>
      </c>
      <c r="AC338" s="118"/>
      <c r="AD338" s="119" t="str">
        <f t="shared" si="6"/>
        <v/>
      </c>
      <c r="AE338" s="107"/>
      <c r="AF338" s="107"/>
      <c r="AG338" s="107"/>
      <c r="AH338" s="107"/>
      <c r="AI338" s="107"/>
      <c r="AJ338" s="120"/>
      <c r="AK338" s="107"/>
      <c r="AL338" s="113"/>
      <c r="AM338" s="121"/>
      <c r="AN338" s="121"/>
    </row>
    <row r="339">
      <c r="A339" s="104"/>
      <c r="B339" s="105"/>
      <c r="C339" s="105"/>
      <c r="D339" s="106" t="str">
        <f t="shared" si="9"/>
        <v/>
      </c>
      <c r="E339" s="107"/>
      <c r="F339" s="108" t="str">
        <f t="shared" si="2"/>
        <v/>
      </c>
      <c r="G339" s="109" t="str">
        <f>IFERROR(VLOOKUP($E339,contratos,2,FALSE),"")</f>
        <v/>
      </c>
      <c r="H339" s="110" t="str">
        <f>IFERROR(VLOOKUP($E339,contratos,3,FALSE),"")</f>
        <v/>
      </c>
      <c r="I339" s="111" t="str">
        <f>IFERROR(VLOOKUP($E339,contratos,4,FALSE),"")</f>
        <v/>
      </c>
      <c r="J339" s="112" t="str">
        <f>IFERROR(VLOOKUP($E339,contratos,5,FALSE),"")</f>
        <v/>
      </c>
      <c r="K339" s="112" t="str">
        <f>IFERROR(VLOOKUP($E339,contratos,6,FALSE),"")</f>
        <v/>
      </c>
      <c r="L339" s="112" t="str">
        <f>IFERROR(VLOOKUP($E339,contratos,7,FALSE),"")</f>
        <v/>
      </c>
      <c r="M339" s="113"/>
      <c r="N339" s="114"/>
      <c r="O339" s="113"/>
      <c r="P339" s="107"/>
      <c r="Q339" s="115"/>
      <c r="R339" s="116"/>
      <c r="S339" s="117" t="str">
        <f t="shared" si="3"/>
        <v/>
      </c>
      <c r="T339" s="116"/>
      <c r="U339" s="106" t="str">
        <f t="shared" si="11"/>
        <v/>
      </c>
      <c r="V339" s="107"/>
      <c r="W339" s="107"/>
      <c r="X339" s="118"/>
      <c r="Y339" s="119" t="str">
        <f t="shared" si="10"/>
        <v/>
      </c>
      <c r="Z339" s="113"/>
      <c r="AA339" s="113"/>
      <c r="AB339" s="119" t="str">
        <f>IF(T339&lt;&gt;"",(HOUR(T339)+MINUTE(T339)/60)*custohh,"")</f>
        <v/>
      </c>
      <c r="AC339" s="118"/>
      <c r="AD339" s="119" t="str">
        <f t="shared" si="6"/>
        <v/>
      </c>
      <c r="AE339" s="107"/>
      <c r="AF339" s="107"/>
      <c r="AG339" s="107"/>
      <c r="AH339" s="107"/>
      <c r="AI339" s="107"/>
      <c r="AJ339" s="120"/>
      <c r="AK339" s="107"/>
      <c r="AL339" s="113"/>
      <c r="AM339" s="121"/>
      <c r="AN339" s="121"/>
    </row>
    <row r="340">
      <c r="A340" s="104"/>
      <c r="B340" s="105"/>
      <c r="C340" s="105"/>
      <c r="D340" s="106" t="str">
        <f t="shared" si="9"/>
        <v/>
      </c>
      <c r="E340" s="107"/>
      <c r="F340" s="108" t="str">
        <f t="shared" si="2"/>
        <v/>
      </c>
      <c r="G340" s="109" t="str">
        <f>IFERROR(VLOOKUP($E340,contratos,2,FALSE),"")</f>
        <v/>
      </c>
      <c r="H340" s="110" t="str">
        <f>IFERROR(VLOOKUP($E340,contratos,3,FALSE),"")</f>
        <v/>
      </c>
      <c r="I340" s="111" t="str">
        <f>IFERROR(VLOOKUP($E340,contratos,4,FALSE),"")</f>
        <v/>
      </c>
      <c r="J340" s="112" t="str">
        <f>IFERROR(VLOOKUP($E340,contratos,5,FALSE),"")</f>
        <v/>
      </c>
      <c r="K340" s="112" t="str">
        <f>IFERROR(VLOOKUP($E340,contratos,6,FALSE),"")</f>
        <v/>
      </c>
      <c r="L340" s="112" t="str">
        <f>IFERROR(VLOOKUP($E340,contratos,7,FALSE),"")</f>
        <v/>
      </c>
      <c r="M340" s="113"/>
      <c r="N340" s="114"/>
      <c r="O340" s="113"/>
      <c r="P340" s="107"/>
      <c r="Q340" s="115"/>
      <c r="R340" s="116"/>
      <c r="S340" s="117" t="str">
        <f t="shared" si="3"/>
        <v/>
      </c>
      <c r="T340" s="116"/>
      <c r="U340" s="106" t="str">
        <f t="shared" si="11"/>
        <v/>
      </c>
      <c r="V340" s="107"/>
      <c r="W340" s="107"/>
      <c r="X340" s="118"/>
      <c r="Y340" s="119" t="str">
        <f t="shared" si="10"/>
        <v/>
      </c>
      <c r="Z340" s="113"/>
      <c r="AA340" s="113"/>
      <c r="AB340" s="119" t="str">
        <f>IF(T340&lt;&gt;"",(HOUR(T340)+MINUTE(T340)/60)*custohh,"")</f>
        <v/>
      </c>
      <c r="AC340" s="118"/>
      <c r="AD340" s="119" t="str">
        <f t="shared" si="6"/>
        <v/>
      </c>
      <c r="AE340" s="107"/>
      <c r="AF340" s="107"/>
      <c r="AG340" s="107"/>
      <c r="AH340" s="107"/>
      <c r="AI340" s="107"/>
      <c r="AJ340" s="120"/>
      <c r="AK340" s="107"/>
      <c r="AL340" s="113"/>
      <c r="AM340" s="121"/>
      <c r="AN340" s="121"/>
    </row>
    <row r="341">
      <c r="A341" s="104"/>
      <c r="B341" s="105"/>
      <c r="C341" s="105"/>
      <c r="D341" s="106" t="str">
        <f t="shared" si="9"/>
        <v/>
      </c>
      <c r="E341" s="107"/>
      <c r="F341" s="108" t="str">
        <f t="shared" si="2"/>
        <v/>
      </c>
      <c r="G341" s="109" t="str">
        <f>IFERROR(VLOOKUP($E341,contratos,2,FALSE),"")</f>
        <v/>
      </c>
      <c r="H341" s="110" t="str">
        <f>IFERROR(VLOOKUP($E341,contratos,3,FALSE),"")</f>
        <v/>
      </c>
      <c r="I341" s="111" t="str">
        <f>IFERROR(VLOOKUP($E341,contratos,4,FALSE),"")</f>
        <v/>
      </c>
      <c r="J341" s="112" t="str">
        <f>IFERROR(VLOOKUP($E341,contratos,5,FALSE),"")</f>
        <v/>
      </c>
      <c r="K341" s="112" t="str">
        <f>IFERROR(VLOOKUP($E341,contratos,6,FALSE),"")</f>
        <v/>
      </c>
      <c r="L341" s="112" t="str">
        <f>IFERROR(VLOOKUP($E341,contratos,7,FALSE),"")</f>
        <v/>
      </c>
      <c r="M341" s="113"/>
      <c r="N341" s="114"/>
      <c r="O341" s="113"/>
      <c r="P341" s="107"/>
      <c r="Q341" s="115"/>
      <c r="R341" s="116"/>
      <c r="S341" s="117" t="str">
        <f t="shared" si="3"/>
        <v/>
      </c>
      <c r="T341" s="116"/>
      <c r="U341" s="106" t="str">
        <f t="shared" si="11"/>
        <v/>
      </c>
      <c r="V341" s="107"/>
      <c r="W341" s="107"/>
      <c r="X341" s="118"/>
      <c r="Y341" s="119" t="str">
        <f t="shared" si="10"/>
        <v/>
      </c>
      <c r="Z341" s="113"/>
      <c r="AA341" s="113"/>
      <c r="AB341" s="119" t="str">
        <f>IF(T341&lt;&gt;"",(HOUR(T341)+MINUTE(T341)/60)*custohh,"")</f>
        <v/>
      </c>
      <c r="AC341" s="118"/>
      <c r="AD341" s="119" t="str">
        <f t="shared" si="6"/>
        <v/>
      </c>
      <c r="AE341" s="107"/>
      <c r="AF341" s="107"/>
      <c r="AG341" s="107"/>
      <c r="AH341" s="107"/>
      <c r="AI341" s="107"/>
      <c r="AJ341" s="120"/>
      <c r="AK341" s="107"/>
      <c r="AL341" s="113"/>
      <c r="AM341" s="121"/>
      <c r="AN341" s="121"/>
    </row>
    <row r="342">
      <c r="A342" s="104"/>
      <c r="B342" s="105"/>
      <c r="C342" s="105"/>
      <c r="D342" s="106" t="str">
        <f t="shared" si="9"/>
        <v/>
      </c>
      <c r="E342" s="107"/>
      <c r="F342" s="108" t="str">
        <f t="shared" si="2"/>
        <v/>
      </c>
      <c r="G342" s="109" t="str">
        <f>IFERROR(VLOOKUP($E342,contratos,2,FALSE),"")</f>
        <v/>
      </c>
      <c r="H342" s="110" t="str">
        <f>IFERROR(VLOOKUP($E342,contratos,3,FALSE),"")</f>
        <v/>
      </c>
      <c r="I342" s="111" t="str">
        <f>IFERROR(VLOOKUP($E342,contratos,4,FALSE),"")</f>
        <v/>
      </c>
      <c r="J342" s="112" t="str">
        <f>IFERROR(VLOOKUP($E342,contratos,5,FALSE),"")</f>
        <v/>
      </c>
      <c r="K342" s="112" t="str">
        <f>IFERROR(VLOOKUP($E342,contratos,6,FALSE),"")</f>
        <v/>
      </c>
      <c r="L342" s="112" t="str">
        <f>IFERROR(VLOOKUP($E342,contratos,7,FALSE),"")</f>
        <v/>
      </c>
      <c r="M342" s="113"/>
      <c r="N342" s="114"/>
      <c r="O342" s="113"/>
      <c r="P342" s="107"/>
      <c r="Q342" s="115"/>
      <c r="R342" s="116"/>
      <c r="S342" s="117" t="str">
        <f t="shared" si="3"/>
        <v/>
      </c>
      <c r="T342" s="116"/>
      <c r="U342" s="106" t="str">
        <f t="shared" si="11"/>
        <v/>
      </c>
      <c r="V342" s="107"/>
      <c r="W342" s="107"/>
      <c r="X342" s="118"/>
      <c r="Y342" s="119" t="str">
        <f t="shared" si="10"/>
        <v/>
      </c>
      <c r="Z342" s="113"/>
      <c r="AA342" s="113"/>
      <c r="AB342" s="119" t="str">
        <f>IF(T342&lt;&gt;"",(HOUR(T342)+MINUTE(T342)/60)*custohh,"")</f>
        <v/>
      </c>
      <c r="AC342" s="118"/>
      <c r="AD342" s="119" t="str">
        <f t="shared" si="6"/>
        <v/>
      </c>
      <c r="AE342" s="107"/>
      <c r="AF342" s="107"/>
      <c r="AG342" s="107"/>
      <c r="AH342" s="107"/>
      <c r="AI342" s="107"/>
      <c r="AJ342" s="120"/>
      <c r="AK342" s="107"/>
      <c r="AL342" s="113"/>
      <c r="AM342" s="121"/>
      <c r="AN342" s="121"/>
    </row>
    <row r="343">
      <c r="A343" s="104"/>
      <c r="B343" s="105"/>
      <c r="C343" s="105"/>
      <c r="D343" s="106" t="str">
        <f t="shared" si="9"/>
        <v/>
      </c>
      <c r="E343" s="107"/>
      <c r="F343" s="108" t="str">
        <f t="shared" si="2"/>
        <v/>
      </c>
      <c r="G343" s="109" t="str">
        <f>IFERROR(VLOOKUP($E343,contratos,2,FALSE),"")</f>
        <v/>
      </c>
      <c r="H343" s="110" t="str">
        <f>IFERROR(VLOOKUP($E343,contratos,3,FALSE),"")</f>
        <v/>
      </c>
      <c r="I343" s="111" t="str">
        <f>IFERROR(VLOOKUP($E343,contratos,4,FALSE),"")</f>
        <v/>
      </c>
      <c r="J343" s="112" t="str">
        <f>IFERROR(VLOOKUP($E343,contratos,5,FALSE),"")</f>
        <v/>
      </c>
      <c r="K343" s="112" t="str">
        <f>IFERROR(VLOOKUP($E343,contratos,6,FALSE),"")</f>
        <v/>
      </c>
      <c r="L343" s="112" t="str">
        <f>IFERROR(VLOOKUP($E343,contratos,7,FALSE),"")</f>
        <v/>
      </c>
      <c r="M343" s="113"/>
      <c r="N343" s="114"/>
      <c r="O343" s="113"/>
      <c r="P343" s="107"/>
      <c r="Q343" s="115"/>
      <c r="R343" s="116"/>
      <c r="S343" s="117" t="str">
        <f t="shared" si="3"/>
        <v/>
      </c>
      <c r="T343" s="116"/>
      <c r="U343" s="106" t="str">
        <f t="shared" si="11"/>
        <v/>
      </c>
      <c r="V343" s="107"/>
      <c r="W343" s="107"/>
      <c r="X343" s="118"/>
      <c r="Y343" s="119" t="str">
        <f t="shared" si="10"/>
        <v/>
      </c>
      <c r="Z343" s="113"/>
      <c r="AA343" s="113"/>
      <c r="AB343" s="119" t="str">
        <f>IF(T343&lt;&gt;"",(HOUR(T343)+MINUTE(T343)/60)*custohh,"")</f>
        <v/>
      </c>
      <c r="AC343" s="118"/>
      <c r="AD343" s="119" t="str">
        <f t="shared" si="6"/>
        <v/>
      </c>
      <c r="AE343" s="107"/>
      <c r="AF343" s="107"/>
      <c r="AG343" s="107"/>
      <c r="AH343" s="107"/>
      <c r="AI343" s="107"/>
      <c r="AJ343" s="120"/>
      <c r="AK343" s="107"/>
      <c r="AL343" s="113"/>
      <c r="AM343" s="121"/>
      <c r="AN343" s="121"/>
    </row>
    <row r="344">
      <c r="A344" s="104"/>
      <c r="B344" s="105"/>
      <c r="C344" s="105"/>
      <c r="D344" s="106" t="str">
        <f t="shared" si="9"/>
        <v/>
      </c>
      <c r="E344" s="107"/>
      <c r="F344" s="108" t="str">
        <f t="shared" si="2"/>
        <v/>
      </c>
      <c r="G344" s="109" t="str">
        <f>IFERROR(VLOOKUP($E344,contratos,2,FALSE),"")</f>
        <v/>
      </c>
      <c r="H344" s="110" t="str">
        <f>IFERROR(VLOOKUP($E344,contratos,3,FALSE),"")</f>
        <v/>
      </c>
      <c r="I344" s="111" t="str">
        <f>IFERROR(VLOOKUP($E344,contratos,4,FALSE),"")</f>
        <v/>
      </c>
      <c r="J344" s="112" t="str">
        <f>IFERROR(VLOOKUP($E344,contratos,5,FALSE),"")</f>
        <v/>
      </c>
      <c r="K344" s="112" t="str">
        <f>IFERROR(VLOOKUP($E344,contratos,6,FALSE),"")</f>
        <v/>
      </c>
      <c r="L344" s="112" t="str">
        <f>IFERROR(VLOOKUP($E344,contratos,7,FALSE),"")</f>
        <v/>
      </c>
      <c r="M344" s="113"/>
      <c r="N344" s="114"/>
      <c r="O344" s="113"/>
      <c r="P344" s="107"/>
      <c r="Q344" s="115"/>
      <c r="R344" s="116"/>
      <c r="S344" s="117" t="str">
        <f t="shared" si="3"/>
        <v/>
      </c>
      <c r="T344" s="116"/>
      <c r="U344" s="106" t="str">
        <f t="shared" si="11"/>
        <v/>
      </c>
      <c r="V344" s="107"/>
      <c r="W344" s="107"/>
      <c r="X344" s="118"/>
      <c r="Y344" s="119" t="str">
        <f t="shared" si="10"/>
        <v/>
      </c>
      <c r="Z344" s="113"/>
      <c r="AA344" s="113"/>
      <c r="AB344" s="119" t="str">
        <f>IF(T344&lt;&gt;"",(HOUR(T344)+MINUTE(T344)/60)*custohh,"")</f>
        <v/>
      </c>
      <c r="AC344" s="118"/>
      <c r="AD344" s="119" t="str">
        <f t="shared" si="6"/>
        <v/>
      </c>
      <c r="AE344" s="107"/>
      <c r="AF344" s="107"/>
      <c r="AG344" s="107"/>
      <c r="AH344" s="107"/>
      <c r="AI344" s="107"/>
      <c r="AJ344" s="120"/>
      <c r="AK344" s="107"/>
      <c r="AL344" s="113"/>
      <c r="AM344" s="121"/>
      <c r="AN344" s="121"/>
    </row>
    <row r="345">
      <c r="A345" s="104"/>
      <c r="B345" s="105"/>
      <c r="C345" s="105"/>
      <c r="D345" s="106" t="str">
        <f t="shared" si="9"/>
        <v/>
      </c>
      <c r="E345" s="107"/>
      <c r="F345" s="108" t="str">
        <f t="shared" si="2"/>
        <v/>
      </c>
      <c r="G345" s="109" t="str">
        <f>IFERROR(VLOOKUP($E345,contratos,2,FALSE),"")</f>
        <v/>
      </c>
      <c r="H345" s="110" t="str">
        <f>IFERROR(VLOOKUP($E345,contratos,3,FALSE),"")</f>
        <v/>
      </c>
      <c r="I345" s="111" t="str">
        <f>IFERROR(VLOOKUP($E345,contratos,4,FALSE),"")</f>
        <v/>
      </c>
      <c r="J345" s="112" t="str">
        <f>IFERROR(VLOOKUP($E345,contratos,5,FALSE),"")</f>
        <v/>
      </c>
      <c r="K345" s="112" t="str">
        <f>IFERROR(VLOOKUP($E345,contratos,6,FALSE),"")</f>
        <v/>
      </c>
      <c r="L345" s="112" t="str">
        <f>IFERROR(VLOOKUP($E345,contratos,7,FALSE),"")</f>
        <v/>
      </c>
      <c r="M345" s="113"/>
      <c r="N345" s="114"/>
      <c r="O345" s="113"/>
      <c r="P345" s="107"/>
      <c r="Q345" s="115"/>
      <c r="R345" s="116"/>
      <c r="S345" s="117" t="str">
        <f t="shared" si="3"/>
        <v/>
      </c>
      <c r="T345" s="116"/>
      <c r="U345" s="106" t="str">
        <f t="shared" si="11"/>
        <v/>
      </c>
      <c r="V345" s="107"/>
      <c r="W345" s="107"/>
      <c r="X345" s="118"/>
      <c r="Y345" s="119" t="str">
        <f t="shared" si="10"/>
        <v/>
      </c>
      <c r="Z345" s="113"/>
      <c r="AA345" s="113"/>
      <c r="AB345" s="119" t="str">
        <f>IF(T345&lt;&gt;"",(HOUR(T345)+MINUTE(T345)/60)*custohh,"")</f>
        <v/>
      </c>
      <c r="AC345" s="118"/>
      <c r="AD345" s="119" t="str">
        <f t="shared" si="6"/>
        <v/>
      </c>
      <c r="AE345" s="107"/>
      <c r="AF345" s="107"/>
      <c r="AG345" s="107"/>
      <c r="AH345" s="107"/>
      <c r="AI345" s="107"/>
      <c r="AJ345" s="120"/>
      <c r="AK345" s="107"/>
      <c r="AL345" s="113"/>
      <c r="AM345" s="121"/>
      <c r="AN345" s="121"/>
    </row>
    <row r="346">
      <c r="A346" s="104"/>
      <c r="B346" s="105"/>
      <c r="C346" s="105"/>
      <c r="D346" s="106" t="str">
        <f t="shared" si="9"/>
        <v/>
      </c>
      <c r="E346" s="107"/>
      <c r="F346" s="108" t="str">
        <f t="shared" si="2"/>
        <v/>
      </c>
      <c r="G346" s="109" t="str">
        <f>IFERROR(VLOOKUP($E346,contratos,2,FALSE),"")</f>
        <v/>
      </c>
      <c r="H346" s="110" t="str">
        <f>IFERROR(VLOOKUP($E346,contratos,3,FALSE),"")</f>
        <v/>
      </c>
      <c r="I346" s="111" t="str">
        <f>IFERROR(VLOOKUP($E346,contratos,4,FALSE),"")</f>
        <v/>
      </c>
      <c r="J346" s="112" t="str">
        <f>IFERROR(VLOOKUP($E346,contratos,5,FALSE),"")</f>
        <v/>
      </c>
      <c r="K346" s="112" t="str">
        <f>IFERROR(VLOOKUP($E346,contratos,6,FALSE),"")</f>
        <v/>
      </c>
      <c r="L346" s="112" t="str">
        <f>IFERROR(VLOOKUP($E346,contratos,7,FALSE),"")</f>
        <v/>
      </c>
      <c r="M346" s="113"/>
      <c r="N346" s="114"/>
      <c r="O346" s="113"/>
      <c r="P346" s="107"/>
      <c r="Q346" s="115"/>
      <c r="R346" s="116"/>
      <c r="S346" s="117" t="str">
        <f t="shared" si="3"/>
        <v/>
      </c>
      <c r="T346" s="116"/>
      <c r="U346" s="106" t="str">
        <f t="shared" si="11"/>
        <v/>
      </c>
      <c r="V346" s="107"/>
      <c r="W346" s="107"/>
      <c r="X346" s="118"/>
      <c r="Y346" s="119" t="str">
        <f t="shared" si="10"/>
        <v/>
      </c>
      <c r="Z346" s="113"/>
      <c r="AA346" s="113"/>
      <c r="AB346" s="119" t="str">
        <f>IF(T346&lt;&gt;"",(HOUR(T346)+MINUTE(T346)/60)*custohh,"")</f>
        <v/>
      </c>
      <c r="AC346" s="118"/>
      <c r="AD346" s="119" t="str">
        <f t="shared" si="6"/>
        <v/>
      </c>
      <c r="AE346" s="107"/>
      <c r="AF346" s="107"/>
      <c r="AG346" s="107"/>
      <c r="AH346" s="107"/>
      <c r="AI346" s="107"/>
      <c r="AJ346" s="120"/>
      <c r="AK346" s="107"/>
      <c r="AL346" s="113"/>
      <c r="AM346" s="121"/>
      <c r="AN346" s="121"/>
    </row>
    <row r="347">
      <c r="A347" s="104"/>
      <c r="B347" s="105"/>
      <c r="C347" s="105"/>
      <c r="D347" s="106" t="str">
        <f t="shared" si="9"/>
        <v/>
      </c>
      <c r="E347" s="107"/>
      <c r="F347" s="108" t="str">
        <f t="shared" si="2"/>
        <v/>
      </c>
      <c r="G347" s="109" t="str">
        <f>IFERROR(VLOOKUP($E347,contratos,2,FALSE),"")</f>
        <v/>
      </c>
      <c r="H347" s="110" t="str">
        <f>IFERROR(VLOOKUP($E347,contratos,3,FALSE),"")</f>
        <v/>
      </c>
      <c r="I347" s="111" t="str">
        <f>IFERROR(VLOOKUP($E347,contratos,4,FALSE),"")</f>
        <v/>
      </c>
      <c r="J347" s="112" t="str">
        <f>IFERROR(VLOOKUP($E347,contratos,5,FALSE),"")</f>
        <v/>
      </c>
      <c r="K347" s="112" t="str">
        <f>IFERROR(VLOOKUP($E347,contratos,6,FALSE),"")</f>
        <v/>
      </c>
      <c r="L347" s="112" t="str">
        <f>IFERROR(VLOOKUP($E347,contratos,7,FALSE),"")</f>
        <v/>
      </c>
      <c r="M347" s="113"/>
      <c r="N347" s="114"/>
      <c r="O347" s="113"/>
      <c r="P347" s="107"/>
      <c r="Q347" s="115"/>
      <c r="R347" s="116"/>
      <c r="S347" s="117" t="str">
        <f t="shared" si="3"/>
        <v/>
      </c>
      <c r="T347" s="116"/>
      <c r="U347" s="106" t="str">
        <f t="shared" si="11"/>
        <v/>
      </c>
      <c r="V347" s="107"/>
      <c r="W347" s="107"/>
      <c r="X347" s="118"/>
      <c r="Y347" s="119" t="str">
        <f t="shared" si="10"/>
        <v/>
      </c>
      <c r="Z347" s="113"/>
      <c r="AA347" s="113"/>
      <c r="AB347" s="119" t="str">
        <f>IF(T347&lt;&gt;"",(HOUR(T347)+MINUTE(T347)/60)*custohh,"")</f>
        <v/>
      </c>
      <c r="AC347" s="118"/>
      <c r="AD347" s="119" t="str">
        <f t="shared" si="6"/>
        <v/>
      </c>
      <c r="AE347" s="107"/>
      <c r="AF347" s="107"/>
      <c r="AG347" s="107"/>
      <c r="AH347" s="107"/>
      <c r="AI347" s="107"/>
      <c r="AJ347" s="120"/>
      <c r="AK347" s="107"/>
      <c r="AL347" s="113"/>
      <c r="AM347" s="121"/>
      <c r="AN347" s="121"/>
    </row>
    <row r="348">
      <c r="A348" s="104"/>
      <c r="B348" s="105"/>
      <c r="C348" s="105"/>
      <c r="D348" s="106" t="str">
        <f t="shared" si="9"/>
        <v/>
      </c>
      <c r="E348" s="107"/>
      <c r="F348" s="108" t="str">
        <f t="shared" si="2"/>
        <v/>
      </c>
      <c r="G348" s="109" t="str">
        <f>IFERROR(VLOOKUP($E348,contratos,2,FALSE),"")</f>
        <v/>
      </c>
      <c r="H348" s="110" t="str">
        <f>IFERROR(VLOOKUP($E348,contratos,3,FALSE),"")</f>
        <v/>
      </c>
      <c r="I348" s="111" t="str">
        <f>IFERROR(VLOOKUP($E348,contratos,4,FALSE),"")</f>
        <v/>
      </c>
      <c r="J348" s="112" t="str">
        <f>IFERROR(VLOOKUP($E348,contratos,5,FALSE),"")</f>
        <v/>
      </c>
      <c r="K348" s="112" t="str">
        <f>IFERROR(VLOOKUP($E348,contratos,6,FALSE),"")</f>
        <v/>
      </c>
      <c r="L348" s="112" t="str">
        <f>IFERROR(VLOOKUP($E348,contratos,7,FALSE),"")</f>
        <v/>
      </c>
      <c r="M348" s="113"/>
      <c r="N348" s="114"/>
      <c r="O348" s="113"/>
      <c r="P348" s="107"/>
      <c r="Q348" s="115"/>
      <c r="R348" s="116"/>
      <c r="S348" s="117" t="str">
        <f t="shared" si="3"/>
        <v/>
      </c>
      <c r="T348" s="116"/>
      <c r="U348" s="106" t="str">
        <f t="shared" si="11"/>
        <v/>
      </c>
      <c r="V348" s="107"/>
      <c r="W348" s="107"/>
      <c r="X348" s="118"/>
      <c r="Y348" s="119" t="str">
        <f t="shared" si="10"/>
        <v/>
      </c>
      <c r="Z348" s="113"/>
      <c r="AA348" s="113"/>
      <c r="AB348" s="119" t="str">
        <f>IF(T348&lt;&gt;"",(HOUR(T348)+MINUTE(T348)/60)*custohh,"")</f>
        <v/>
      </c>
      <c r="AC348" s="118"/>
      <c r="AD348" s="119" t="str">
        <f t="shared" si="6"/>
        <v/>
      </c>
      <c r="AE348" s="107"/>
      <c r="AF348" s="107"/>
      <c r="AG348" s="107"/>
      <c r="AH348" s="107"/>
      <c r="AI348" s="107"/>
      <c r="AJ348" s="120"/>
      <c r="AK348" s="107"/>
      <c r="AL348" s="113"/>
      <c r="AM348" s="121"/>
      <c r="AN348" s="121"/>
    </row>
    <row r="349">
      <c r="A349" s="104"/>
      <c r="B349" s="105"/>
      <c r="C349" s="105"/>
      <c r="D349" s="106" t="str">
        <f t="shared" si="9"/>
        <v/>
      </c>
      <c r="E349" s="107"/>
      <c r="F349" s="108" t="str">
        <f t="shared" si="2"/>
        <v/>
      </c>
      <c r="G349" s="109" t="str">
        <f>IFERROR(VLOOKUP($E349,contratos,2,FALSE),"")</f>
        <v/>
      </c>
      <c r="H349" s="110" t="str">
        <f>IFERROR(VLOOKUP($E349,contratos,3,FALSE),"")</f>
        <v/>
      </c>
      <c r="I349" s="111" t="str">
        <f>IFERROR(VLOOKUP($E349,contratos,4,FALSE),"")</f>
        <v/>
      </c>
      <c r="J349" s="112" t="str">
        <f>IFERROR(VLOOKUP($E349,contratos,5,FALSE),"")</f>
        <v/>
      </c>
      <c r="K349" s="112" t="str">
        <f>IFERROR(VLOOKUP($E349,contratos,6,FALSE),"")</f>
        <v/>
      </c>
      <c r="L349" s="112" t="str">
        <f>IFERROR(VLOOKUP($E349,contratos,7,FALSE),"")</f>
        <v/>
      </c>
      <c r="M349" s="113"/>
      <c r="N349" s="114"/>
      <c r="O349" s="113"/>
      <c r="P349" s="107"/>
      <c r="Q349" s="115"/>
      <c r="R349" s="116"/>
      <c r="S349" s="117" t="str">
        <f t="shared" si="3"/>
        <v/>
      </c>
      <c r="T349" s="116"/>
      <c r="U349" s="106" t="str">
        <f t="shared" si="11"/>
        <v/>
      </c>
      <c r="V349" s="107"/>
      <c r="W349" s="107"/>
      <c r="X349" s="118"/>
      <c r="Y349" s="119" t="str">
        <f t="shared" si="10"/>
        <v/>
      </c>
      <c r="Z349" s="113"/>
      <c r="AA349" s="113"/>
      <c r="AB349" s="119" t="str">
        <f>IF(T349&lt;&gt;"",(HOUR(T349)+MINUTE(T349)/60)*custohh,"")</f>
        <v/>
      </c>
      <c r="AC349" s="118"/>
      <c r="AD349" s="119" t="str">
        <f t="shared" si="6"/>
        <v/>
      </c>
      <c r="AE349" s="107"/>
      <c r="AF349" s="107"/>
      <c r="AG349" s="107"/>
      <c r="AH349" s="107"/>
      <c r="AI349" s="107"/>
      <c r="AJ349" s="120"/>
      <c r="AK349" s="107"/>
      <c r="AL349" s="113"/>
      <c r="AM349" s="121"/>
      <c r="AN349" s="121"/>
    </row>
    <row r="350">
      <c r="A350" s="104"/>
      <c r="B350" s="105"/>
      <c r="C350" s="105"/>
      <c r="D350" s="106" t="str">
        <f t="shared" si="9"/>
        <v/>
      </c>
      <c r="E350" s="107"/>
      <c r="F350" s="108" t="str">
        <f t="shared" si="2"/>
        <v/>
      </c>
      <c r="G350" s="109" t="str">
        <f>IFERROR(VLOOKUP($E350,contratos,2,FALSE),"")</f>
        <v/>
      </c>
      <c r="H350" s="110" t="str">
        <f>IFERROR(VLOOKUP($E350,contratos,3,FALSE),"")</f>
        <v/>
      </c>
      <c r="I350" s="111" t="str">
        <f>IFERROR(VLOOKUP($E350,contratos,4,FALSE),"")</f>
        <v/>
      </c>
      <c r="J350" s="112" t="str">
        <f>IFERROR(VLOOKUP($E350,contratos,5,FALSE),"")</f>
        <v/>
      </c>
      <c r="K350" s="112" t="str">
        <f>IFERROR(VLOOKUP($E350,contratos,6,FALSE),"")</f>
        <v/>
      </c>
      <c r="L350" s="112" t="str">
        <f>IFERROR(VLOOKUP($E350,contratos,7,FALSE),"")</f>
        <v/>
      </c>
      <c r="M350" s="113"/>
      <c r="N350" s="114"/>
      <c r="O350" s="113"/>
      <c r="P350" s="107"/>
      <c r="Q350" s="115"/>
      <c r="R350" s="116"/>
      <c r="S350" s="117" t="str">
        <f t="shared" si="3"/>
        <v/>
      </c>
      <c r="T350" s="116"/>
      <c r="U350" s="106" t="str">
        <f t="shared" si="11"/>
        <v/>
      </c>
      <c r="V350" s="107"/>
      <c r="W350" s="107"/>
      <c r="X350" s="118"/>
      <c r="Y350" s="119" t="str">
        <f t="shared" si="10"/>
        <v/>
      </c>
      <c r="Z350" s="113"/>
      <c r="AA350" s="113"/>
      <c r="AB350" s="119" t="str">
        <f>IF(T350&lt;&gt;"",(HOUR(T350)+MINUTE(T350)/60)*custohh,"")</f>
        <v/>
      </c>
      <c r="AC350" s="118"/>
      <c r="AD350" s="119" t="str">
        <f t="shared" si="6"/>
        <v/>
      </c>
      <c r="AE350" s="107"/>
      <c r="AF350" s="107"/>
      <c r="AG350" s="107"/>
      <c r="AH350" s="107"/>
      <c r="AI350" s="107"/>
      <c r="AJ350" s="120"/>
      <c r="AK350" s="107"/>
      <c r="AL350" s="113"/>
      <c r="AM350" s="121"/>
      <c r="AN350" s="121"/>
    </row>
    <row r="351">
      <c r="A351" s="104"/>
      <c r="B351" s="105"/>
      <c r="C351" s="105"/>
      <c r="D351" s="106" t="str">
        <f t="shared" si="9"/>
        <v/>
      </c>
      <c r="E351" s="107"/>
      <c r="F351" s="108" t="str">
        <f t="shared" si="2"/>
        <v/>
      </c>
      <c r="G351" s="109" t="str">
        <f>IFERROR(VLOOKUP($E351,contratos,2,FALSE),"")</f>
        <v/>
      </c>
      <c r="H351" s="110" t="str">
        <f>IFERROR(VLOOKUP($E351,contratos,3,FALSE),"")</f>
        <v/>
      </c>
      <c r="I351" s="111" t="str">
        <f>IFERROR(VLOOKUP($E351,contratos,4,FALSE),"")</f>
        <v/>
      </c>
      <c r="J351" s="112" t="str">
        <f>IFERROR(VLOOKUP($E351,contratos,5,FALSE),"")</f>
        <v/>
      </c>
      <c r="K351" s="112" t="str">
        <f>IFERROR(VLOOKUP($E351,contratos,6,FALSE),"")</f>
        <v/>
      </c>
      <c r="L351" s="112" t="str">
        <f>IFERROR(VLOOKUP($E351,contratos,7,FALSE),"")</f>
        <v/>
      </c>
      <c r="M351" s="113"/>
      <c r="N351" s="114"/>
      <c r="O351" s="113"/>
      <c r="P351" s="107"/>
      <c r="Q351" s="115"/>
      <c r="R351" s="116"/>
      <c r="S351" s="117" t="str">
        <f t="shared" si="3"/>
        <v/>
      </c>
      <c r="T351" s="116"/>
      <c r="U351" s="106" t="str">
        <f t="shared" si="11"/>
        <v/>
      </c>
      <c r="V351" s="107"/>
      <c r="W351" s="107"/>
      <c r="X351" s="118"/>
      <c r="Y351" s="119" t="str">
        <f t="shared" si="10"/>
        <v/>
      </c>
      <c r="Z351" s="113"/>
      <c r="AA351" s="113"/>
      <c r="AB351" s="119" t="str">
        <f>IF(T351&lt;&gt;"",(HOUR(T351)+MINUTE(T351)/60)*custohh,"")</f>
        <v/>
      </c>
      <c r="AC351" s="118"/>
      <c r="AD351" s="119" t="str">
        <f t="shared" si="6"/>
        <v/>
      </c>
      <c r="AE351" s="107"/>
      <c r="AF351" s="107"/>
      <c r="AG351" s="107"/>
      <c r="AH351" s="107"/>
      <c r="AI351" s="107"/>
      <c r="AJ351" s="120"/>
      <c r="AK351" s="107"/>
      <c r="AL351" s="113"/>
      <c r="AM351" s="121"/>
      <c r="AN351" s="121"/>
    </row>
    <row r="352">
      <c r="A352" s="104"/>
      <c r="B352" s="105"/>
      <c r="C352" s="105"/>
      <c r="D352" s="106" t="str">
        <f t="shared" si="9"/>
        <v/>
      </c>
      <c r="E352" s="107"/>
      <c r="F352" s="108" t="str">
        <f t="shared" si="2"/>
        <v/>
      </c>
      <c r="G352" s="109" t="str">
        <f>IFERROR(VLOOKUP($E352,contratos,2,FALSE),"")</f>
        <v/>
      </c>
      <c r="H352" s="110" t="str">
        <f>IFERROR(VLOOKUP($E352,contratos,3,FALSE),"")</f>
        <v/>
      </c>
      <c r="I352" s="111" t="str">
        <f>IFERROR(VLOOKUP($E352,contratos,4,FALSE),"")</f>
        <v/>
      </c>
      <c r="J352" s="112" t="str">
        <f>IFERROR(VLOOKUP($E352,contratos,5,FALSE),"")</f>
        <v/>
      </c>
      <c r="K352" s="112" t="str">
        <f>IFERROR(VLOOKUP($E352,contratos,6,FALSE),"")</f>
        <v/>
      </c>
      <c r="L352" s="112" t="str">
        <f>IFERROR(VLOOKUP($E352,contratos,7,FALSE),"")</f>
        <v/>
      </c>
      <c r="M352" s="113"/>
      <c r="N352" s="114"/>
      <c r="O352" s="113"/>
      <c r="P352" s="107"/>
      <c r="Q352" s="115"/>
      <c r="R352" s="116"/>
      <c r="S352" s="117" t="str">
        <f t="shared" si="3"/>
        <v/>
      </c>
      <c r="T352" s="116"/>
      <c r="U352" s="106" t="str">
        <f t="shared" si="11"/>
        <v/>
      </c>
      <c r="V352" s="107"/>
      <c r="W352" s="107"/>
      <c r="X352" s="118"/>
      <c r="Y352" s="119" t="str">
        <f t="shared" si="10"/>
        <v/>
      </c>
      <c r="Z352" s="113"/>
      <c r="AA352" s="113"/>
      <c r="AB352" s="119" t="str">
        <f>IF(T352&lt;&gt;"",(HOUR(T352)+MINUTE(T352)/60)*custohh,"")</f>
        <v/>
      </c>
      <c r="AC352" s="118"/>
      <c r="AD352" s="119" t="str">
        <f t="shared" si="6"/>
        <v/>
      </c>
      <c r="AE352" s="107"/>
      <c r="AF352" s="107"/>
      <c r="AG352" s="107"/>
      <c r="AH352" s="107"/>
      <c r="AI352" s="107"/>
      <c r="AJ352" s="120"/>
      <c r="AK352" s="107"/>
      <c r="AL352" s="113"/>
      <c r="AM352" s="121"/>
      <c r="AN352" s="121"/>
    </row>
    <row r="353">
      <c r="A353" s="104"/>
      <c r="B353" s="105"/>
      <c r="C353" s="105"/>
      <c r="D353" s="106" t="str">
        <f t="shared" si="9"/>
        <v/>
      </c>
      <c r="E353" s="107"/>
      <c r="F353" s="108" t="str">
        <f t="shared" si="2"/>
        <v/>
      </c>
      <c r="G353" s="109" t="str">
        <f>IFERROR(VLOOKUP($E353,contratos,2,FALSE),"")</f>
        <v/>
      </c>
      <c r="H353" s="110" t="str">
        <f>IFERROR(VLOOKUP($E353,contratos,3,FALSE),"")</f>
        <v/>
      </c>
      <c r="I353" s="111" t="str">
        <f>IFERROR(VLOOKUP($E353,contratos,4,FALSE),"")</f>
        <v/>
      </c>
      <c r="J353" s="112" t="str">
        <f>IFERROR(VLOOKUP($E353,contratos,5,FALSE),"")</f>
        <v/>
      </c>
      <c r="K353" s="112" t="str">
        <f>IFERROR(VLOOKUP($E353,contratos,6,FALSE),"")</f>
        <v/>
      </c>
      <c r="L353" s="112" t="str">
        <f>IFERROR(VLOOKUP($E353,contratos,7,FALSE),"")</f>
        <v/>
      </c>
      <c r="M353" s="113"/>
      <c r="N353" s="114"/>
      <c r="O353" s="113"/>
      <c r="P353" s="107"/>
      <c r="Q353" s="115"/>
      <c r="R353" s="116"/>
      <c r="S353" s="117" t="str">
        <f t="shared" si="3"/>
        <v/>
      </c>
      <c r="T353" s="116"/>
      <c r="U353" s="106" t="str">
        <f t="shared" si="11"/>
        <v/>
      </c>
      <c r="V353" s="107"/>
      <c r="W353" s="107"/>
      <c r="X353" s="118"/>
      <c r="Y353" s="119" t="str">
        <f t="shared" si="10"/>
        <v/>
      </c>
      <c r="Z353" s="113"/>
      <c r="AA353" s="113"/>
      <c r="AB353" s="119" t="str">
        <f>IF(T353&lt;&gt;"",(HOUR(T353)+MINUTE(T353)/60)*custohh,"")</f>
        <v/>
      </c>
      <c r="AC353" s="118"/>
      <c r="AD353" s="119" t="str">
        <f t="shared" si="6"/>
        <v/>
      </c>
      <c r="AE353" s="107"/>
      <c r="AF353" s="107"/>
      <c r="AG353" s="107"/>
      <c r="AH353" s="107"/>
      <c r="AI353" s="107"/>
      <c r="AJ353" s="120"/>
      <c r="AK353" s="107"/>
      <c r="AL353" s="113"/>
      <c r="AM353" s="121"/>
      <c r="AN353" s="121"/>
    </row>
    <row r="354">
      <c r="A354" s="104"/>
      <c r="B354" s="105"/>
      <c r="C354" s="105"/>
      <c r="D354" s="106" t="str">
        <f t="shared" si="9"/>
        <v/>
      </c>
      <c r="E354" s="107"/>
      <c r="F354" s="108" t="str">
        <f t="shared" si="2"/>
        <v/>
      </c>
      <c r="G354" s="109" t="str">
        <f>IFERROR(VLOOKUP($E354,contratos,2,FALSE),"")</f>
        <v/>
      </c>
      <c r="H354" s="110" t="str">
        <f>IFERROR(VLOOKUP($E354,contratos,3,FALSE),"")</f>
        <v/>
      </c>
      <c r="I354" s="111" t="str">
        <f>IFERROR(VLOOKUP($E354,contratos,4,FALSE),"")</f>
        <v/>
      </c>
      <c r="J354" s="112" t="str">
        <f>IFERROR(VLOOKUP($E354,contratos,5,FALSE),"")</f>
        <v/>
      </c>
      <c r="K354" s="112" t="str">
        <f>IFERROR(VLOOKUP($E354,contratos,6,FALSE),"")</f>
        <v/>
      </c>
      <c r="L354" s="112" t="str">
        <f>IFERROR(VLOOKUP($E354,contratos,7,FALSE),"")</f>
        <v/>
      </c>
      <c r="M354" s="113"/>
      <c r="N354" s="114"/>
      <c r="O354" s="113"/>
      <c r="P354" s="107"/>
      <c r="Q354" s="115"/>
      <c r="R354" s="116"/>
      <c r="S354" s="117" t="str">
        <f t="shared" si="3"/>
        <v/>
      </c>
      <c r="T354" s="116"/>
      <c r="U354" s="106" t="str">
        <f t="shared" si="11"/>
        <v/>
      </c>
      <c r="V354" s="107"/>
      <c r="W354" s="107"/>
      <c r="X354" s="118"/>
      <c r="Y354" s="119" t="str">
        <f t="shared" si="10"/>
        <v/>
      </c>
      <c r="Z354" s="113"/>
      <c r="AA354" s="113"/>
      <c r="AB354" s="119" t="str">
        <f>IF(T354&lt;&gt;"",(HOUR(T354)+MINUTE(T354)/60)*custohh,"")</f>
        <v/>
      </c>
      <c r="AC354" s="118"/>
      <c r="AD354" s="119" t="str">
        <f t="shared" si="6"/>
        <v/>
      </c>
      <c r="AE354" s="107"/>
      <c r="AF354" s="107"/>
      <c r="AG354" s="107"/>
      <c r="AH354" s="107"/>
      <c r="AI354" s="107"/>
      <c r="AJ354" s="120"/>
      <c r="AK354" s="107"/>
      <c r="AL354" s="113"/>
      <c r="AM354" s="121"/>
      <c r="AN354" s="121"/>
    </row>
    <row r="355">
      <c r="A355" s="104"/>
      <c r="B355" s="105"/>
      <c r="C355" s="105"/>
      <c r="D355" s="106" t="str">
        <f t="shared" si="9"/>
        <v/>
      </c>
      <c r="E355" s="107"/>
      <c r="F355" s="108" t="str">
        <f t="shared" si="2"/>
        <v/>
      </c>
      <c r="G355" s="109" t="str">
        <f>IFERROR(VLOOKUP($E355,contratos,2,FALSE),"")</f>
        <v/>
      </c>
      <c r="H355" s="110" t="str">
        <f>IFERROR(VLOOKUP($E355,contratos,3,FALSE),"")</f>
        <v/>
      </c>
      <c r="I355" s="111" t="str">
        <f>IFERROR(VLOOKUP($E355,contratos,4,FALSE),"")</f>
        <v/>
      </c>
      <c r="J355" s="112" t="str">
        <f>IFERROR(VLOOKUP($E355,contratos,5,FALSE),"")</f>
        <v/>
      </c>
      <c r="K355" s="112" t="str">
        <f>IFERROR(VLOOKUP($E355,contratos,6,FALSE),"")</f>
        <v/>
      </c>
      <c r="L355" s="112" t="str">
        <f>IFERROR(VLOOKUP($E355,contratos,7,FALSE),"")</f>
        <v/>
      </c>
      <c r="M355" s="113"/>
      <c r="N355" s="114"/>
      <c r="O355" s="113"/>
      <c r="P355" s="107"/>
      <c r="Q355" s="115"/>
      <c r="R355" s="116"/>
      <c r="S355" s="117" t="str">
        <f t="shared" si="3"/>
        <v/>
      </c>
      <c r="T355" s="116"/>
      <c r="U355" s="106" t="str">
        <f t="shared" si="11"/>
        <v/>
      </c>
      <c r="V355" s="107"/>
      <c r="W355" s="107"/>
      <c r="X355" s="118"/>
      <c r="Y355" s="119" t="str">
        <f t="shared" si="10"/>
        <v/>
      </c>
      <c r="Z355" s="113"/>
      <c r="AA355" s="113"/>
      <c r="AB355" s="119" t="str">
        <f>IF(T355&lt;&gt;"",(HOUR(T355)+MINUTE(T355)/60)*custohh,"")</f>
        <v/>
      </c>
      <c r="AC355" s="118"/>
      <c r="AD355" s="119" t="str">
        <f t="shared" si="6"/>
        <v/>
      </c>
      <c r="AE355" s="107"/>
      <c r="AF355" s="107"/>
      <c r="AG355" s="107"/>
      <c r="AH355" s="107"/>
      <c r="AI355" s="107"/>
      <c r="AJ355" s="120"/>
      <c r="AK355" s="107"/>
      <c r="AL355" s="113"/>
      <c r="AM355" s="121"/>
      <c r="AN355" s="121"/>
    </row>
    <row r="356">
      <c r="A356" s="104"/>
      <c r="B356" s="105"/>
      <c r="C356" s="105"/>
      <c r="D356" s="106" t="str">
        <f t="shared" si="9"/>
        <v/>
      </c>
      <c r="E356" s="107"/>
      <c r="F356" s="108" t="str">
        <f t="shared" si="2"/>
        <v/>
      </c>
      <c r="G356" s="109" t="str">
        <f>IFERROR(VLOOKUP($E356,contratos,2,FALSE),"")</f>
        <v/>
      </c>
      <c r="H356" s="110" t="str">
        <f>IFERROR(VLOOKUP($E356,contratos,3,FALSE),"")</f>
        <v/>
      </c>
      <c r="I356" s="111" t="str">
        <f>IFERROR(VLOOKUP($E356,contratos,4,FALSE),"")</f>
        <v/>
      </c>
      <c r="J356" s="112" t="str">
        <f>IFERROR(VLOOKUP($E356,contratos,5,FALSE),"")</f>
        <v/>
      </c>
      <c r="K356" s="112" t="str">
        <f>IFERROR(VLOOKUP($E356,contratos,6,FALSE),"")</f>
        <v/>
      </c>
      <c r="L356" s="112" t="str">
        <f>IFERROR(VLOOKUP($E356,contratos,7,FALSE),"")</f>
        <v/>
      </c>
      <c r="M356" s="113"/>
      <c r="N356" s="114"/>
      <c r="O356" s="113"/>
      <c r="P356" s="107"/>
      <c r="Q356" s="115"/>
      <c r="R356" s="116"/>
      <c r="S356" s="117" t="str">
        <f t="shared" si="3"/>
        <v/>
      </c>
      <c r="T356" s="116"/>
      <c r="U356" s="106" t="str">
        <f t="shared" si="11"/>
        <v/>
      </c>
      <c r="V356" s="107"/>
      <c r="W356" s="107"/>
      <c r="X356" s="118"/>
      <c r="Y356" s="119" t="str">
        <f t="shared" si="10"/>
        <v/>
      </c>
      <c r="Z356" s="113"/>
      <c r="AA356" s="113"/>
      <c r="AB356" s="119" t="str">
        <f>IF(T356&lt;&gt;"",(HOUR(T356)+MINUTE(T356)/60)*custohh,"")</f>
        <v/>
      </c>
      <c r="AC356" s="118"/>
      <c r="AD356" s="119" t="str">
        <f t="shared" si="6"/>
        <v/>
      </c>
      <c r="AE356" s="107"/>
      <c r="AF356" s="107"/>
      <c r="AG356" s="107"/>
      <c r="AH356" s="107"/>
      <c r="AI356" s="107"/>
      <c r="AJ356" s="120"/>
      <c r="AK356" s="107"/>
      <c r="AL356" s="113"/>
      <c r="AM356" s="121"/>
      <c r="AN356" s="121"/>
    </row>
    <row r="357">
      <c r="A357" s="104"/>
      <c r="B357" s="105"/>
      <c r="C357" s="105"/>
      <c r="D357" s="106" t="str">
        <f t="shared" si="9"/>
        <v/>
      </c>
      <c r="E357" s="107"/>
      <c r="F357" s="108" t="str">
        <f t="shared" si="2"/>
        <v/>
      </c>
      <c r="G357" s="109" t="str">
        <f>IFERROR(VLOOKUP($E357,contratos,2,FALSE),"")</f>
        <v/>
      </c>
      <c r="H357" s="110" t="str">
        <f>IFERROR(VLOOKUP($E357,contratos,3,FALSE),"")</f>
        <v/>
      </c>
      <c r="I357" s="111" t="str">
        <f>IFERROR(VLOOKUP($E357,contratos,4,FALSE),"")</f>
        <v/>
      </c>
      <c r="J357" s="112" t="str">
        <f>IFERROR(VLOOKUP($E357,contratos,5,FALSE),"")</f>
        <v/>
      </c>
      <c r="K357" s="112" t="str">
        <f>IFERROR(VLOOKUP($E357,contratos,6,FALSE),"")</f>
        <v/>
      </c>
      <c r="L357" s="112" t="str">
        <f>IFERROR(VLOOKUP($E357,contratos,7,FALSE),"")</f>
        <v/>
      </c>
      <c r="M357" s="113"/>
      <c r="N357" s="114"/>
      <c r="O357" s="113"/>
      <c r="P357" s="107"/>
      <c r="Q357" s="115"/>
      <c r="R357" s="116"/>
      <c r="S357" s="117" t="str">
        <f t="shared" si="3"/>
        <v/>
      </c>
      <c r="T357" s="116"/>
      <c r="U357" s="106" t="str">
        <f t="shared" si="11"/>
        <v/>
      </c>
      <c r="V357" s="107"/>
      <c r="W357" s="107"/>
      <c r="X357" s="118"/>
      <c r="Y357" s="119" t="str">
        <f t="shared" si="10"/>
        <v/>
      </c>
      <c r="Z357" s="113"/>
      <c r="AA357" s="113"/>
      <c r="AB357" s="119" t="str">
        <f>IF(T357&lt;&gt;"",(HOUR(T357)+MINUTE(T357)/60)*custohh,"")</f>
        <v/>
      </c>
      <c r="AC357" s="118"/>
      <c r="AD357" s="119" t="str">
        <f t="shared" si="6"/>
        <v/>
      </c>
      <c r="AE357" s="107"/>
      <c r="AF357" s="107"/>
      <c r="AG357" s="107"/>
      <c r="AH357" s="107"/>
      <c r="AI357" s="107"/>
      <c r="AJ357" s="120"/>
      <c r="AK357" s="107"/>
      <c r="AL357" s="113"/>
      <c r="AM357" s="121"/>
      <c r="AN357" s="121"/>
    </row>
    <row r="358">
      <c r="A358" s="104"/>
      <c r="B358" s="105"/>
      <c r="C358" s="105"/>
      <c r="D358" s="106" t="str">
        <f t="shared" si="9"/>
        <v/>
      </c>
      <c r="E358" s="107"/>
      <c r="F358" s="108" t="str">
        <f t="shared" si="2"/>
        <v/>
      </c>
      <c r="G358" s="109" t="str">
        <f>IFERROR(VLOOKUP($E358,contratos,2,FALSE),"")</f>
        <v/>
      </c>
      <c r="H358" s="110" t="str">
        <f>IFERROR(VLOOKUP($E358,contratos,3,FALSE),"")</f>
        <v/>
      </c>
      <c r="I358" s="111" t="str">
        <f>IFERROR(VLOOKUP($E358,contratos,4,FALSE),"")</f>
        <v/>
      </c>
      <c r="J358" s="112" t="str">
        <f>IFERROR(VLOOKUP($E358,contratos,5,FALSE),"")</f>
        <v/>
      </c>
      <c r="K358" s="112" t="str">
        <f>IFERROR(VLOOKUP($E358,contratos,6,FALSE),"")</f>
        <v/>
      </c>
      <c r="L358" s="112" t="str">
        <f>IFERROR(VLOOKUP($E358,contratos,7,FALSE),"")</f>
        <v/>
      </c>
      <c r="M358" s="113"/>
      <c r="N358" s="114"/>
      <c r="O358" s="113"/>
      <c r="P358" s="107"/>
      <c r="Q358" s="115"/>
      <c r="R358" s="116"/>
      <c r="S358" s="117" t="str">
        <f t="shared" si="3"/>
        <v/>
      </c>
      <c r="T358" s="116"/>
      <c r="U358" s="106" t="str">
        <f t="shared" si="11"/>
        <v/>
      </c>
      <c r="V358" s="107"/>
      <c r="W358" s="107"/>
      <c r="X358" s="118"/>
      <c r="Y358" s="119" t="str">
        <f t="shared" si="10"/>
        <v/>
      </c>
      <c r="Z358" s="113"/>
      <c r="AA358" s="113"/>
      <c r="AB358" s="119" t="str">
        <f>IF(T358&lt;&gt;"",(HOUR(T358)+MINUTE(T358)/60)*custohh,"")</f>
        <v/>
      </c>
      <c r="AC358" s="118"/>
      <c r="AD358" s="119" t="str">
        <f t="shared" si="6"/>
        <v/>
      </c>
      <c r="AE358" s="107"/>
      <c r="AF358" s="107"/>
      <c r="AG358" s="107"/>
      <c r="AH358" s="107"/>
      <c r="AI358" s="107"/>
      <c r="AJ358" s="120"/>
      <c r="AK358" s="107"/>
      <c r="AL358" s="113"/>
      <c r="AM358" s="121"/>
      <c r="AN358" s="121"/>
    </row>
    <row r="359">
      <c r="A359" s="104"/>
      <c r="B359" s="105"/>
      <c r="C359" s="105"/>
      <c r="D359" s="106" t="str">
        <f t="shared" si="9"/>
        <v/>
      </c>
      <c r="E359" s="107"/>
      <c r="F359" s="108" t="str">
        <f t="shared" si="2"/>
        <v/>
      </c>
      <c r="G359" s="109" t="str">
        <f>IFERROR(VLOOKUP($E359,contratos,2,FALSE),"")</f>
        <v/>
      </c>
      <c r="H359" s="110" t="str">
        <f>IFERROR(VLOOKUP($E359,contratos,3,FALSE),"")</f>
        <v/>
      </c>
      <c r="I359" s="111" t="str">
        <f>IFERROR(VLOOKUP($E359,contratos,4,FALSE),"")</f>
        <v/>
      </c>
      <c r="J359" s="112" t="str">
        <f>IFERROR(VLOOKUP($E359,contratos,5,FALSE),"")</f>
        <v/>
      </c>
      <c r="K359" s="112" t="str">
        <f>IFERROR(VLOOKUP($E359,contratos,6,FALSE),"")</f>
        <v/>
      </c>
      <c r="L359" s="112" t="str">
        <f>IFERROR(VLOOKUP($E359,contratos,7,FALSE),"")</f>
        <v/>
      </c>
      <c r="M359" s="113"/>
      <c r="N359" s="114"/>
      <c r="O359" s="113"/>
      <c r="P359" s="107"/>
      <c r="Q359" s="115"/>
      <c r="R359" s="116"/>
      <c r="S359" s="117" t="str">
        <f t="shared" si="3"/>
        <v/>
      </c>
      <c r="T359" s="116"/>
      <c r="U359" s="106" t="str">
        <f t="shared" si="11"/>
        <v/>
      </c>
      <c r="V359" s="107"/>
      <c r="W359" s="107"/>
      <c r="X359" s="118"/>
      <c r="Y359" s="119" t="str">
        <f t="shared" si="10"/>
        <v/>
      </c>
      <c r="Z359" s="113"/>
      <c r="AA359" s="113"/>
      <c r="AB359" s="119" t="str">
        <f>IF(T359&lt;&gt;"",(HOUR(T359)+MINUTE(T359)/60)*custohh,"")</f>
        <v/>
      </c>
      <c r="AC359" s="118"/>
      <c r="AD359" s="119" t="str">
        <f t="shared" si="6"/>
        <v/>
      </c>
      <c r="AE359" s="107"/>
      <c r="AF359" s="107"/>
      <c r="AG359" s="107"/>
      <c r="AH359" s="107"/>
      <c r="AI359" s="107"/>
      <c r="AJ359" s="120"/>
      <c r="AK359" s="107"/>
      <c r="AL359" s="113"/>
      <c r="AM359" s="121"/>
      <c r="AN359" s="121"/>
    </row>
    <row r="360">
      <c r="A360" s="104"/>
      <c r="B360" s="105"/>
      <c r="C360" s="105"/>
      <c r="D360" s="106" t="str">
        <f t="shared" si="9"/>
        <v/>
      </c>
      <c r="E360" s="107"/>
      <c r="F360" s="108" t="str">
        <f t="shared" si="2"/>
        <v/>
      </c>
      <c r="G360" s="109" t="str">
        <f>IFERROR(VLOOKUP($E360,contratos,2,FALSE),"")</f>
        <v/>
      </c>
      <c r="H360" s="110" t="str">
        <f>IFERROR(VLOOKUP($E360,contratos,3,FALSE),"")</f>
        <v/>
      </c>
      <c r="I360" s="111" t="str">
        <f>IFERROR(VLOOKUP($E360,contratos,4,FALSE),"")</f>
        <v/>
      </c>
      <c r="J360" s="112" t="str">
        <f>IFERROR(VLOOKUP($E360,contratos,5,FALSE),"")</f>
        <v/>
      </c>
      <c r="K360" s="112" t="str">
        <f>IFERROR(VLOOKUP($E360,contratos,6,FALSE),"")</f>
        <v/>
      </c>
      <c r="L360" s="112" t="str">
        <f>IFERROR(VLOOKUP($E360,contratos,7,FALSE),"")</f>
        <v/>
      </c>
      <c r="M360" s="113"/>
      <c r="N360" s="114"/>
      <c r="O360" s="113"/>
      <c r="P360" s="107"/>
      <c r="Q360" s="115"/>
      <c r="R360" s="116"/>
      <c r="S360" s="117" t="str">
        <f t="shared" si="3"/>
        <v/>
      </c>
      <c r="T360" s="116"/>
      <c r="U360" s="106" t="str">
        <f t="shared" si="11"/>
        <v/>
      </c>
      <c r="V360" s="107"/>
      <c r="W360" s="107"/>
      <c r="X360" s="118"/>
      <c r="Y360" s="119" t="str">
        <f t="shared" si="10"/>
        <v/>
      </c>
      <c r="Z360" s="113"/>
      <c r="AA360" s="113"/>
      <c r="AB360" s="119" t="str">
        <f>IF(T360&lt;&gt;"",(HOUR(T360)+MINUTE(T360)/60)*custohh,"")</f>
        <v/>
      </c>
      <c r="AC360" s="118"/>
      <c r="AD360" s="119" t="str">
        <f t="shared" si="6"/>
        <v/>
      </c>
      <c r="AE360" s="107"/>
      <c r="AF360" s="107"/>
      <c r="AG360" s="107"/>
      <c r="AH360" s="107"/>
      <c r="AI360" s="107"/>
      <c r="AJ360" s="120"/>
      <c r="AK360" s="107"/>
      <c r="AL360" s="113"/>
      <c r="AM360" s="121"/>
      <c r="AN360" s="121"/>
    </row>
    <row r="361">
      <c r="A361" s="104"/>
      <c r="B361" s="105"/>
      <c r="C361" s="105"/>
      <c r="D361" s="106" t="str">
        <f t="shared" si="9"/>
        <v/>
      </c>
      <c r="E361" s="107"/>
      <c r="F361" s="108" t="str">
        <f t="shared" si="2"/>
        <v/>
      </c>
      <c r="G361" s="109" t="str">
        <f>IFERROR(VLOOKUP($E361,contratos,2,FALSE),"")</f>
        <v/>
      </c>
      <c r="H361" s="110" t="str">
        <f>IFERROR(VLOOKUP($E361,contratos,3,FALSE),"")</f>
        <v/>
      </c>
      <c r="I361" s="111" t="str">
        <f>IFERROR(VLOOKUP($E361,contratos,4,FALSE),"")</f>
        <v/>
      </c>
      <c r="J361" s="112" t="str">
        <f>IFERROR(VLOOKUP($E361,contratos,5,FALSE),"")</f>
        <v/>
      </c>
      <c r="K361" s="112" t="str">
        <f>IFERROR(VLOOKUP($E361,contratos,6,FALSE),"")</f>
        <v/>
      </c>
      <c r="L361" s="112" t="str">
        <f>IFERROR(VLOOKUP($E361,contratos,7,FALSE),"")</f>
        <v/>
      </c>
      <c r="M361" s="113"/>
      <c r="N361" s="114"/>
      <c r="O361" s="113"/>
      <c r="P361" s="107"/>
      <c r="Q361" s="115"/>
      <c r="R361" s="116"/>
      <c r="S361" s="117" t="str">
        <f t="shared" si="3"/>
        <v/>
      </c>
      <c r="T361" s="116"/>
      <c r="U361" s="106" t="str">
        <f t="shared" si="11"/>
        <v/>
      </c>
      <c r="V361" s="107"/>
      <c r="W361" s="107"/>
      <c r="X361" s="118"/>
      <c r="Y361" s="119" t="str">
        <f t="shared" si="10"/>
        <v/>
      </c>
      <c r="Z361" s="113"/>
      <c r="AA361" s="113"/>
      <c r="AB361" s="119" t="str">
        <f>IF(T361&lt;&gt;"",(HOUR(T361)+MINUTE(T361)/60)*custohh,"")</f>
        <v/>
      </c>
      <c r="AC361" s="118"/>
      <c r="AD361" s="119" t="str">
        <f t="shared" si="6"/>
        <v/>
      </c>
      <c r="AE361" s="107"/>
      <c r="AF361" s="107"/>
      <c r="AG361" s="107"/>
      <c r="AH361" s="107"/>
      <c r="AI361" s="107"/>
      <c r="AJ361" s="120"/>
      <c r="AK361" s="107"/>
      <c r="AL361" s="113"/>
      <c r="AM361" s="121"/>
      <c r="AN361" s="121"/>
    </row>
    <row r="362">
      <c r="A362" s="104"/>
      <c r="B362" s="105"/>
      <c r="C362" s="105"/>
      <c r="D362" s="106" t="str">
        <f t="shared" si="9"/>
        <v/>
      </c>
      <c r="E362" s="107"/>
      <c r="F362" s="108" t="str">
        <f t="shared" si="2"/>
        <v/>
      </c>
      <c r="G362" s="109" t="str">
        <f>IFERROR(VLOOKUP($E362,contratos,2,FALSE),"")</f>
        <v/>
      </c>
      <c r="H362" s="110" t="str">
        <f>IFERROR(VLOOKUP($E362,contratos,3,FALSE),"")</f>
        <v/>
      </c>
      <c r="I362" s="111" t="str">
        <f>IFERROR(VLOOKUP($E362,contratos,4,FALSE),"")</f>
        <v/>
      </c>
      <c r="J362" s="112" t="str">
        <f>IFERROR(VLOOKUP($E362,contratos,5,FALSE),"")</f>
        <v/>
      </c>
      <c r="K362" s="112" t="str">
        <f>IFERROR(VLOOKUP($E362,contratos,6,FALSE),"")</f>
        <v/>
      </c>
      <c r="L362" s="112" t="str">
        <f>IFERROR(VLOOKUP($E362,contratos,7,FALSE),"")</f>
        <v/>
      </c>
      <c r="M362" s="113"/>
      <c r="N362" s="114"/>
      <c r="O362" s="113"/>
      <c r="P362" s="107"/>
      <c r="Q362" s="115"/>
      <c r="R362" s="116"/>
      <c r="S362" s="117" t="str">
        <f t="shared" si="3"/>
        <v/>
      </c>
      <c r="T362" s="116"/>
      <c r="U362" s="106" t="str">
        <f t="shared" si="11"/>
        <v/>
      </c>
      <c r="V362" s="107"/>
      <c r="W362" s="107"/>
      <c r="X362" s="118"/>
      <c r="Y362" s="119" t="str">
        <f t="shared" si="10"/>
        <v/>
      </c>
      <c r="Z362" s="113"/>
      <c r="AA362" s="113"/>
      <c r="AB362" s="119" t="str">
        <f>IF(T362&lt;&gt;"",(HOUR(T362)+MINUTE(T362)/60)*custohh,"")</f>
        <v/>
      </c>
      <c r="AC362" s="118"/>
      <c r="AD362" s="119" t="str">
        <f t="shared" si="6"/>
        <v/>
      </c>
      <c r="AE362" s="107"/>
      <c r="AF362" s="107"/>
      <c r="AG362" s="107"/>
      <c r="AH362" s="107"/>
      <c r="AI362" s="107"/>
      <c r="AJ362" s="120"/>
      <c r="AK362" s="107"/>
      <c r="AL362" s="113"/>
      <c r="AM362" s="121"/>
      <c r="AN362" s="121"/>
    </row>
    <row r="363">
      <c r="A363" s="104"/>
      <c r="B363" s="105"/>
      <c r="C363" s="105"/>
      <c r="D363" s="106" t="str">
        <f t="shared" si="9"/>
        <v/>
      </c>
      <c r="E363" s="107"/>
      <c r="F363" s="108" t="str">
        <f t="shared" si="2"/>
        <v/>
      </c>
      <c r="G363" s="109" t="str">
        <f>IFERROR(VLOOKUP($E363,contratos,2,FALSE),"")</f>
        <v/>
      </c>
      <c r="H363" s="110" t="str">
        <f>IFERROR(VLOOKUP($E363,contratos,3,FALSE),"")</f>
        <v/>
      </c>
      <c r="I363" s="111" t="str">
        <f>IFERROR(VLOOKUP($E363,contratos,4,FALSE),"")</f>
        <v/>
      </c>
      <c r="J363" s="112" t="str">
        <f>IFERROR(VLOOKUP($E363,contratos,5,FALSE),"")</f>
        <v/>
      </c>
      <c r="K363" s="112" t="str">
        <f>IFERROR(VLOOKUP($E363,contratos,6,FALSE),"")</f>
        <v/>
      </c>
      <c r="L363" s="112" t="str">
        <f>IFERROR(VLOOKUP($E363,contratos,7,FALSE),"")</f>
        <v/>
      </c>
      <c r="M363" s="113"/>
      <c r="N363" s="114"/>
      <c r="O363" s="113"/>
      <c r="P363" s="107"/>
      <c r="Q363" s="115"/>
      <c r="R363" s="116"/>
      <c r="S363" s="117" t="str">
        <f t="shared" si="3"/>
        <v/>
      </c>
      <c r="T363" s="116"/>
      <c r="U363" s="106" t="str">
        <f t="shared" si="11"/>
        <v/>
      </c>
      <c r="V363" s="107"/>
      <c r="W363" s="107"/>
      <c r="X363" s="118"/>
      <c r="Y363" s="119" t="str">
        <f t="shared" si="10"/>
        <v/>
      </c>
      <c r="Z363" s="113"/>
      <c r="AA363" s="113"/>
      <c r="AB363" s="119" t="str">
        <f>IF(T363&lt;&gt;"",(HOUR(T363)+MINUTE(T363)/60)*custohh,"")</f>
        <v/>
      </c>
      <c r="AC363" s="118"/>
      <c r="AD363" s="119" t="str">
        <f t="shared" si="6"/>
        <v/>
      </c>
      <c r="AE363" s="107"/>
      <c r="AF363" s="107"/>
      <c r="AG363" s="107"/>
      <c r="AH363" s="107"/>
      <c r="AI363" s="107"/>
      <c r="AJ363" s="120"/>
      <c r="AK363" s="107"/>
      <c r="AL363" s="113"/>
      <c r="AM363" s="121"/>
      <c r="AN363" s="121"/>
    </row>
    <row r="364">
      <c r="A364" s="104"/>
      <c r="B364" s="105"/>
      <c r="C364" s="105"/>
      <c r="D364" s="106" t="str">
        <f t="shared" si="9"/>
        <v/>
      </c>
      <c r="E364" s="107"/>
      <c r="F364" s="108" t="str">
        <f t="shared" si="2"/>
        <v/>
      </c>
      <c r="G364" s="109" t="str">
        <f>IFERROR(VLOOKUP($E364,contratos,2,FALSE),"")</f>
        <v/>
      </c>
      <c r="H364" s="110" t="str">
        <f>IFERROR(VLOOKUP($E364,contratos,3,FALSE),"")</f>
        <v/>
      </c>
      <c r="I364" s="111" t="str">
        <f>IFERROR(VLOOKUP($E364,contratos,4,FALSE),"")</f>
        <v/>
      </c>
      <c r="J364" s="112" t="str">
        <f>IFERROR(VLOOKUP($E364,contratos,5,FALSE),"")</f>
        <v/>
      </c>
      <c r="K364" s="112" t="str">
        <f>IFERROR(VLOOKUP($E364,contratos,6,FALSE),"")</f>
        <v/>
      </c>
      <c r="L364" s="112" t="str">
        <f>IFERROR(VLOOKUP($E364,contratos,7,FALSE),"")</f>
        <v/>
      </c>
      <c r="M364" s="113"/>
      <c r="N364" s="114"/>
      <c r="O364" s="113"/>
      <c r="P364" s="107"/>
      <c r="Q364" s="115"/>
      <c r="R364" s="116"/>
      <c r="S364" s="117" t="str">
        <f t="shared" si="3"/>
        <v/>
      </c>
      <c r="T364" s="116"/>
      <c r="U364" s="106" t="str">
        <f t="shared" si="11"/>
        <v/>
      </c>
      <c r="V364" s="107"/>
      <c r="W364" s="107"/>
      <c r="X364" s="118"/>
      <c r="Y364" s="119" t="str">
        <f t="shared" si="10"/>
        <v/>
      </c>
      <c r="Z364" s="113"/>
      <c r="AA364" s="113"/>
      <c r="AB364" s="119" t="str">
        <f>IF(T364&lt;&gt;"",(HOUR(T364)+MINUTE(T364)/60)*custohh,"")</f>
        <v/>
      </c>
      <c r="AC364" s="118"/>
      <c r="AD364" s="119" t="str">
        <f t="shared" si="6"/>
        <v/>
      </c>
      <c r="AE364" s="107"/>
      <c r="AF364" s="107"/>
      <c r="AG364" s="107"/>
      <c r="AH364" s="107"/>
      <c r="AI364" s="107"/>
      <c r="AJ364" s="120"/>
      <c r="AK364" s="107"/>
      <c r="AL364" s="113"/>
      <c r="AM364" s="121"/>
      <c r="AN364" s="121"/>
    </row>
    <row r="365">
      <c r="A365" s="104"/>
      <c r="B365" s="105"/>
      <c r="C365" s="105"/>
      <c r="D365" s="106" t="str">
        <f t="shared" si="9"/>
        <v/>
      </c>
      <c r="E365" s="107"/>
      <c r="F365" s="108" t="str">
        <f t="shared" si="2"/>
        <v/>
      </c>
      <c r="G365" s="109" t="str">
        <f>IFERROR(VLOOKUP($E365,contratos,2,FALSE),"")</f>
        <v/>
      </c>
      <c r="H365" s="110" t="str">
        <f>IFERROR(VLOOKUP($E365,contratos,3,FALSE),"")</f>
        <v/>
      </c>
      <c r="I365" s="111" t="str">
        <f>IFERROR(VLOOKUP($E365,contratos,4,FALSE),"")</f>
        <v/>
      </c>
      <c r="J365" s="112" t="str">
        <f>IFERROR(VLOOKUP($E365,contratos,5,FALSE),"")</f>
        <v/>
      </c>
      <c r="K365" s="112" t="str">
        <f>IFERROR(VLOOKUP($E365,contratos,6,FALSE),"")</f>
        <v/>
      </c>
      <c r="L365" s="112" t="str">
        <f>IFERROR(VLOOKUP($E365,contratos,7,FALSE),"")</f>
        <v/>
      </c>
      <c r="M365" s="113"/>
      <c r="N365" s="114"/>
      <c r="O365" s="113"/>
      <c r="P365" s="107"/>
      <c r="Q365" s="115"/>
      <c r="R365" s="116"/>
      <c r="S365" s="117" t="str">
        <f t="shared" si="3"/>
        <v/>
      </c>
      <c r="T365" s="116"/>
      <c r="U365" s="106" t="str">
        <f t="shared" si="11"/>
        <v/>
      </c>
      <c r="V365" s="107"/>
      <c r="W365" s="107"/>
      <c r="X365" s="118"/>
      <c r="Y365" s="119" t="str">
        <f t="shared" si="10"/>
        <v/>
      </c>
      <c r="Z365" s="113"/>
      <c r="AA365" s="113"/>
      <c r="AB365" s="119" t="str">
        <f>IF(T365&lt;&gt;"",(HOUR(T365)+MINUTE(T365)/60)*custohh,"")</f>
        <v/>
      </c>
      <c r="AC365" s="118"/>
      <c r="AD365" s="119" t="str">
        <f t="shared" si="6"/>
        <v/>
      </c>
      <c r="AE365" s="107"/>
      <c r="AF365" s="107"/>
      <c r="AG365" s="107"/>
      <c r="AH365" s="107"/>
      <c r="AI365" s="107"/>
      <c r="AJ365" s="120"/>
      <c r="AK365" s="107"/>
      <c r="AL365" s="113"/>
      <c r="AM365" s="121"/>
      <c r="AN365" s="121"/>
    </row>
    <row r="366">
      <c r="A366" s="104"/>
      <c r="B366" s="105"/>
      <c r="C366" s="105"/>
      <c r="D366" s="106" t="str">
        <f t="shared" si="9"/>
        <v/>
      </c>
      <c r="E366" s="107"/>
      <c r="F366" s="108" t="str">
        <f t="shared" si="2"/>
        <v/>
      </c>
      <c r="G366" s="109" t="str">
        <f>IFERROR(VLOOKUP($E366,contratos,2,FALSE),"")</f>
        <v/>
      </c>
      <c r="H366" s="110" t="str">
        <f>IFERROR(VLOOKUP($E366,contratos,3,FALSE),"")</f>
        <v/>
      </c>
      <c r="I366" s="111" t="str">
        <f>IFERROR(VLOOKUP($E366,contratos,4,FALSE),"")</f>
        <v/>
      </c>
      <c r="J366" s="112" t="str">
        <f>IFERROR(VLOOKUP($E366,contratos,5,FALSE),"")</f>
        <v/>
      </c>
      <c r="K366" s="112" t="str">
        <f>IFERROR(VLOOKUP($E366,contratos,6,FALSE),"")</f>
        <v/>
      </c>
      <c r="L366" s="112" t="str">
        <f>IFERROR(VLOOKUP($E366,contratos,7,FALSE),"")</f>
        <v/>
      </c>
      <c r="M366" s="113"/>
      <c r="N366" s="114"/>
      <c r="O366" s="113"/>
      <c r="P366" s="107"/>
      <c r="Q366" s="115"/>
      <c r="R366" s="116"/>
      <c r="S366" s="117" t="str">
        <f t="shared" si="3"/>
        <v/>
      </c>
      <c r="T366" s="116"/>
      <c r="U366" s="106" t="str">
        <f t="shared" si="11"/>
        <v/>
      </c>
      <c r="V366" s="107"/>
      <c r="W366" s="107"/>
      <c r="X366" s="118"/>
      <c r="Y366" s="119" t="str">
        <f t="shared" si="10"/>
        <v/>
      </c>
      <c r="Z366" s="113"/>
      <c r="AA366" s="113"/>
      <c r="AB366" s="119" t="str">
        <f>IF(T366&lt;&gt;"",(HOUR(T366)+MINUTE(T366)/60)*custohh,"")</f>
        <v/>
      </c>
      <c r="AC366" s="118"/>
      <c r="AD366" s="119" t="str">
        <f t="shared" si="6"/>
        <v/>
      </c>
      <c r="AE366" s="107"/>
      <c r="AF366" s="107"/>
      <c r="AG366" s="107"/>
      <c r="AH366" s="107"/>
      <c r="AI366" s="107"/>
      <c r="AJ366" s="120"/>
      <c r="AK366" s="107"/>
      <c r="AL366" s="113"/>
      <c r="AM366" s="121"/>
      <c r="AN366" s="121"/>
    </row>
    <row r="367">
      <c r="A367" s="104"/>
      <c r="B367" s="105"/>
      <c r="C367" s="105"/>
      <c r="D367" s="106" t="str">
        <f t="shared" si="9"/>
        <v/>
      </c>
      <c r="E367" s="107"/>
      <c r="F367" s="108" t="str">
        <f t="shared" si="2"/>
        <v/>
      </c>
      <c r="G367" s="109" t="str">
        <f>IFERROR(VLOOKUP($E367,contratos,2,FALSE),"")</f>
        <v/>
      </c>
      <c r="H367" s="110" t="str">
        <f>IFERROR(VLOOKUP($E367,contratos,3,FALSE),"")</f>
        <v/>
      </c>
      <c r="I367" s="111" t="str">
        <f>IFERROR(VLOOKUP($E367,contratos,4,FALSE),"")</f>
        <v/>
      </c>
      <c r="J367" s="112" t="str">
        <f>IFERROR(VLOOKUP($E367,contratos,5,FALSE),"")</f>
        <v/>
      </c>
      <c r="K367" s="112" t="str">
        <f>IFERROR(VLOOKUP($E367,contratos,6,FALSE),"")</f>
        <v/>
      </c>
      <c r="L367" s="112" t="str">
        <f>IFERROR(VLOOKUP($E367,contratos,7,FALSE),"")</f>
        <v/>
      </c>
      <c r="M367" s="113"/>
      <c r="N367" s="114"/>
      <c r="O367" s="113"/>
      <c r="P367" s="107"/>
      <c r="Q367" s="115"/>
      <c r="R367" s="116"/>
      <c r="S367" s="117" t="str">
        <f t="shared" si="3"/>
        <v/>
      </c>
      <c r="T367" s="116"/>
      <c r="U367" s="106" t="str">
        <f t="shared" si="11"/>
        <v/>
      </c>
      <c r="V367" s="107"/>
      <c r="W367" s="107"/>
      <c r="X367" s="118"/>
      <c r="Y367" s="119" t="str">
        <f t="shared" si="10"/>
        <v/>
      </c>
      <c r="Z367" s="113"/>
      <c r="AA367" s="113"/>
      <c r="AB367" s="119" t="str">
        <f>IF(T367&lt;&gt;"",(HOUR(T367)+MINUTE(T367)/60)*custohh,"")</f>
        <v/>
      </c>
      <c r="AC367" s="118"/>
      <c r="AD367" s="119" t="str">
        <f t="shared" si="6"/>
        <v/>
      </c>
      <c r="AE367" s="107"/>
      <c r="AF367" s="107"/>
      <c r="AG367" s="107"/>
      <c r="AH367" s="107"/>
      <c r="AI367" s="107"/>
      <c r="AJ367" s="120"/>
      <c r="AK367" s="107"/>
      <c r="AL367" s="113"/>
      <c r="AM367" s="121"/>
      <c r="AN367" s="121"/>
    </row>
    <row r="368">
      <c r="A368" s="104"/>
      <c r="B368" s="105"/>
      <c r="C368" s="105"/>
      <c r="D368" s="106" t="str">
        <f t="shared" si="9"/>
        <v/>
      </c>
      <c r="E368" s="107"/>
      <c r="F368" s="108" t="str">
        <f t="shared" si="2"/>
        <v/>
      </c>
      <c r="G368" s="109" t="str">
        <f>IFERROR(VLOOKUP($E368,contratos,2,FALSE),"")</f>
        <v/>
      </c>
      <c r="H368" s="110" t="str">
        <f>IFERROR(VLOOKUP($E368,contratos,3,FALSE),"")</f>
        <v/>
      </c>
      <c r="I368" s="111" t="str">
        <f>IFERROR(VLOOKUP($E368,contratos,4,FALSE),"")</f>
        <v/>
      </c>
      <c r="J368" s="112" t="str">
        <f>IFERROR(VLOOKUP($E368,contratos,5,FALSE),"")</f>
        <v/>
      </c>
      <c r="K368" s="112" t="str">
        <f>IFERROR(VLOOKUP($E368,contratos,6,FALSE),"")</f>
        <v/>
      </c>
      <c r="L368" s="112" t="str">
        <f>IFERROR(VLOOKUP($E368,contratos,7,FALSE),"")</f>
        <v/>
      </c>
      <c r="M368" s="113"/>
      <c r="N368" s="114"/>
      <c r="O368" s="113"/>
      <c r="P368" s="107"/>
      <c r="Q368" s="115"/>
      <c r="R368" s="116"/>
      <c r="S368" s="117" t="str">
        <f t="shared" si="3"/>
        <v/>
      </c>
      <c r="T368" s="116"/>
      <c r="U368" s="106" t="str">
        <f t="shared" si="11"/>
        <v/>
      </c>
      <c r="V368" s="107"/>
      <c r="W368" s="107"/>
      <c r="X368" s="118"/>
      <c r="Y368" s="119" t="str">
        <f t="shared" si="10"/>
        <v/>
      </c>
      <c r="Z368" s="113"/>
      <c r="AA368" s="113"/>
      <c r="AB368" s="119" t="str">
        <f>IF(T368&lt;&gt;"",(HOUR(T368)+MINUTE(T368)/60)*custohh,"")</f>
        <v/>
      </c>
      <c r="AC368" s="118"/>
      <c r="AD368" s="119" t="str">
        <f t="shared" si="6"/>
        <v/>
      </c>
      <c r="AE368" s="107"/>
      <c r="AF368" s="107"/>
      <c r="AG368" s="107"/>
      <c r="AH368" s="107"/>
      <c r="AI368" s="107"/>
      <c r="AJ368" s="120"/>
      <c r="AK368" s="107"/>
      <c r="AL368" s="113"/>
      <c r="AM368" s="121"/>
      <c r="AN368" s="121"/>
    </row>
    <row r="369">
      <c r="A369" s="104"/>
      <c r="B369" s="105"/>
      <c r="C369" s="105"/>
      <c r="D369" s="106" t="str">
        <f t="shared" si="9"/>
        <v/>
      </c>
      <c r="E369" s="107"/>
      <c r="F369" s="108" t="str">
        <f t="shared" si="2"/>
        <v/>
      </c>
      <c r="G369" s="109" t="str">
        <f>IFERROR(VLOOKUP($E369,contratos,2,FALSE),"")</f>
        <v/>
      </c>
      <c r="H369" s="110" t="str">
        <f>IFERROR(VLOOKUP($E369,contratos,3,FALSE),"")</f>
        <v/>
      </c>
      <c r="I369" s="111" t="str">
        <f>IFERROR(VLOOKUP($E369,contratos,4,FALSE),"")</f>
        <v/>
      </c>
      <c r="J369" s="112" t="str">
        <f>IFERROR(VLOOKUP($E369,contratos,5,FALSE),"")</f>
        <v/>
      </c>
      <c r="K369" s="112" t="str">
        <f>IFERROR(VLOOKUP($E369,contratos,6,FALSE),"")</f>
        <v/>
      </c>
      <c r="L369" s="112" t="str">
        <f>IFERROR(VLOOKUP($E369,contratos,7,FALSE),"")</f>
        <v/>
      </c>
      <c r="M369" s="113"/>
      <c r="N369" s="114"/>
      <c r="O369" s="113"/>
      <c r="P369" s="107"/>
      <c r="Q369" s="115"/>
      <c r="R369" s="116"/>
      <c r="S369" s="117" t="str">
        <f t="shared" si="3"/>
        <v/>
      </c>
      <c r="T369" s="116"/>
      <c r="U369" s="106" t="str">
        <f t="shared" si="11"/>
        <v/>
      </c>
      <c r="V369" s="107"/>
      <c r="W369" s="107"/>
      <c r="X369" s="118"/>
      <c r="Y369" s="119" t="str">
        <f t="shared" si="10"/>
        <v/>
      </c>
      <c r="Z369" s="113"/>
      <c r="AA369" s="113"/>
      <c r="AB369" s="119" t="str">
        <f>IF(T369&lt;&gt;"",(HOUR(T369)+MINUTE(T369)/60)*custohh,"")</f>
        <v/>
      </c>
      <c r="AC369" s="118"/>
      <c r="AD369" s="119" t="str">
        <f t="shared" si="6"/>
        <v/>
      </c>
      <c r="AE369" s="107"/>
      <c r="AF369" s="107"/>
      <c r="AG369" s="107"/>
      <c r="AH369" s="107"/>
      <c r="AI369" s="107"/>
      <c r="AJ369" s="120"/>
      <c r="AK369" s="107"/>
      <c r="AL369" s="113"/>
      <c r="AM369" s="121"/>
      <c r="AN369" s="121"/>
    </row>
    <row r="370">
      <c r="A370" s="104"/>
      <c r="B370" s="105"/>
      <c r="C370" s="105"/>
      <c r="D370" s="106" t="str">
        <f t="shared" si="9"/>
        <v/>
      </c>
      <c r="E370" s="107"/>
      <c r="F370" s="108" t="str">
        <f t="shared" si="2"/>
        <v/>
      </c>
      <c r="G370" s="109" t="str">
        <f>IFERROR(VLOOKUP($E370,contratos,2,FALSE),"")</f>
        <v/>
      </c>
      <c r="H370" s="110" t="str">
        <f>IFERROR(VLOOKUP($E370,contratos,3,FALSE),"")</f>
        <v/>
      </c>
      <c r="I370" s="111" t="str">
        <f>IFERROR(VLOOKUP($E370,contratos,4,FALSE),"")</f>
        <v/>
      </c>
      <c r="J370" s="112" t="str">
        <f>IFERROR(VLOOKUP($E370,contratos,5,FALSE),"")</f>
        <v/>
      </c>
      <c r="K370" s="112" t="str">
        <f>IFERROR(VLOOKUP($E370,contratos,6,FALSE),"")</f>
        <v/>
      </c>
      <c r="L370" s="112" t="str">
        <f>IFERROR(VLOOKUP($E370,contratos,7,FALSE),"")</f>
        <v/>
      </c>
      <c r="M370" s="113"/>
      <c r="N370" s="114"/>
      <c r="O370" s="113"/>
      <c r="P370" s="107"/>
      <c r="Q370" s="115"/>
      <c r="R370" s="116"/>
      <c r="S370" s="117" t="str">
        <f t="shared" si="3"/>
        <v/>
      </c>
      <c r="T370" s="116"/>
      <c r="U370" s="106" t="str">
        <f t="shared" si="11"/>
        <v/>
      </c>
      <c r="V370" s="107"/>
      <c r="W370" s="107"/>
      <c r="X370" s="118"/>
      <c r="Y370" s="119" t="str">
        <f t="shared" si="10"/>
        <v/>
      </c>
      <c r="Z370" s="113"/>
      <c r="AA370" s="113"/>
      <c r="AB370" s="119" t="str">
        <f>IF(T370&lt;&gt;"",(HOUR(T370)+MINUTE(T370)/60)*custohh,"")</f>
        <v/>
      </c>
      <c r="AC370" s="118"/>
      <c r="AD370" s="119" t="str">
        <f t="shared" si="6"/>
        <v/>
      </c>
      <c r="AE370" s="107"/>
      <c r="AF370" s="107"/>
      <c r="AG370" s="107"/>
      <c r="AH370" s="107"/>
      <c r="AI370" s="107"/>
      <c r="AJ370" s="120"/>
      <c r="AK370" s="107"/>
      <c r="AL370" s="113"/>
      <c r="AM370" s="121"/>
      <c r="AN370" s="121"/>
    </row>
    <row r="371">
      <c r="A371" s="104"/>
      <c r="B371" s="105"/>
      <c r="C371" s="105"/>
      <c r="D371" s="106" t="str">
        <f t="shared" si="9"/>
        <v/>
      </c>
      <c r="E371" s="107"/>
      <c r="F371" s="108" t="str">
        <f t="shared" si="2"/>
        <v/>
      </c>
      <c r="G371" s="109" t="str">
        <f>IFERROR(VLOOKUP($E371,contratos,2,FALSE),"")</f>
        <v/>
      </c>
      <c r="H371" s="110" t="str">
        <f>IFERROR(VLOOKUP($E371,contratos,3,FALSE),"")</f>
        <v/>
      </c>
      <c r="I371" s="111" t="str">
        <f>IFERROR(VLOOKUP($E371,contratos,4,FALSE),"")</f>
        <v/>
      </c>
      <c r="J371" s="112" t="str">
        <f>IFERROR(VLOOKUP($E371,contratos,5,FALSE),"")</f>
        <v/>
      </c>
      <c r="K371" s="112" t="str">
        <f>IFERROR(VLOOKUP($E371,contratos,6,FALSE),"")</f>
        <v/>
      </c>
      <c r="L371" s="112" t="str">
        <f>IFERROR(VLOOKUP($E371,contratos,7,FALSE),"")</f>
        <v/>
      </c>
      <c r="M371" s="113"/>
      <c r="N371" s="114"/>
      <c r="O371" s="113"/>
      <c r="P371" s="107"/>
      <c r="Q371" s="115"/>
      <c r="R371" s="116"/>
      <c r="S371" s="117" t="str">
        <f t="shared" si="3"/>
        <v/>
      </c>
      <c r="T371" s="116"/>
      <c r="U371" s="106" t="str">
        <f t="shared" si="11"/>
        <v/>
      </c>
      <c r="V371" s="107"/>
      <c r="W371" s="107"/>
      <c r="X371" s="118"/>
      <c r="Y371" s="119" t="str">
        <f t="shared" si="10"/>
        <v/>
      </c>
      <c r="Z371" s="113"/>
      <c r="AA371" s="113"/>
      <c r="AB371" s="119" t="str">
        <f>IF(T371&lt;&gt;"",(HOUR(T371)+MINUTE(T371)/60)*custohh,"")</f>
        <v/>
      </c>
      <c r="AC371" s="118"/>
      <c r="AD371" s="119" t="str">
        <f t="shared" si="6"/>
        <v/>
      </c>
      <c r="AE371" s="107"/>
      <c r="AF371" s="107"/>
      <c r="AG371" s="107"/>
      <c r="AH371" s="107"/>
      <c r="AI371" s="107"/>
      <c r="AJ371" s="120"/>
      <c r="AK371" s="107"/>
      <c r="AL371" s="113"/>
      <c r="AM371" s="121"/>
      <c r="AN371" s="121"/>
    </row>
    <row r="372">
      <c r="A372" s="104"/>
      <c r="B372" s="105"/>
      <c r="C372" s="105"/>
      <c r="D372" s="106" t="str">
        <f t="shared" si="9"/>
        <v/>
      </c>
      <c r="E372" s="107"/>
      <c r="F372" s="108" t="str">
        <f t="shared" si="2"/>
        <v/>
      </c>
      <c r="G372" s="109" t="str">
        <f>IFERROR(VLOOKUP($E372,contratos,2,FALSE),"")</f>
        <v/>
      </c>
      <c r="H372" s="110" t="str">
        <f>IFERROR(VLOOKUP($E372,contratos,3,FALSE),"")</f>
        <v/>
      </c>
      <c r="I372" s="111" t="str">
        <f>IFERROR(VLOOKUP($E372,contratos,4,FALSE),"")</f>
        <v/>
      </c>
      <c r="J372" s="112" t="str">
        <f>IFERROR(VLOOKUP($E372,contratos,5,FALSE),"")</f>
        <v/>
      </c>
      <c r="K372" s="112" t="str">
        <f>IFERROR(VLOOKUP($E372,contratos,6,FALSE),"")</f>
        <v/>
      </c>
      <c r="L372" s="112" t="str">
        <f>IFERROR(VLOOKUP($E372,contratos,7,FALSE),"")</f>
        <v/>
      </c>
      <c r="M372" s="113"/>
      <c r="N372" s="114"/>
      <c r="O372" s="113"/>
      <c r="P372" s="107"/>
      <c r="Q372" s="115"/>
      <c r="R372" s="116"/>
      <c r="S372" s="117" t="str">
        <f t="shared" si="3"/>
        <v/>
      </c>
      <c r="T372" s="116"/>
      <c r="U372" s="106" t="str">
        <f t="shared" si="11"/>
        <v/>
      </c>
      <c r="V372" s="107"/>
      <c r="W372" s="107"/>
      <c r="X372" s="118"/>
      <c r="Y372" s="119" t="str">
        <f t="shared" si="10"/>
        <v/>
      </c>
      <c r="Z372" s="113"/>
      <c r="AA372" s="113"/>
      <c r="AB372" s="119" t="str">
        <f>IF(T372&lt;&gt;"",(HOUR(T372)+MINUTE(T372)/60)*custohh,"")</f>
        <v/>
      </c>
      <c r="AC372" s="118"/>
      <c r="AD372" s="119" t="str">
        <f t="shared" si="6"/>
        <v/>
      </c>
      <c r="AE372" s="107"/>
      <c r="AF372" s="107"/>
      <c r="AG372" s="107"/>
      <c r="AH372" s="107"/>
      <c r="AI372" s="107"/>
      <c r="AJ372" s="120"/>
      <c r="AK372" s="107"/>
      <c r="AL372" s="113"/>
      <c r="AM372" s="121"/>
      <c r="AN372" s="121"/>
    </row>
    <row r="373">
      <c r="A373" s="104"/>
      <c r="B373" s="105"/>
      <c r="C373" s="105"/>
      <c r="D373" s="106" t="str">
        <f t="shared" si="9"/>
        <v/>
      </c>
      <c r="E373" s="107"/>
      <c r="F373" s="108" t="str">
        <f t="shared" si="2"/>
        <v/>
      </c>
      <c r="G373" s="109" t="str">
        <f>IFERROR(VLOOKUP($E373,contratos,2,FALSE),"")</f>
        <v/>
      </c>
      <c r="H373" s="110" t="str">
        <f>IFERROR(VLOOKUP($E373,contratos,3,FALSE),"")</f>
        <v/>
      </c>
      <c r="I373" s="111" t="str">
        <f>IFERROR(VLOOKUP($E373,contratos,4,FALSE),"")</f>
        <v/>
      </c>
      <c r="J373" s="112" t="str">
        <f>IFERROR(VLOOKUP($E373,contratos,5,FALSE),"")</f>
        <v/>
      </c>
      <c r="K373" s="112" t="str">
        <f>IFERROR(VLOOKUP($E373,contratos,6,FALSE),"")</f>
        <v/>
      </c>
      <c r="L373" s="112" t="str">
        <f>IFERROR(VLOOKUP($E373,contratos,7,FALSE),"")</f>
        <v/>
      </c>
      <c r="M373" s="113"/>
      <c r="N373" s="114"/>
      <c r="O373" s="113"/>
      <c r="P373" s="107"/>
      <c r="Q373" s="115"/>
      <c r="R373" s="116"/>
      <c r="S373" s="117" t="str">
        <f t="shared" si="3"/>
        <v/>
      </c>
      <c r="T373" s="116"/>
      <c r="U373" s="106" t="str">
        <f t="shared" si="11"/>
        <v/>
      </c>
      <c r="V373" s="107"/>
      <c r="W373" s="107"/>
      <c r="X373" s="118"/>
      <c r="Y373" s="119" t="str">
        <f t="shared" si="10"/>
        <v/>
      </c>
      <c r="Z373" s="113"/>
      <c r="AA373" s="113"/>
      <c r="AB373" s="119" t="str">
        <f>IF(T373&lt;&gt;"",(HOUR(T373)+MINUTE(T373)/60)*custohh,"")</f>
        <v/>
      </c>
      <c r="AC373" s="118"/>
      <c r="AD373" s="119" t="str">
        <f t="shared" si="6"/>
        <v/>
      </c>
      <c r="AE373" s="107"/>
      <c r="AF373" s="107"/>
      <c r="AG373" s="107"/>
      <c r="AH373" s="107"/>
      <c r="AI373" s="107"/>
      <c r="AJ373" s="120"/>
      <c r="AK373" s="107"/>
      <c r="AL373" s="113"/>
      <c r="AM373" s="121"/>
      <c r="AN373" s="121"/>
    </row>
    <row r="374">
      <c r="A374" s="104"/>
      <c r="B374" s="105"/>
      <c r="C374" s="105"/>
      <c r="D374" s="106" t="str">
        <f t="shared" si="9"/>
        <v/>
      </c>
      <c r="E374" s="107"/>
      <c r="F374" s="108" t="str">
        <f t="shared" si="2"/>
        <v/>
      </c>
      <c r="G374" s="109" t="str">
        <f>IFERROR(VLOOKUP($E374,contratos,2,FALSE),"")</f>
        <v/>
      </c>
      <c r="H374" s="110" t="str">
        <f>IFERROR(VLOOKUP($E374,contratos,3,FALSE),"")</f>
        <v/>
      </c>
      <c r="I374" s="111" t="str">
        <f>IFERROR(VLOOKUP($E374,contratos,4,FALSE),"")</f>
        <v/>
      </c>
      <c r="J374" s="112" t="str">
        <f>IFERROR(VLOOKUP($E374,contratos,5,FALSE),"")</f>
        <v/>
      </c>
      <c r="K374" s="112" t="str">
        <f>IFERROR(VLOOKUP($E374,contratos,6,FALSE),"")</f>
        <v/>
      </c>
      <c r="L374" s="112" t="str">
        <f>IFERROR(VLOOKUP($E374,contratos,7,FALSE),"")</f>
        <v/>
      </c>
      <c r="M374" s="113"/>
      <c r="N374" s="114"/>
      <c r="O374" s="113"/>
      <c r="P374" s="107"/>
      <c r="Q374" s="115"/>
      <c r="R374" s="116"/>
      <c r="S374" s="117" t="str">
        <f t="shared" si="3"/>
        <v/>
      </c>
      <c r="T374" s="116"/>
      <c r="U374" s="106" t="str">
        <f t="shared" si="11"/>
        <v/>
      </c>
      <c r="V374" s="107"/>
      <c r="W374" s="107"/>
      <c r="X374" s="118"/>
      <c r="Y374" s="119" t="str">
        <f t="shared" si="10"/>
        <v/>
      </c>
      <c r="Z374" s="113"/>
      <c r="AA374" s="113"/>
      <c r="AB374" s="119" t="str">
        <f>IF(T374&lt;&gt;"",(HOUR(T374)+MINUTE(T374)/60)*custohh,"")</f>
        <v/>
      </c>
      <c r="AC374" s="118"/>
      <c r="AD374" s="119" t="str">
        <f t="shared" si="6"/>
        <v/>
      </c>
      <c r="AE374" s="107"/>
      <c r="AF374" s="107"/>
      <c r="AG374" s="107"/>
      <c r="AH374" s="107"/>
      <c r="AI374" s="107"/>
      <c r="AJ374" s="120"/>
      <c r="AK374" s="107"/>
      <c r="AL374" s="113"/>
      <c r="AM374" s="121"/>
      <c r="AN374" s="121"/>
    </row>
    <row r="375">
      <c r="A375" s="104"/>
      <c r="B375" s="105"/>
      <c r="C375" s="105"/>
      <c r="D375" s="106" t="str">
        <f t="shared" si="9"/>
        <v/>
      </c>
      <c r="E375" s="107"/>
      <c r="F375" s="108" t="str">
        <f t="shared" si="2"/>
        <v/>
      </c>
      <c r="G375" s="109" t="str">
        <f>IFERROR(VLOOKUP($E375,contratos,2,FALSE),"")</f>
        <v/>
      </c>
      <c r="H375" s="110" t="str">
        <f>IFERROR(VLOOKUP($E375,contratos,3,FALSE),"")</f>
        <v/>
      </c>
      <c r="I375" s="111" t="str">
        <f>IFERROR(VLOOKUP($E375,contratos,4,FALSE),"")</f>
        <v/>
      </c>
      <c r="J375" s="112" t="str">
        <f>IFERROR(VLOOKUP($E375,contratos,5,FALSE),"")</f>
        <v/>
      </c>
      <c r="K375" s="112" t="str">
        <f>IFERROR(VLOOKUP($E375,contratos,6,FALSE),"")</f>
        <v/>
      </c>
      <c r="L375" s="112" t="str">
        <f>IFERROR(VLOOKUP($E375,contratos,7,FALSE),"")</f>
        <v/>
      </c>
      <c r="M375" s="113"/>
      <c r="N375" s="114"/>
      <c r="O375" s="113"/>
      <c r="P375" s="107"/>
      <c r="Q375" s="115"/>
      <c r="R375" s="116"/>
      <c r="S375" s="117" t="str">
        <f t="shared" si="3"/>
        <v/>
      </c>
      <c r="T375" s="116"/>
      <c r="U375" s="106" t="str">
        <f t="shared" si="11"/>
        <v/>
      </c>
      <c r="V375" s="107"/>
      <c r="W375" s="107"/>
      <c r="X375" s="118"/>
      <c r="Y375" s="119" t="str">
        <f t="shared" si="10"/>
        <v/>
      </c>
      <c r="Z375" s="113"/>
      <c r="AA375" s="113"/>
      <c r="AB375" s="119" t="str">
        <f>IF(T375&lt;&gt;"",(HOUR(T375)+MINUTE(T375)/60)*custohh,"")</f>
        <v/>
      </c>
      <c r="AC375" s="118"/>
      <c r="AD375" s="119" t="str">
        <f t="shared" si="6"/>
        <v/>
      </c>
      <c r="AE375" s="107"/>
      <c r="AF375" s="107"/>
      <c r="AG375" s="107"/>
      <c r="AH375" s="107"/>
      <c r="AI375" s="107"/>
      <c r="AJ375" s="120"/>
      <c r="AK375" s="107"/>
      <c r="AL375" s="113"/>
      <c r="AM375" s="121"/>
      <c r="AN375" s="121"/>
    </row>
    <row r="376">
      <c r="A376" s="104"/>
      <c r="B376" s="105"/>
      <c r="C376" s="105"/>
      <c r="D376" s="106" t="str">
        <f t="shared" si="9"/>
        <v/>
      </c>
      <c r="E376" s="107"/>
      <c r="F376" s="108" t="str">
        <f t="shared" si="2"/>
        <v/>
      </c>
      <c r="G376" s="109" t="str">
        <f>IFERROR(VLOOKUP($E376,contratos,2,FALSE),"")</f>
        <v/>
      </c>
      <c r="H376" s="110" t="str">
        <f>IFERROR(VLOOKUP($E376,contratos,3,FALSE),"")</f>
        <v/>
      </c>
      <c r="I376" s="111" t="str">
        <f>IFERROR(VLOOKUP($E376,contratos,4,FALSE),"")</f>
        <v/>
      </c>
      <c r="J376" s="112" t="str">
        <f>IFERROR(VLOOKUP($E376,contratos,5,FALSE),"")</f>
        <v/>
      </c>
      <c r="K376" s="112" t="str">
        <f>IFERROR(VLOOKUP($E376,contratos,6,FALSE),"")</f>
        <v/>
      </c>
      <c r="L376" s="112" t="str">
        <f>IFERROR(VLOOKUP($E376,contratos,7,FALSE),"")</f>
        <v/>
      </c>
      <c r="M376" s="113"/>
      <c r="N376" s="114"/>
      <c r="O376" s="113"/>
      <c r="P376" s="107"/>
      <c r="Q376" s="115"/>
      <c r="R376" s="116"/>
      <c r="S376" s="117" t="str">
        <f t="shared" si="3"/>
        <v/>
      </c>
      <c r="T376" s="116"/>
      <c r="U376" s="106" t="str">
        <f t="shared" si="11"/>
        <v/>
      </c>
      <c r="V376" s="107"/>
      <c r="W376" s="107"/>
      <c r="X376" s="118"/>
      <c r="Y376" s="119" t="str">
        <f t="shared" si="10"/>
        <v/>
      </c>
      <c r="Z376" s="113"/>
      <c r="AA376" s="113"/>
      <c r="AB376" s="119" t="str">
        <f>IF(T376&lt;&gt;"",(HOUR(T376)+MINUTE(T376)/60)*custohh,"")</f>
        <v/>
      </c>
      <c r="AC376" s="118"/>
      <c r="AD376" s="119" t="str">
        <f t="shared" si="6"/>
        <v/>
      </c>
      <c r="AE376" s="107"/>
      <c r="AF376" s="107"/>
      <c r="AG376" s="107"/>
      <c r="AH376" s="107"/>
      <c r="AI376" s="107"/>
      <c r="AJ376" s="120"/>
      <c r="AK376" s="107"/>
      <c r="AL376" s="113"/>
      <c r="AM376" s="121"/>
      <c r="AN376" s="121"/>
    </row>
    <row r="377">
      <c r="A377" s="104"/>
      <c r="B377" s="105"/>
      <c r="C377" s="105"/>
      <c r="D377" s="106" t="str">
        <f t="shared" si="9"/>
        <v/>
      </c>
      <c r="E377" s="107"/>
      <c r="F377" s="108" t="str">
        <f t="shared" si="2"/>
        <v/>
      </c>
      <c r="G377" s="109" t="str">
        <f>IFERROR(VLOOKUP($E377,contratos,2,FALSE),"")</f>
        <v/>
      </c>
      <c r="H377" s="110" t="str">
        <f>IFERROR(VLOOKUP($E377,contratos,3,FALSE),"")</f>
        <v/>
      </c>
      <c r="I377" s="111" t="str">
        <f>IFERROR(VLOOKUP($E377,contratos,4,FALSE),"")</f>
        <v/>
      </c>
      <c r="J377" s="112" t="str">
        <f>IFERROR(VLOOKUP($E377,contratos,5,FALSE),"")</f>
        <v/>
      </c>
      <c r="K377" s="112" t="str">
        <f>IFERROR(VLOOKUP($E377,contratos,6,FALSE),"")</f>
        <v/>
      </c>
      <c r="L377" s="112" t="str">
        <f>IFERROR(VLOOKUP($E377,contratos,7,FALSE),"")</f>
        <v/>
      </c>
      <c r="M377" s="113"/>
      <c r="N377" s="114"/>
      <c r="O377" s="113"/>
      <c r="P377" s="107"/>
      <c r="Q377" s="115"/>
      <c r="R377" s="116"/>
      <c r="S377" s="117" t="str">
        <f t="shared" si="3"/>
        <v/>
      </c>
      <c r="T377" s="116"/>
      <c r="U377" s="106" t="str">
        <f t="shared" si="11"/>
        <v/>
      </c>
      <c r="V377" s="107"/>
      <c r="W377" s="107"/>
      <c r="X377" s="118"/>
      <c r="Y377" s="119" t="str">
        <f t="shared" si="10"/>
        <v/>
      </c>
      <c r="Z377" s="113"/>
      <c r="AA377" s="113"/>
      <c r="AB377" s="119" t="str">
        <f>IF(T377&lt;&gt;"",(HOUR(T377)+MINUTE(T377)/60)*custohh,"")</f>
        <v/>
      </c>
      <c r="AC377" s="118"/>
      <c r="AD377" s="119" t="str">
        <f t="shared" si="6"/>
        <v/>
      </c>
      <c r="AE377" s="107"/>
      <c r="AF377" s="107"/>
      <c r="AG377" s="107"/>
      <c r="AH377" s="107"/>
      <c r="AI377" s="107"/>
      <c r="AJ377" s="120"/>
      <c r="AK377" s="107"/>
      <c r="AL377" s="113"/>
      <c r="AM377" s="121"/>
      <c r="AN377" s="121"/>
    </row>
    <row r="378">
      <c r="A378" s="104"/>
      <c r="B378" s="105"/>
      <c r="C378" s="105"/>
      <c r="D378" s="106" t="str">
        <f t="shared" si="9"/>
        <v/>
      </c>
      <c r="E378" s="107"/>
      <c r="F378" s="108" t="str">
        <f t="shared" si="2"/>
        <v/>
      </c>
      <c r="G378" s="109" t="str">
        <f>IFERROR(VLOOKUP($E378,contratos,2,FALSE),"")</f>
        <v/>
      </c>
      <c r="H378" s="110" t="str">
        <f>IFERROR(VLOOKUP($E378,contratos,3,FALSE),"")</f>
        <v/>
      </c>
      <c r="I378" s="111" t="str">
        <f>IFERROR(VLOOKUP($E378,contratos,4,FALSE),"")</f>
        <v/>
      </c>
      <c r="J378" s="112" t="str">
        <f>IFERROR(VLOOKUP($E378,contratos,5,FALSE),"")</f>
        <v/>
      </c>
      <c r="K378" s="112" t="str">
        <f>IFERROR(VLOOKUP($E378,contratos,6,FALSE),"")</f>
        <v/>
      </c>
      <c r="L378" s="112" t="str">
        <f>IFERROR(VLOOKUP($E378,contratos,7,FALSE),"")</f>
        <v/>
      </c>
      <c r="M378" s="113"/>
      <c r="N378" s="114"/>
      <c r="O378" s="113"/>
      <c r="P378" s="107"/>
      <c r="Q378" s="115"/>
      <c r="R378" s="116"/>
      <c r="S378" s="117" t="str">
        <f t="shared" si="3"/>
        <v/>
      </c>
      <c r="T378" s="116"/>
      <c r="U378" s="106" t="str">
        <f t="shared" si="11"/>
        <v/>
      </c>
      <c r="V378" s="107"/>
      <c r="W378" s="107"/>
      <c r="X378" s="118"/>
      <c r="Y378" s="119" t="str">
        <f t="shared" si="10"/>
        <v/>
      </c>
      <c r="Z378" s="113"/>
      <c r="AA378" s="113"/>
      <c r="AB378" s="119" t="str">
        <f>IF(T378&lt;&gt;"",(HOUR(T378)+MINUTE(T378)/60)*custohh,"")</f>
        <v/>
      </c>
      <c r="AC378" s="118"/>
      <c r="AD378" s="119" t="str">
        <f t="shared" si="6"/>
        <v/>
      </c>
      <c r="AE378" s="107"/>
      <c r="AF378" s="107"/>
      <c r="AG378" s="107"/>
      <c r="AH378" s="107"/>
      <c r="AI378" s="107"/>
      <c r="AJ378" s="120"/>
      <c r="AK378" s="107"/>
      <c r="AL378" s="113"/>
      <c r="AM378" s="121"/>
      <c r="AN378" s="121"/>
    </row>
    <row r="379">
      <c r="A379" s="104"/>
      <c r="B379" s="105"/>
      <c r="C379" s="105"/>
      <c r="D379" s="106" t="str">
        <f t="shared" si="9"/>
        <v/>
      </c>
      <c r="E379" s="107"/>
      <c r="F379" s="108" t="str">
        <f t="shared" si="2"/>
        <v/>
      </c>
      <c r="G379" s="109" t="str">
        <f>IFERROR(VLOOKUP($E379,contratos,2,FALSE),"")</f>
        <v/>
      </c>
      <c r="H379" s="110" t="str">
        <f>IFERROR(VLOOKUP($E379,contratos,3,FALSE),"")</f>
        <v/>
      </c>
      <c r="I379" s="111" t="str">
        <f>IFERROR(VLOOKUP($E379,contratos,4,FALSE),"")</f>
        <v/>
      </c>
      <c r="J379" s="112" t="str">
        <f>IFERROR(VLOOKUP($E379,contratos,5,FALSE),"")</f>
        <v/>
      </c>
      <c r="K379" s="112" t="str">
        <f>IFERROR(VLOOKUP($E379,contratos,6,FALSE),"")</f>
        <v/>
      </c>
      <c r="L379" s="112" t="str">
        <f>IFERROR(VLOOKUP($E379,contratos,7,FALSE),"")</f>
        <v/>
      </c>
      <c r="M379" s="113"/>
      <c r="N379" s="114"/>
      <c r="O379" s="113"/>
      <c r="P379" s="107"/>
      <c r="Q379" s="115"/>
      <c r="R379" s="116"/>
      <c r="S379" s="117" t="str">
        <f t="shared" si="3"/>
        <v/>
      </c>
      <c r="T379" s="116"/>
      <c r="U379" s="106" t="str">
        <f t="shared" si="11"/>
        <v/>
      </c>
      <c r="V379" s="107"/>
      <c r="W379" s="107"/>
      <c r="X379" s="118"/>
      <c r="Y379" s="119" t="str">
        <f t="shared" si="10"/>
        <v/>
      </c>
      <c r="Z379" s="113"/>
      <c r="AA379" s="113"/>
      <c r="AB379" s="119" t="str">
        <f>IF(T379&lt;&gt;"",(HOUR(T379)+MINUTE(T379)/60)*custohh,"")</f>
        <v/>
      </c>
      <c r="AC379" s="118"/>
      <c r="AD379" s="119" t="str">
        <f t="shared" si="6"/>
        <v/>
      </c>
      <c r="AE379" s="107"/>
      <c r="AF379" s="107"/>
      <c r="AG379" s="107"/>
      <c r="AH379" s="107"/>
      <c r="AI379" s="107"/>
      <c r="AJ379" s="120"/>
      <c r="AK379" s="107"/>
      <c r="AL379" s="113"/>
      <c r="AM379" s="121"/>
      <c r="AN379" s="121"/>
    </row>
    <row r="380">
      <c r="A380" s="104"/>
      <c r="B380" s="105"/>
      <c r="C380" s="105"/>
      <c r="D380" s="106" t="str">
        <f t="shared" si="9"/>
        <v/>
      </c>
      <c r="E380" s="107"/>
      <c r="F380" s="108" t="str">
        <f t="shared" si="2"/>
        <v/>
      </c>
      <c r="G380" s="109" t="str">
        <f>IFERROR(VLOOKUP($E380,contratos,2,FALSE),"")</f>
        <v/>
      </c>
      <c r="H380" s="110" t="str">
        <f>IFERROR(VLOOKUP($E380,contratos,3,FALSE),"")</f>
        <v/>
      </c>
      <c r="I380" s="111" t="str">
        <f>IFERROR(VLOOKUP($E380,contratos,4,FALSE),"")</f>
        <v/>
      </c>
      <c r="J380" s="112" t="str">
        <f>IFERROR(VLOOKUP($E380,contratos,5,FALSE),"")</f>
        <v/>
      </c>
      <c r="K380" s="112" t="str">
        <f>IFERROR(VLOOKUP($E380,contratos,6,FALSE),"")</f>
        <v/>
      </c>
      <c r="L380" s="112" t="str">
        <f>IFERROR(VLOOKUP($E380,contratos,7,FALSE),"")</f>
        <v/>
      </c>
      <c r="M380" s="113"/>
      <c r="N380" s="114"/>
      <c r="O380" s="113"/>
      <c r="P380" s="107"/>
      <c r="Q380" s="115"/>
      <c r="R380" s="116"/>
      <c r="S380" s="117" t="str">
        <f t="shared" si="3"/>
        <v/>
      </c>
      <c r="T380" s="116"/>
      <c r="U380" s="106" t="str">
        <f t="shared" si="11"/>
        <v/>
      </c>
      <c r="V380" s="107"/>
      <c r="W380" s="107"/>
      <c r="X380" s="118"/>
      <c r="Y380" s="119" t="str">
        <f t="shared" si="10"/>
        <v/>
      </c>
      <c r="Z380" s="113"/>
      <c r="AA380" s="113"/>
      <c r="AB380" s="119" t="str">
        <f>IF(T380&lt;&gt;"",(HOUR(T380)+MINUTE(T380)/60)*custohh,"")</f>
        <v/>
      </c>
      <c r="AC380" s="118"/>
      <c r="AD380" s="119" t="str">
        <f t="shared" si="6"/>
        <v/>
      </c>
      <c r="AE380" s="107"/>
      <c r="AF380" s="107"/>
      <c r="AG380" s="107"/>
      <c r="AH380" s="107"/>
      <c r="AI380" s="107"/>
      <c r="AJ380" s="120"/>
      <c r="AK380" s="107"/>
      <c r="AL380" s="113"/>
      <c r="AM380" s="121"/>
      <c r="AN380" s="121"/>
    </row>
    <row r="381">
      <c r="A381" s="104"/>
      <c r="B381" s="105"/>
      <c r="C381" s="105"/>
      <c r="D381" s="106" t="str">
        <f t="shared" si="9"/>
        <v/>
      </c>
      <c r="E381" s="107"/>
      <c r="F381" s="108" t="str">
        <f t="shared" si="2"/>
        <v/>
      </c>
      <c r="G381" s="109" t="str">
        <f>IFERROR(VLOOKUP($E381,contratos,2,FALSE),"")</f>
        <v/>
      </c>
      <c r="H381" s="110" t="str">
        <f>IFERROR(VLOOKUP($E381,contratos,3,FALSE),"")</f>
        <v/>
      </c>
      <c r="I381" s="111" t="str">
        <f>IFERROR(VLOOKUP($E381,contratos,4,FALSE),"")</f>
        <v/>
      </c>
      <c r="J381" s="112" t="str">
        <f>IFERROR(VLOOKUP($E381,contratos,5,FALSE),"")</f>
        <v/>
      </c>
      <c r="K381" s="112" t="str">
        <f>IFERROR(VLOOKUP($E381,contratos,6,FALSE),"")</f>
        <v/>
      </c>
      <c r="L381" s="112" t="str">
        <f>IFERROR(VLOOKUP($E381,contratos,7,FALSE),"")</f>
        <v/>
      </c>
      <c r="M381" s="113"/>
      <c r="N381" s="114"/>
      <c r="O381" s="113"/>
      <c r="P381" s="107"/>
      <c r="Q381" s="115"/>
      <c r="R381" s="116"/>
      <c r="S381" s="117" t="str">
        <f t="shared" si="3"/>
        <v/>
      </c>
      <c r="T381" s="116"/>
      <c r="U381" s="106" t="str">
        <f t="shared" si="11"/>
        <v/>
      </c>
      <c r="V381" s="107"/>
      <c r="W381" s="107"/>
      <c r="X381" s="118"/>
      <c r="Y381" s="119" t="str">
        <f t="shared" si="10"/>
        <v/>
      </c>
      <c r="Z381" s="113"/>
      <c r="AA381" s="113"/>
      <c r="AB381" s="119" t="str">
        <f>IF(T381&lt;&gt;"",(HOUR(T381)+MINUTE(T381)/60)*custohh,"")</f>
        <v/>
      </c>
      <c r="AC381" s="118"/>
      <c r="AD381" s="119" t="str">
        <f t="shared" si="6"/>
        <v/>
      </c>
      <c r="AE381" s="107"/>
      <c r="AF381" s="107"/>
      <c r="AG381" s="107"/>
      <c r="AH381" s="107"/>
      <c r="AI381" s="107"/>
      <c r="AJ381" s="120"/>
      <c r="AK381" s="107"/>
      <c r="AL381" s="113"/>
      <c r="AM381" s="121"/>
      <c r="AN381" s="121"/>
    </row>
    <row r="382">
      <c r="A382" s="104"/>
      <c r="B382" s="105"/>
      <c r="C382" s="105"/>
      <c r="D382" s="106" t="str">
        <f t="shared" si="9"/>
        <v/>
      </c>
      <c r="E382" s="107"/>
      <c r="F382" s="108" t="str">
        <f t="shared" si="2"/>
        <v/>
      </c>
      <c r="G382" s="109" t="str">
        <f>IFERROR(VLOOKUP($E382,contratos,2,FALSE),"")</f>
        <v/>
      </c>
      <c r="H382" s="110" t="str">
        <f>IFERROR(VLOOKUP($E382,contratos,3,FALSE),"")</f>
        <v/>
      </c>
      <c r="I382" s="111" t="str">
        <f>IFERROR(VLOOKUP($E382,contratos,4,FALSE),"")</f>
        <v/>
      </c>
      <c r="J382" s="112" t="str">
        <f>IFERROR(VLOOKUP($E382,contratos,5,FALSE),"")</f>
        <v/>
      </c>
      <c r="K382" s="112" t="str">
        <f>IFERROR(VLOOKUP($E382,contratos,6,FALSE),"")</f>
        <v/>
      </c>
      <c r="L382" s="112" t="str">
        <f>IFERROR(VLOOKUP($E382,contratos,7,FALSE),"")</f>
        <v/>
      </c>
      <c r="M382" s="113"/>
      <c r="N382" s="114"/>
      <c r="O382" s="113"/>
      <c r="P382" s="107"/>
      <c r="Q382" s="115"/>
      <c r="R382" s="116"/>
      <c r="S382" s="117" t="str">
        <f t="shared" si="3"/>
        <v/>
      </c>
      <c r="T382" s="116"/>
      <c r="U382" s="106" t="str">
        <f t="shared" si="11"/>
        <v/>
      </c>
      <c r="V382" s="107"/>
      <c r="W382" s="107"/>
      <c r="X382" s="118"/>
      <c r="Y382" s="119" t="str">
        <f t="shared" si="10"/>
        <v/>
      </c>
      <c r="Z382" s="113"/>
      <c r="AA382" s="113"/>
      <c r="AB382" s="119" t="str">
        <f>IF(T382&lt;&gt;"",(HOUR(T382)+MINUTE(T382)/60)*custohh,"")</f>
        <v/>
      </c>
      <c r="AC382" s="118"/>
      <c r="AD382" s="119" t="str">
        <f t="shared" si="6"/>
        <v/>
      </c>
      <c r="AE382" s="107"/>
      <c r="AF382" s="107"/>
      <c r="AG382" s="107"/>
      <c r="AH382" s="107"/>
      <c r="AI382" s="107"/>
      <c r="AJ382" s="120"/>
      <c r="AK382" s="107"/>
      <c r="AL382" s="113"/>
      <c r="AM382" s="121"/>
      <c r="AN382" s="121"/>
    </row>
    <row r="383">
      <c r="A383" s="104"/>
      <c r="B383" s="105"/>
      <c r="C383" s="105"/>
      <c r="D383" s="106" t="str">
        <f t="shared" si="9"/>
        <v/>
      </c>
      <c r="E383" s="107"/>
      <c r="F383" s="108" t="str">
        <f t="shared" si="2"/>
        <v/>
      </c>
      <c r="G383" s="109" t="str">
        <f>IFERROR(VLOOKUP($E383,contratos,2,FALSE),"")</f>
        <v/>
      </c>
      <c r="H383" s="110" t="str">
        <f>IFERROR(VLOOKUP($E383,contratos,3,FALSE),"")</f>
        <v/>
      </c>
      <c r="I383" s="111" t="str">
        <f>IFERROR(VLOOKUP($E383,contratos,4,FALSE),"")</f>
        <v/>
      </c>
      <c r="J383" s="112" t="str">
        <f>IFERROR(VLOOKUP($E383,contratos,5,FALSE),"")</f>
        <v/>
      </c>
      <c r="K383" s="112" t="str">
        <f>IFERROR(VLOOKUP($E383,contratos,6,FALSE),"")</f>
        <v/>
      </c>
      <c r="L383" s="112" t="str">
        <f>IFERROR(VLOOKUP($E383,contratos,7,FALSE),"")</f>
        <v/>
      </c>
      <c r="M383" s="113"/>
      <c r="N383" s="114"/>
      <c r="O383" s="113"/>
      <c r="P383" s="107"/>
      <c r="Q383" s="115"/>
      <c r="R383" s="116"/>
      <c r="S383" s="117" t="str">
        <f t="shared" si="3"/>
        <v/>
      </c>
      <c r="T383" s="116"/>
      <c r="U383" s="106" t="str">
        <f t="shared" si="11"/>
        <v/>
      </c>
      <c r="V383" s="107"/>
      <c r="W383" s="107"/>
      <c r="X383" s="118"/>
      <c r="Y383" s="119" t="str">
        <f t="shared" si="10"/>
        <v/>
      </c>
      <c r="Z383" s="113"/>
      <c r="AA383" s="113"/>
      <c r="AB383" s="119" t="str">
        <f>IF(T383&lt;&gt;"",(HOUR(T383)+MINUTE(T383)/60)*custohh,"")</f>
        <v/>
      </c>
      <c r="AC383" s="118"/>
      <c r="AD383" s="119" t="str">
        <f t="shared" si="6"/>
        <v/>
      </c>
      <c r="AE383" s="107"/>
      <c r="AF383" s="107"/>
      <c r="AG383" s="107"/>
      <c r="AH383" s="107"/>
      <c r="AI383" s="107"/>
      <c r="AJ383" s="120"/>
      <c r="AK383" s="107"/>
      <c r="AL383" s="113"/>
      <c r="AM383" s="121"/>
      <c r="AN383" s="121"/>
    </row>
    <row r="384">
      <c r="A384" s="104"/>
      <c r="B384" s="105"/>
      <c r="C384" s="105"/>
      <c r="D384" s="106" t="str">
        <f t="shared" si="9"/>
        <v/>
      </c>
      <c r="E384" s="107"/>
      <c r="F384" s="108" t="str">
        <f t="shared" si="2"/>
        <v/>
      </c>
      <c r="G384" s="109" t="str">
        <f>IFERROR(VLOOKUP($E384,contratos,2,FALSE),"")</f>
        <v/>
      </c>
      <c r="H384" s="110" t="str">
        <f>IFERROR(VLOOKUP($E384,contratos,3,FALSE),"")</f>
        <v/>
      </c>
      <c r="I384" s="111" t="str">
        <f>IFERROR(VLOOKUP($E384,contratos,4,FALSE),"")</f>
        <v/>
      </c>
      <c r="J384" s="112" t="str">
        <f>IFERROR(VLOOKUP($E384,contratos,5,FALSE),"")</f>
        <v/>
      </c>
      <c r="K384" s="112" t="str">
        <f>IFERROR(VLOOKUP($E384,contratos,6,FALSE),"")</f>
        <v/>
      </c>
      <c r="L384" s="112" t="str">
        <f>IFERROR(VLOOKUP($E384,contratos,7,FALSE),"")</f>
        <v/>
      </c>
      <c r="M384" s="113"/>
      <c r="N384" s="114"/>
      <c r="O384" s="113"/>
      <c r="P384" s="107"/>
      <c r="Q384" s="115"/>
      <c r="R384" s="116"/>
      <c r="S384" s="117" t="str">
        <f t="shared" si="3"/>
        <v/>
      </c>
      <c r="T384" s="116"/>
      <c r="U384" s="106" t="str">
        <f t="shared" si="11"/>
        <v/>
      </c>
      <c r="V384" s="107"/>
      <c r="W384" s="107"/>
      <c r="X384" s="118"/>
      <c r="Y384" s="119" t="str">
        <f t="shared" si="10"/>
        <v/>
      </c>
      <c r="Z384" s="113"/>
      <c r="AA384" s="113"/>
      <c r="AB384" s="119" t="str">
        <f>IF(T384&lt;&gt;"",(HOUR(T384)+MINUTE(T384)/60)*custohh,"")</f>
        <v/>
      </c>
      <c r="AC384" s="118"/>
      <c r="AD384" s="119" t="str">
        <f t="shared" si="6"/>
        <v/>
      </c>
      <c r="AE384" s="107"/>
      <c r="AF384" s="107"/>
      <c r="AG384" s="107"/>
      <c r="AH384" s="107"/>
      <c r="AI384" s="107"/>
      <c r="AJ384" s="120"/>
      <c r="AK384" s="107"/>
      <c r="AL384" s="113"/>
      <c r="AM384" s="121"/>
      <c r="AN384" s="121"/>
    </row>
    <row r="385">
      <c r="A385" s="104"/>
      <c r="B385" s="105"/>
      <c r="C385" s="105"/>
      <c r="D385" s="106" t="str">
        <f t="shared" si="9"/>
        <v/>
      </c>
      <c r="E385" s="107"/>
      <c r="F385" s="108" t="str">
        <f t="shared" si="2"/>
        <v/>
      </c>
      <c r="G385" s="109" t="str">
        <f>IFERROR(VLOOKUP($E385,contratos,2,FALSE),"")</f>
        <v/>
      </c>
      <c r="H385" s="110" t="str">
        <f>IFERROR(VLOOKUP($E385,contratos,3,FALSE),"")</f>
        <v/>
      </c>
      <c r="I385" s="111" t="str">
        <f>IFERROR(VLOOKUP($E385,contratos,4,FALSE),"")</f>
        <v/>
      </c>
      <c r="J385" s="112" t="str">
        <f>IFERROR(VLOOKUP($E385,contratos,5,FALSE),"")</f>
        <v/>
      </c>
      <c r="K385" s="112" t="str">
        <f>IFERROR(VLOOKUP($E385,contratos,6,FALSE),"")</f>
        <v/>
      </c>
      <c r="L385" s="112" t="str">
        <f>IFERROR(VLOOKUP($E385,contratos,7,FALSE),"")</f>
        <v/>
      </c>
      <c r="M385" s="113"/>
      <c r="N385" s="114"/>
      <c r="O385" s="113"/>
      <c r="P385" s="107"/>
      <c r="Q385" s="115"/>
      <c r="R385" s="116"/>
      <c r="S385" s="117" t="str">
        <f t="shared" si="3"/>
        <v/>
      </c>
      <c r="T385" s="116"/>
      <c r="U385" s="106" t="str">
        <f t="shared" si="11"/>
        <v/>
      </c>
      <c r="V385" s="107"/>
      <c r="W385" s="107"/>
      <c r="X385" s="118"/>
      <c r="Y385" s="119" t="str">
        <f t="shared" si="10"/>
        <v/>
      </c>
      <c r="Z385" s="113"/>
      <c r="AA385" s="113"/>
      <c r="AB385" s="119" t="str">
        <f>IF(T385&lt;&gt;"",(HOUR(T385)+MINUTE(T385)/60)*custohh,"")</f>
        <v/>
      </c>
      <c r="AC385" s="118"/>
      <c r="AD385" s="119" t="str">
        <f t="shared" si="6"/>
        <v/>
      </c>
      <c r="AE385" s="107"/>
      <c r="AF385" s="107"/>
      <c r="AG385" s="107"/>
      <c r="AH385" s="107"/>
      <c r="AI385" s="107"/>
      <c r="AJ385" s="120"/>
      <c r="AK385" s="107"/>
      <c r="AL385" s="113"/>
      <c r="AM385" s="121"/>
      <c r="AN385" s="121"/>
    </row>
    <row r="386">
      <c r="A386" s="104"/>
      <c r="B386" s="105"/>
      <c r="C386" s="105"/>
      <c r="D386" s="106" t="str">
        <f t="shared" si="9"/>
        <v/>
      </c>
      <c r="E386" s="107"/>
      <c r="F386" s="108" t="str">
        <f t="shared" si="2"/>
        <v/>
      </c>
      <c r="G386" s="109" t="str">
        <f>IFERROR(VLOOKUP($E386,contratos,2,FALSE),"")</f>
        <v/>
      </c>
      <c r="H386" s="110" t="str">
        <f>IFERROR(VLOOKUP($E386,contratos,3,FALSE),"")</f>
        <v/>
      </c>
      <c r="I386" s="111" t="str">
        <f>IFERROR(VLOOKUP($E386,contratos,4,FALSE),"")</f>
        <v/>
      </c>
      <c r="J386" s="112" t="str">
        <f>IFERROR(VLOOKUP($E386,contratos,5,FALSE),"")</f>
        <v/>
      </c>
      <c r="K386" s="112" t="str">
        <f>IFERROR(VLOOKUP($E386,contratos,6,FALSE),"")</f>
        <v/>
      </c>
      <c r="L386" s="112" t="str">
        <f>IFERROR(VLOOKUP($E386,contratos,7,FALSE),"")</f>
        <v/>
      </c>
      <c r="M386" s="113"/>
      <c r="N386" s="114"/>
      <c r="O386" s="113"/>
      <c r="P386" s="107"/>
      <c r="Q386" s="115"/>
      <c r="R386" s="116"/>
      <c r="S386" s="117" t="str">
        <f t="shared" si="3"/>
        <v/>
      </c>
      <c r="T386" s="116"/>
      <c r="U386" s="106" t="str">
        <f t="shared" si="11"/>
        <v/>
      </c>
      <c r="V386" s="107"/>
      <c r="W386" s="107"/>
      <c r="X386" s="118"/>
      <c r="Y386" s="119" t="str">
        <f t="shared" si="10"/>
        <v/>
      </c>
      <c r="Z386" s="113"/>
      <c r="AA386" s="113"/>
      <c r="AB386" s="119" t="str">
        <f>IF(T386&lt;&gt;"",(HOUR(T386)+MINUTE(T386)/60)*custohh,"")</f>
        <v/>
      </c>
      <c r="AC386" s="118"/>
      <c r="AD386" s="119" t="str">
        <f t="shared" si="6"/>
        <v/>
      </c>
      <c r="AE386" s="107"/>
      <c r="AF386" s="107"/>
      <c r="AG386" s="107"/>
      <c r="AH386" s="107"/>
      <c r="AI386" s="107"/>
      <c r="AJ386" s="120"/>
      <c r="AK386" s="107"/>
      <c r="AL386" s="113"/>
      <c r="AM386" s="121"/>
      <c r="AN386" s="121"/>
    </row>
    <row r="387">
      <c r="A387" s="104"/>
      <c r="B387" s="105"/>
      <c r="C387" s="105"/>
      <c r="D387" s="106" t="str">
        <f t="shared" si="9"/>
        <v/>
      </c>
      <c r="E387" s="107"/>
      <c r="F387" s="108" t="str">
        <f t="shared" si="2"/>
        <v/>
      </c>
      <c r="G387" s="109" t="str">
        <f>IFERROR(VLOOKUP($E387,contratos,2,FALSE),"")</f>
        <v/>
      </c>
      <c r="H387" s="110" t="str">
        <f>IFERROR(VLOOKUP($E387,contratos,3,FALSE),"")</f>
        <v/>
      </c>
      <c r="I387" s="111" t="str">
        <f>IFERROR(VLOOKUP($E387,contratos,4,FALSE),"")</f>
        <v/>
      </c>
      <c r="J387" s="112" t="str">
        <f>IFERROR(VLOOKUP($E387,contratos,5,FALSE),"")</f>
        <v/>
      </c>
      <c r="K387" s="112" t="str">
        <f>IFERROR(VLOOKUP($E387,contratos,6,FALSE),"")</f>
        <v/>
      </c>
      <c r="L387" s="112" t="str">
        <f>IFERROR(VLOOKUP($E387,contratos,7,FALSE),"")</f>
        <v/>
      </c>
      <c r="M387" s="113"/>
      <c r="N387" s="114"/>
      <c r="O387" s="113"/>
      <c r="P387" s="107"/>
      <c r="Q387" s="115"/>
      <c r="R387" s="116"/>
      <c r="S387" s="117" t="str">
        <f t="shared" si="3"/>
        <v/>
      </c>
      <c r="T387" s="116"/>
      <c r="U387" s="106" t="str">
        <f t="shared" si="11"/>
        <v/>
      </c>
      <c r="V387" s="107"/>
      <c r="W387" s="107"/>
      <c r="X387" s="118"/>
      <c r="Y387" s="119" t="str">
        <f t="shared" si="10"/>
        <v/>
      </c>
      <c r="Z387" s="113"/>
      <c r="AA387" s="113"/>
      <c r="AB387" s="119" t="str">
        <f>IF(T387&lt;&gt;"",(HOUR(T387)+MINUTE(T387)/60)*custohh,"")</f>
        <v/>
      </c>
      <c r="AC387" s="118"/>
      <c r="AD387" s="119" t="str">
        <f t="shared" si="6"/>
        <v/>
      </c>
      <c r="AE387" s="107"/>
      <c r="AF387" s="107"/>
      <c r="AG387" s="107"/>
      <c r="AH387" s="107"/>
      <c r="AI387" s="107"/>
      <c r="AJ387" s="120"/>
      <c r="AK387" s="107"/>
      <c r="AL387" s="113"/>
      <c r="AM387" s="121"/>
      <c r="AN387" s="121"/>
    </row>
    <row r="388">
      <c r="A388" s="104"/>
      <c r="B388" s="105"/>
      <c r="C388" s="105"/>
      <c r="D388" s="106" t="str">
        <f t="shared" si="9"/>
        <v/>
      </c>
      <c r="E388" s="107"/>
      <c r="F388" s="108" t="str">
        <f t="shared" si="2"/>
        <v/>
      </c>
      <c r="G388" s="109" t="str">
        <f>IFERROR(VLOOKUP($E388,contratos,2,FALSE),"")</f>
        <v/>
      </c>
      <c r="H388" s="110" t="str">
        <f>IFERROR(VLOOKUP($E388,contratos,3,FALSE),"")</f>
        <v/>
      </c>
      <c r="I388" s="111" t="str">
        <f>IFERROR(VLOOKUP($E388,contratos,4,FALSE),"")</f>
        <v/>
      </c>
      <c r="J388" s="112" t="str">
        <f>IFERROR(VLOOKUP($E388,contratos,5,FALSE),"")</f>
        <v/>
      </c>
      <c r="K388" s="112" t="str">
        <f>IFERROR(VLOOKUP($E388,contratos,6,FALSE),"")</f>
        <v/>
      </c>
      <c r="L388" s="112" t="str">
        <f>IFERROR(VLOOKUP($E388,contratos,7,FALSE),"")</f>
        <v/>
      </c>
      <c r="M388" s="113"/>
      <c r="N388" s="114"/>
      <c r="O388" s="113"/>
      <c r="P388" s="107"/>
      <c r="Q388" s="115"/>
      <c r="R388" s="116"/>
      <c r="S388" s="117" t="str">
        <f t="shared" si="3"/>
        <v/>
      </c>
      <c r="T388" s="116"/>
      <c r="U388" s="106" t="str">
        <f t="shared" si="11"/>
        <v/>
      </c>
      <c r="V388" s="107"/>
      <c r="W388" s="107"/>
      <c r="X388" s="118"/>
      <c r="Y388" s="119" t="str">
        <f t="shared" si="10"/>
        <v/>
      </c>
      <c r="Z388" s="113"/>
      <c r="AA388" s="113"/>
      <c r="AB388" s="119" t="str">
        <f>IF(T388&lt;&gt;"",(HOUR(T388)+MINUTE(T388)/60)*custohh,"")</f>
        <v/>
      </c>
      <c r="AC388" s="118"/>
      <c r="AD388" s="119" t="str">
        <f t="shared" si="6"/>
        <v/>
      </c>
      <c r="AE388" s="107"/>
      <c r="AF388" s="107"/>
      <c r="AG388" s="107"/>
      <c r="AH388" s="107"/>
      <c r="AI388" s="107"/>
      <c r="AJ388" s="120"/>
      <c r="AK388" s="107"/>
      <c r="AL388" s="113"/>
      <c r="AM388" s="121"/>
      <c r="AN388" s="121"/>
    </row>
    <row r="389">
      <c r="A389" s="104"/>
      <c r="B389" s="105"/>
      <c r="C389" s="105"/>
      <c r="D389" s="106" t="str">
        <f t="shared" si="9"/>
        <v/>
      </c>
      <c r="E389" s="107"/>
      <c r="F389" s="108" t="str">
        <f t="shared" si="2"/>
        <v/>
      </c>
      <c r="G389" s="109" t="str">
        <f>IFERROR(VLOOKUP($E389,contratos,2,FALSE),"")</f>
        <v/>
      </c>
      <c r="H389" s="110" t="str">
        <f>IFERROR(VLOOKUP($E389,contratos,3,FALSE),"")</f>
        <v/>
      </c>
      <c r="I389" s="111" t="str">
        <f>IFERROR(VLOOKUP($E389,contratos,4,FALSE),"")</f>
        <v/>
      </c>
      <c r="J389" s="112" t="str">
        <f>IFERROR(VLOOKUP($E389,contratos,5,FALSE),"")</f>
        <v/>
      </c>
      <c r="K389" s="112" t="str">
        <f>IFERROR(VLOOKUP($E389,contratos,6,FALSE),"")</f>
        <v/>
      </c>
      <c r="L389" s="112" t="str">
        <f>IFERROR(VLOOKUP($E389,contratos,7,FALSE),"")</f>
        <v/>
      </c>
      <c r="M389" s="113"/>
      <c r="N389" s="114"/>
      <c r="O389" s="113"/>
      <c r="P389" s="107"/>
      <c r="Q389" s="115"/>
      <c r="R389" s="116"/>
      <c r="S389" s="117" t="str">
        <f t="shared" si="3"/>
        <v/>
      </c>
      <c r="T389" s="116"/>
      <c r="U389" s="106" t="str">
        <f t="shared" si="11"/>
        <v/>
      </c>
      <c r="V389" s="107"/>
      <c r="W389" s="107"/>
      <c r="X389" s="118"/>
      <c r="Y389" s="119" t="str">
        <f t="shared" si="10"/>
        <v/>
      </c>
      <c r="Z389" s="113"/>
      <c r="AA389" s="113"/>
      <c r="AB389" s="119" t="str">
        <f>IF(T389&lt;&gt;"",(HOUR(T389)+MINUTE(T389)/60)*custohh,"")</f>
        <v/>
      </c>
      <c r="AC389" s="118"/>
      <c r="AD389" s="119" t="str">
        <f t="shared" si="6"/>
        <v/>
      </c>
      <c r="AE389" s="107"/>
      <c r="AF389" s="107"/>
      <c r="AG389" s="107"/>
      <c r="AH389" s="107"/>
      <c r="AI389" s="107"/>
      <c r="AJ389" s="120"/>
      <c r="AK389" s="107"/>
      <c r="AL389" s="113"/>
      <c r="AM389" s="121"/>
      <c r="AN389" s="121"/>
    </row>
    <row r="390">
      <c r="A390" s="104"/>
      <c r="B390" s="105"/>
      <c r="C390" s="105"/>
      <c r="D390" s="106" t="str">
        <f t="shared" si="9"/>
        <v/>
      </c>
      <c r="E390" s="107"/>
      <c r="F390" s="108" t="str">
        <f t="shared" si="2"/>
        <v/>
      </c>
      <c r="G390" s="109" t="str">
        <f>IFERROR(VLOOKUP($E390,contratos,2,FALSE),"")</f>
        <v/>
      </c>
      <c r="H390" s="110" t="str">
        <f>IFERROR(VLOOKUP($E390,contratos,3,FALSE),"")</f>
        <v/>
      </c>
      <c r="I390" s="111" t="str">
        <f>IFERROR(VLOOKUP($E390,contratos,4,FALSE),"")</f>
        <v/>
      </c>
      <c r="J390" s="112" t="str">
        <f>IFERROR(VLOOKUP($E390,contratos,5,FALSE),"")</f>
        <v/>
      </c>
      <c r="K390" s="112" t="str">
        <f>IFERROR(VLOOKUP($E390,contratos,6,FALSE),"")</f>
        <v/>
      </c>
      <c r="L390" s="112" t="str">
        <f>IFERROR(VLOOKUP($E390,contratos,7,FALSE),"")</f>
        <v/>
      </c>
      <c r="M390" s="113"/>
      <c r="N390" s="114"/>
      <c r="O390" s="113"/>
      <c r="P390" s="107"/>
      <c r="Q390" s="115"/>
      <c r="R390" s="116"/>
      <c r="S390" s="117" t="str">
        <f t="shared" si="3"/>
        <v/>
      </c>
      <c r="T390" s="116"/>
      <c r="U390" s="106" t="str">
        <f t="shared" si="11"/>
        <v/>
      </c>
      <c r="V390" s="107"/>
      <c r="W390" s="107"/>
      <c r="X390" s="118"/>
      <c r="Y390" s="119" t="str">
        <f t="shared" si="10"/>
        <v/>
      </c>
      <c r="Z390" s="113"/>
      <c r="AA390" s="113"/>
      <c r="AB390" s="119" t="str">
        <f>IF(T390&lt;&gt;"",(HOUR(T390)+MINUTE(T390)/60)*custohh,"")</f>
        <v/>
      </c>
      <c r="AC390" s="118"/>
      <c r="AD390" s="119" t="str">
        <f t="shared" si="6"/>
        <v/>
      </c>
      <c r="AE390" s="107"/>
      <c r="AF390" s="107"/>
      <c r="AG390" s="107"/>
      <c r="AH390" s="107"/>
      <c r="AI390" s="107"/>
      <c r="AJ390" s="120"/>
      <c r="AK390" s="107"/>
      <c r="AL390" s="113"/>
      <c r="AM390" s="121"/>
      <c r="AN390" s="121"/>
    </row>
    <row r="391">
      <c r="A391" s="104"/>
      <c r="B391" s="105"/>
      <c r="C391" s="105"/>
      <c r="D391" s="106" t="str">
        <f t="shared" si="9"/>
        <v/>
      </c>
      <c r="E391" s="107"/>
      <c r="F391" s="108" t="str">
        <f t="shared" si="2"/>
        <v/>
      </c>
      <c r="G391" s="109" t="str">
        <f>IFERROR(VLOOKUP($E391,contratos,2,FALSE),"")</f>
        <v/>
      </c>
      <c r="H391" s="110" t="str">
        <f>IFERROR(VLOOKUP($E391,contratos,3,FALSE),"")</f>
        <v/>
      </c>
      <c r="I391" s="111" t="str">
        <f>IFERROR(VLOOKUP($E391,contratos,4,FALSE),"")</f>
        <v/>
      </c>
      <c r="J391" s="112" t="str">
        <f>IFERROR(VLOOKUP($E391,contratos,5,FALSE),"")</f>
        <v/>
      </c>
      <c r="K391" s="112" t="str">
        <f>IFERROR(VLOOKUP($E391,contratos,6,FALSE),"")</f>
        <v/>
      </c>
      <c r="L391" s="112" t="str">
        <f>IFERROR(VLOOKUP($E391,contratos,7,FALSE),"")</f>
        <v/>
      </c>
      <c r="M391" s="113"/>
      <c r="N391" s="114"/>
      <c r="O391" s="113"/>
      <c r="P391" s="107"/>
      <c r="Q391" s="115"/>
      <c r="R391" s="116"/>
      <c r="S391" s="117" t="str">
        <f t="shared" si="3"/>
        <v/>
      </c>
      <c r="T391" s="116"/>
      <c r="U391" s="106" t="str">
        <f t="shared" si="11"/>
        <v/>
      </c>
      <c r="V391" s="107"/>
      <c r="W391" s="107"/>
      <c r="X391" s="118"/>
      <c r="Y391" s="119" t="str">
        <f t="shared" si="10"/>
        <v/>
      </c>
      <c r="Z391" s="113"/>
      <c r="AA391" s="113"/>
      <c r="AB391" s="119" t="str">
        <f>IF(T391&lt;&gt;"",(HOUR(T391)+MINUTE(T391)/60)*custohh,"")</f>
        <v/>
      </c>
      <c r="AC391" s="118"/>
      <c r="AD391" s="119" t="str">
        <f t="shared" si="6"/>
        <v/>
      </c>
      <c r="AE391" s="107"/>
      <c r="AF391" s="107"/>
      <c r="AG391" s="107"/>
      <c r="AH391" s="107"/>
      <c r="AI391" s="107"/>
      <c r="AJ391" s="120"/>
      <c r="AK391" s="107"/>
      <c r="AL391" s="113"/>
      <c r="AM391" s="121"/>
      <c r="AN391" s="121"/>
    </row>
    <row r="392">
      <c r="A392" s="104"/>
      <c r="B392" s="105"/>
      <c r="C392" s="105"/>
      <c r="D392" s="106" t="str">
        <f t="shared" si="9"/>
        <v/>
      </c>
      <c r="E392" s="107"/>
      <c r="F392" s="108" t="str">
        <f t="shared" si="2"/>
        <v/>
      </c>
      <c r="G392" s="109" t="str">
        <f>IFERROR(VLOOKUP($E392,contratos,2,FALSE),"")</f>
        <v/>
      </c>
      <c r="H392" s="110" t="str">
        <f>IFERROR(VLOOKUP($E392,contratos,3,FALSE),"")</f>
        <v/>
      </c>
      <c r="I392" s="111" t="str">
        <f>IFERROR(VLOOKUP($E392,contratos,4,FALSE),"")</f>
        <v/>
      </c>
      <c r="J392" s="112" t="str">
        <f>IFERROR(VLOOKUP($E392,contratos,5,FALSE),"")</f>
        <v/>
      </c>
      <c r="K392" s="112" t="str">
        <f>IFERROR(VLOOKUP($E392,contratos,6,FALSE),"")</f>
        <v/>
      </c>
      <c r="L392" s="112" t="str">
        <f>IFERROR(VLOOKUP($E392,contratos,7,FALSE),"")</f>
        <v/>
      </c>
      <c r="M392" s="113"/>
      <c r="N392" s="114"/>
      <c r="O392" s="113"/>
      <c r="P392" s="107"/>
      <c r="Q392" s="115"/>
      <c r="R392" s="116"/>
      <c r="S392" s="117" t="str">
        <f t="shared" si="3"/>
        <v/>
      </c>
      <c r="T392" s="116"/>
      <c r="U392" s="106" t="str">
        <f t="shared" si="11"/>
        <v/>
      </c>
      <c r="V392" s="107"/>
      <c r="W392" s="107"/>
      <c r="X392" s="118"/>
      <c r="Y392" s="119" t="str">
        <f t="shared" si="10"/>
        <v/>
      </c>
      <c r="Z392" s="113"/>
      <c r="AA392" s="113"/>
      <c r="AB392" s="119" t="str">
        <f>IF(T392&lt;&gt;"",(HOUR(T392)+MINUTE(T392)/60)*custohh,"")</f>
        <v/>
      </c>
      <c r="AC392" s="118"/>
      <c r="AD392" s="119" t="str">
        <f t="shared" si="6"/>
        <v/>
      </c>
      <c r="AE392" s="107"/>
      <c r="AF392" s="107"/>
      <c r="AG392" s="107"/>
      <c r="AH392" s="107"/>
      <c r="AI392" s="107"/>
      <c r="AJ392" s="120"/>
      <c r="AK392" s="107"/>
      <c r="AL392" s="113"/>
      <c r="AM392" s="121"/>
      <c r="AN392" s="121"/>
    </row>
    <row r="393">
      <c r="A393" s="104"/>
      <c r="B393" s="105"/>
      <c r="C393" s="105"/>
      <c r="D393" s="106" t="str">
        <f t="shared" si="9"/>
        <v/>
      </c>
      <c r="E393" s="107"/>
      <c r="F393" s="108" t="str">
        <f t="shared" si="2"/>
        <v/>
      </c>
      <c r="G393" s="109" t="str">
        <f>IFERROR(VLOOKUP($E393,contratos,2,FALSE),"")</f>
        <v/>
      </c>
      <c r="H393" s="110" t="str">
        <f>IFERROR(VLOOKUP($E393,contratos,3,FALSE),"")</f>
        <v/>
      </c>
      <c r="I393" s="111" t="str">
        <f>IFERROR(VLOOKUP($E393,contratos,4,FALSE),"")</f>
        <v/>
      </c>
      <c r="J393" s="112" t="str">
        <f>IFERROR(VLOOKUP($E393,contratos,5,FALSE),"")</f>
        <v/>
      </c>
      <c r="K393" s="112" t="str">
        <f>IFERROR(VLOOKUP($E393,contratos,6,FALSE),"")</f>
        <v/>
      </c>
      <c r="L393" s="112" t="str">
        <f>IFERROR(VLOOKUP($E393,contratos,7,FALSE),"")</f>
        <v/>
      </c>
      <c r="M393" s="113"/>
      <c r="N393" s="114"/>
      <c r="O393" s="113"/>
      <c r="P393" s="107"/>
      <c r="Q393" s="115"/>
      <c r="R393" s="116"/>
      <c r="S393" s="117" t="str">
        <f t="shared" si="3"/>
        <v/>
      </c>
      <c r="T393" s="116"/>
      <c r="U393" s="106" t="str">
        <f t="shared" si="11"/>
        <v/>
      </c>
      <c r="V393" s="107"/>
      <c r="W393" s="107"/>
      <c r="X393" s="118"/>
      <c r="Y393" s="119" t="str">
        <f t="shared" si="10"/>
        <v/>
      </c>
      <c r="Z393" s="113"/>
      <c r="AA393" s="113"/>
      <c r="AB393" s="119" t="str">
        <f>IF(T393&lt;&gt;"",(HOUR(T393)+MINUTE(T393)/60)*custohh,"")</f>
        <v/>
      </c>
      <c r="AC393" s="118"/>
      <c r="AD393" s="119" t="str">
        <f t="shared" si="6"/>
        <v/>
      </c>
      <c r="AE393" s="107"/>
      <c r="AF393" s="107"/>
      <c r="AG393" s="107"/>
      <c r="AH393" s="107"/>
      <c r="AI393" s="107"/>
      <c r="AJ393" s="120"/>
      <c r="AK393" s="107"/>
      <c r="AL393" s="113"/>
      <c r="AM393" s="121"/>
      <c r="AN393" s="121"/>
    </row>
    <row r="394">
      <c r="A394" s="104"/>
      <c r="B394" s="105"/>
      <c r="C394" s="105"/>
      <c r="D394" s="106" t="str">
        <f t="shared" si="9"/>
        <v/>
      </c>
      <c r="E394" s="107"/>
      <c r="F394" s="108" t="str">
        <f t="shared" si="2"/>
        <v/>
      </c>
      <c r="G394" s="109" t="str">
        <f>IFERROR(VLOOKUP($E394,contratos,2,FALSE),"")</f>
        <v/>
      </c>
      <c r="H394" s="110" t="str">
        <f>IFERROR(VLOOKUP($E394,contratos,3,FALSE),"")</f>
        <v/>
      </c>
      <c r="I394" s="111" t="str">
        <f>IFERROR(VLOOKUP($E394,contratos,4,FALSE),"")</f>
        <v/>
      </c>
      <c r="J394" s="112" t="str">
        <f>IFERROR(VLOOKUP($E394,contratos,5,FALSE),"")</f>
        <v/>
      </c>
      <c r="K394" s="112" t="str">
        <f>IFERROR(VLOOKUP($E394,contratos,6,FALSE),"")</f>
        <v/>
      </c>
      <c r="L394" s="112" t="str">
        <f>IFERROR(VLOOKUP($E394,contratos,7,FALSE),"")</f>
        <v/>
      </c>
      <c r="M394" s="113"/>
      <c r="N394" s="114"/>
      <c r="O394" s="113"/>
      <c r="P394" s="107"/>
      <c r="Q394" s="115"/>
      <c r="R394" s="116"/>
      <c r="S394" s="117" t="str">
        <f t="shared" si="3"/>
        <v/>
      </c>
      <c r="T394" s="116"/>
      <c r="U394" s="106" t="str">
        <f t="shared" si="11"/>
        <v/>
      </c>
      <c r="V394" s="107"/>
      <c r="W394" s="107"/>
      <c r="X394" s="118"/>
      <c r="Y394" s="119" t="str">
        <f t="shared" si="10"/>
        <v/>
      </c>
      <c r="Z394" s="113"/>
      <c r="AA394" s="113"/>
      <c r="AB394" s="119" t="str">
        <f>IF(T394&lt;&gt;"",(HOUR(T394)+MINUTE(T394)/60)*custohh,"")</f>
        <v/>
      </c>
      <c r="AC394" s="118"/>
      <c r="AD394" s="119" t="str">
        <f t="shared" si="6"/>
        <v/>
      </c>
      <c r="AE394" s="107"/>
      <c r="AF394" s="107"/>
      <c r="AG394" s="107"/>
      <c r="AH394" s="107"/>
      <c r="AI394" s="107"/>
      <c r="AJ394" s="120"/>
      <c r="AK394" s="107"/>
      <c r="AL394" s="113"/>
      <c r="AM394" s="121"/>
      <c r="AN394" s="121"/>
    </row>
    <row r="395">
      <c r="A395" s="104"/>
      <c r="B395" s="105"/>
      <c r="C395" s="105"/>
      <c r="D395" s="106" t="str">
        <f t="shared" si="9"/>
        <v/>
      </c>
      <c r="E395" s="107"/>
      <c r="F395" s="108" t="str">
        <f t="shared" si="2"/>
        <v/>
      </c>
      <c r="G395" s="109" t="str">
        <f>IFERROR(VLOOKUP($E395,contratos,2,FALSE),"")</f>
        <v/>
      </c>
      <c r="H395" s="110" t="str">
        <f>IFERROR(VLOOKUP($E395,contratos,3,FALSE),"")</f>
        <v/>
      </c>
      <c r="I395" s="111" t="str">
        <f>IFERROR(VLOOKUP($E395,contratos,4,FALSE),"")</f>
        <v/>
      </c>
      <c r="J395" s="112" t="str">
        <f>IFERROR(VLOOKUP($E395,contratos,5,FALSE),"")</f>
        <v/>
      </c>
      <c r="K395" s="112" t="str">
        <f>IFERROR(VLOOKUP($E395,contratos,6,FALSE),"")</f>
        <v/>
      </c>
      <c r="L395" s="112" t="str">
        <f>IFERROR(VLOOKUP($E395,contratos,7,FALSE),"")</f>
        <v/>
      </c>
      <c r="M395" s="113"/>
      <c r="N395" s="114"/>
      <c r="O395" s="113"/>
      <c r="P395" s="107"/>
      <c r="Q395" s="115"/>
      <c r="R395" s="116"/>
      <c r="S395" s="117" t="str">
        <f t="shared" si="3"/>
        <v/>
      </c>
      <c r="T395" s="116"/>
      <c r="U395" s="106" t="str">
        <f t="shared" si="11"/>
        <v/>
      </c>
      <c r="V395" s="107"/>
      <c r="W395" s="107"/>
      <c r="X395" s="118"/>
      <c r="Y395" s="119" t="str">
        <f t="shared" si="10"/>
        <v/>
      </c>
      <c r="Z395" s="113"/>
      <c r="AA395" s="113"/>
      <c r="AB395" s="119" t="str">
        <f>IF(T395&lt;&gt;"",(HOUR(T395)+MINUTE(T395)/60)*custohh,"")</f>
        <v/>
      </c>
      <c r="AC395" s="118"/>
      <c r="AD395" s="119" t="str">
        <f t="shared" si="6"/>
        <v/>
      </c>
      <c r="AE395" s="107"/>
      <c r="AF395" s="107"/>
      <c r="AG395" s="107"/>
      <c r="AH395" s="107"/>
      <c r="AI395" s="107"/>
      <c r="AJ395" s="120"/>
      <c r="AK395" s="107"/>
      <c r="AL395" s="113"/>
      <c r="AM395" s="121"/>
      <c r="AN395" s="121"/>
    </row>
    <row r="396">
      <c r="A396" s="104"/>
      <c r="B396" s="105"/>
      <c r="C396" s="105"/>
      <c r="D396" s="106" t="str">
        <f t="shared" si="9"/>
        <v/>
      </c>
      <c r="E396" s="107"/>
      <c r="F396" s="108" t="str">
        <f t="shared" si="2"/>
        <v/>
      </c>
      <c r="G396" s="109" t="str">
        <f>IFERROR(VLOOKUP($E396,contratos,2,FALSE),"")</f>
        <v/>
      </c>
      <c r="H396" s="110" t="str">
        <f>IFERROR(VLOOKUP($E396,contratos,3,FALSE),"")</f>
        <v/>
      </c>
      <c r="I396" s="111" t="str">
        <f>IFERROR(VLOOKUP($E396,contratos,4,FALSE),"")</f>
        <v/>
      </c>
      <c r="J396" s="112" t="str">
        <f>IFERROR(VLOOKUP($E396,contratos,5,FALSE),"")</f>
        <v/>
      </c>
      <c r="K396" s="112" t="str">
        <f>IFERROR(VLOOKUP($E396,contratos,6,FALSE),"")</f>
        <v/>
      </c>
      <c r="L396" s="112" t="str">
        <f>IFERROR(VLOOKUP($E396,contratos,7,FALSE),"")</f>
        <v/>
      </c>
      <c r="M396" s="113"/>
      <c r="N396" s="114"/>
      <c r="O396" s="113"/>
      <c r="P396" s="107"/>
      <c r="Q396" s="115"/>
      <c r="R396" s="116"/>
      <c r="S396" s="117" t="str">
        <f t="shared" si="3"/>
        <v/>
      </c>
      <c r="T396" s="116"/>
      <c r="U396" s="106" t="str">
        <f t="shared" si="11"/>
        <v/>
      </c>
      <c r="V396" s="107"/>
      <c r="W396" s="107"/>
      <c r="X396" s="118"/>
      <c r="Y396" s="119" t="str">
        <f t="shared" si="10"/>
        <v/>
      </c>
      <c r="Z396" s="113"/>
      <c r="AA396" s="113"/>
      <c r="AB396" s="119" t="str">
        <f>IF(T396&lt;&gt;"",(HOUR(T396)+MINUTE(T396)/60)*custohh,"")</f>
        <v/>
      </c>
      <c r="AC396" s="118"/>
      <c r="AD396" s="119" t="str">
        <f t="shared" si="6"/>
        <v/>
      </c>
      <c r="AE396" s="107"/>
      <c r="AF396" s="107"/>
      <c r="AG396" s="107"/>
      <c r="AH396" s="107"/>
      <c r="AI396" s="107"/>
      <c r="AJ396" s="120"/>
      <c r="AK396" s="107"/>
      <c r="AL396" s="113"/>
      <c r="AM396" s="121"/>
      <c r="AN396" s="121"/>
    </row>
    <row r="397">
      <c r="A397" s="104"/>
      <c r="B397" s="105"/>
      <c r="C397" s="105"/>
      <c r="D397" s="106" t="str">
        <f t="shared" si="9"/>
        <v/>
      </c>
      <c r="E397" s="107"/>
      <c r="F397" s="108" t="str">
        <f t="shared" si="2"/>
        <v/>
      </c>
      <c r="G397" s="109" t="str">
        <f>IFERROR(VLOOKUP($E397,contratos,2,FALSE),"")</f>
        <v/>
      </c>
      <c r="H397" s="110" t="str">
        <f>IFERROR(VLOOKUP($E397,contratos,3,FALSE),"")</f>
        <v/>
      </c>
      <c r="I397" s="111" t="str">
        <f>IFERROR(VLOOKUP($E397,contratos,4,FALSE),"")</f>
        <v/>
      </c>
      <c r="J397" s="112" t="str">
        <f>IFERROR(VLOOKUP($E397,contratos,5,FALSE),"")</f>
        <v/>
      </c>
      <c r="K397" s="112" t="str">
        <f>IFERROR(VLOOKUP($E397,contratos,6,FALSE),"")</f>
        <v/>
      </c>
      <c r="L397" s="112" t="str">
        <f>IFERROR(VLOOKUP($E397,contratos,7,FALSE),"")</f>
        <v/>
      </c>
      <c r="M397" s="113"/>
      <c r="N397" s="114"/>
      <c r="O397" s="113"/>
      <c r="P397" s="107"/>
      <c r="Q397" s="115"/>
      <c r="R397" s="116"/>
      <c r="S397" s="117" t="str">
        <f t="shared" si="3"/>
        <v/>
      </c>
      <c r="T397" s="116"/>
      <c r="U397" s="106" t="str">
        <f t="shared" si="11"/>
        <v/>
      </c>
      <c r="V397" s="107"/>
      <c r="W397" s="107"/>
      <c r="X397" s="118"/>
      <c r="Y397" s="119" t="str">
        <f t="shared" si="10"/>
        <v/>
      </c>
      <c r="Z397" s="113"/>
      <c r="AA397" s="113"/>
      <c r="AB397" s="119" t="str">
        <f>IF(T397&lt;&gt;"",(HOUR(T397)+MINUTE(T397)/60)*custohh,"")</f>
        <v/>
      </c>
      <c r="AC397" s="118"/>
      <c r="AD397" s="119" t="str">
        <f t="shared" si="6"/>
        <v/>
      </c>
      <c r="AE397" s="107"/>
      <c r="AF397" s="107"/>
      <c r="AG397" s="107"/>
      <c r="AH397" s="107"/>
      <c r="AI397" s="107"/>
      <c r="AJ397" s="120"/>
      <c r="AK397" s="107"/>
      <c r="AL397" s="113"/>
      <c r="AM397" s="121"/>
      <c r="AN397" s="121"/>
    </row>
    <row r="398">
      <c r="A398" s="104"/>
      <c r="B398" s="105"/>
      <c r="C398" s="105"/>
      <c r="D398" s="106" t="str">
        <f t="shared" si="9"/>
        <v/>
      </c>
      <c r="E398" s="107"/>
      <c r="F398" s="108" t="str">
        <f t="shared" si="2"/>
        <v/>
      </c>
      <c r="G398" s="109" t="str">
        <f>IFERROR(VLOOKUP($E398,contratos,2,FALSE),"")</f>
        <v/>
      </c>
      <c r="H398" s="110" t="str">
        <f>IFERROR(VLOOKUP($E398,contratos,3,FALSE),"")</f>
        <v/>
      </c>
      <c r="I398" s="111" t="str">
        <f>IFERROR(VLOOKUP($E398,contratos,4,FALSE),"")</f>
        <v/>
      </c>
      <c r="J398" s="112" t="str">
        <f>IFERROR(VLOOKUP($E398,contratos,5,FALSE),"")</f>
        <v/>
      </c>
      <c r="K398" s="112" t="str">
        <f>IFERROR(VLOOKUP($E398,contratos,6,FALSE),"")</f>
        <v/>
      </c>
      <c r="L398" s="112" t="str">
        <f>IFERROR(VLOOKUP($E398,contratos,7,FALSE),"")</f>
        <v/>
      </c>
      <c r="M398" s="113"/>
      <c r="N398" s="114"/>
      <c r="O398" s="113"/>
      <c r="P398" s="107"/>
      <c r="Q398" s="115"/>
      <c r="R398" s="116"/>
      <c r="S398" s="117" t="str">
        <f t="shared" si="3"/>
        <v/>
      </c>
      <c r="T398" s="116"/>
      <c r="U398" s="106" t="str">
        <f t="shared" si="11"/>
        <v/>
      </c>
      <c r="V398" s="107"/>
      <c r="W398" s="107"/>
      <c r="X398" s="118"/>
      <c r="Y398" s="119" t="str">
        <f t="shared" si="10"/>
        <v/>
      </c>
      <c r="Z398" s="113"/>
      <c r="AA398" s="113"/>
      <c r="AB398" s="119" t="str">
        <f>IF(T398&lt;&gt;"",(HOUR(T398)+MINUTE(T398)/60)*custohh,"")</f>
        <v/>
      </c>
      <c r="AC398" s="118"/>
      <c r="AD398" s="119" t="str">
        <f t="shared" si="6"/>
        <v/>
      </c>
      <c r="AE398" s="107"/>
      <c r="AF398" s="107"/>
      <c r="AG398" s="107"/>
      <c r="AH398" s="107"/>
      <c r="AI398" s="107"/>
      <c r="AJ398" s="120"/>
      <c r="AK398" s="107"/>
      <c r="AL398" s="113"/>
      <c r="AM398" s="121"/>
      <c r="AN398" s="121"/>
    </row>
    <row r="399">
      <c r="A399" s="104"/>
      <c r="B399" s="105"/>
      <c r="C399" s="105"/>
      <c r="D399" s="106" t="str">
        <f t="shared" si="9"/>
        <v/>
      </c>
      <c r="E399" s="107"/>
      <c r="F399" s="108" t="str">
        <f t="shared" si="2"/>
        <v/>
      </c>
      <c r="G399" s="109" t="str">
        <f>IFERROR(VLOOKUP($E399,contratos,2,FALSE),"")</f>
        <v/>
      </c>
      <c r="H399" s="110" t="str">
        <f>IFERROR(VLOOKUP($E399,contratos,3,FALSE),"")</f>
        <v/>
      </c>
      <c r="I399" s="111" t="str">
        <f>IFERROR(VLOOKUP($E399,contratos,4,FALSE),"")</f>
        <v/>
      </c>
      <c r="J399" s="112" t="str">
        <f>IFERROR(VLOOKUP($E399,contratos,5,FALSE),"")</f>
        <v/>
      </c>
      <c r="K399" s="112" t="str">
        <f>IFERROR(VLOOKUP($E399,contratos,6,FALSE),"")</f>
        <v/>
      </c>
      <c r="L399" s="112" t="str">
        <f>IFERROR(VLOOKUP($E399,contratos,7,FALSE),"")</f>
        <v/>
      </c>
      <c r="M399" s="113"/>
      <c r="N399" s="114"/>
      <c r="O399" s="113"/>
      <c r="P399" s="107"/>
      <c r="Q399" s="115"/>
      <c r="R399" s="116"/>
      <c r="S399" s="117" t="str">
        <f t="shared" si="3"/>
        <v/>
      </c>
      <c r="T399" s="116"/>
      <c r="U399" s="106" t="str">
        <f t="shared" si="11"/>
        <v/>
      </c>
      <c r="V399" s="107"/>
      <c r="W399" s="107"/>
      <c r="X399" s="118"/>
      <c r="Y399" s="119" t="str">
        <f t="shared" si="10"/>
        <v/>
      </c>
      <c r="Z399" s="113"/>
      <c r="AA399" s="113"/>
      <c r="AB399" s="119" t="str">
        <f>IF(T399&lt;&gt;"",(HOUR(T399)+MINUTE(T399)/60)*custohh,"")</f>
        <v/>
      </c>
      <c r="AC399" s="118"/>
      <c r="AD399" s="119" t="str">
        <f t="shared" si="6"/>
        <v/>
      </c>
      <c r="AE399" s="107"/>
      <c r="AF399" s="107"/>
      <c r="AG399" s="107"/>
      <c r="AH399" s="107"/>
      <c r="AI399" s="107"/>
      <c r="AJ399" s="120"/>
      <c r="AK399" s="107"/>
      <c r="AL399" s="113"/>
      <c r="AM399" s="121"/>
      <c r="AN399" s="121"/>
    </row>
    <row r="400">
      <c r="A400" s="104"/>
      <c r="B400" s="105"/>
      <c r="C400" s="105"/>
      <c r="D400" s="106" t="str">
        <f t="shared" si="9"/>
        <v/>
      </c>
      <c r="E400" s="107"/>
      <c r="F400" s="108" t="str">
        <f t="shared" si="2"/>
        <v/>
      </c>
      <c r="G400" s="109" t="str">
        <f>IFERROR(VLOOKUP($E400,contratos,2,FALSE),"")</f>
        <v/>
      </c>
      <c r="H400" s="110" t="str">
        <f>IFERROR(VLOOKUP($E400,contratos,3,FALSE),"")</f>
        <v/>
      </c>
      <c r="I400" s="111" t="str">
        <f>IFERROR(VLOOKUP($E400,contratos,4,FALSE),"")</f>
        <v/>
      </c>
      <c r="J400" s="112" t="str">
        <f>IFERROR(VLOOKUP($E400,contratos,5,FALSE),"")</f>
        <v/>
      </c>
      <c r="K400" s="112" t="str">
        <f>IFERROR(VLOOKUP($E400,contratos,6,FALSE),"")</f>
        <v/>
      </c>
      <c r="L400" s="112" t="str">
        <f>IFERROR(VLOOKUP($E400,contratos,7,FALSE),"")</f>
        <v/>
      </c>
      <c r="M400" s="113"/>
      <c r="N400" s="114"/>
      <c r="O400" s="113"/>
      <c r="P400" s="107"/>
      <c r="Q400" s="115"/>
      <c r="R400" s="116"/>
      <c r="S400" s="117" t="str">
        <f t="shared" si="3"/>
        <v/>
      </c>
      <c r="T400" s="116"/>
      <c r="U400" s="106" t="str">
        <f t="shared" si="11"/>
        <v/>
      </c>
      <c r="V400" s="107"/>
      <c r="W400" s="107"/>
      <c r="X400" s="118"/>
      <c r="Y400" s="119" t="str">
        <f t="shared" si="10"/>
        <v/>
      </c>
      <c r="Z400" s="113"/>
      <c r="AA400" s="113"/>
      <c r="AB400" s="119" t="str">
        <f>IF(T400&lt;&gt;"",(HOUR(T400)+MINUTE(T400)/60)*custohh,"")</f>
        <v/>
      </c>
      <c r="AC400" s="118"/>
      <c r="AD400" s="119" t="str">
        <f t="shared" si="6"/>
        <v/>
      </c>
      <c r="AE400" s="107"/>
      <c r="AF400" s="107"/>
      <c r="AG400" s="107"/>
      <c r="AH400" s="107"/>
      <c r="AI400" s="107"/>
      <c r="AJ400" s="120"/>
      <c r="AK400" s="107"/>
      <c r="AL400" s="113"/>
      <c r="AM400" s="121"/>
      <c r="AN400" s="121"/>
    </row>
    <row r="401">
      <c r="A401" s="104"/>
      <c r="B401" s="105"/>
      <c r="C401" s="105"/>
      <c r="D401" s="106" t="str">
        <f t="shared" si="9"/>
        <v/>
      </c>
      <c r="E401" s="107"/>
      <c r="F401" s="108" t="str">
        <f t="shared" si="2"/>
        <v/>
      </c>
      <c r="G401" s="109" t="str">
        <f>IFERROR(VLOOKUP($E401,contratos,2,FALSE),"")</f>
        <v/>
      </c>
      <c r="H401" s="110" t="str">
        <f>IFERROR(VLOOKUP($E401,contratos,3,FALSE),"")</f>
        <v/>
      </c>
      <c r="I401" s="111" t="str">
        <f>IFERROR(VLOOKUP($E401,contratos,4,FALSE),"")</f>
        <v/>
      </c>
      <c r="J401" s="112" t="str">
        <f>IFERROR(VLOOKUP($E401,contratos,5,FALSE),"")</f>
        <v/>
      </c>
      <c r="K401" s="112" t="str">
        <f>IFERROR(VLOOKUP($E401,contratos,6,FALSE),"")</f>
        <v/>
      </c>
      <c r="L401" s="112" t="str">
        <f>IFERROR(VLOOKUP($E401,contratos,7,FALSE),"")</f>
        <v/>
      </c>
      <c r="M401" s="113"/>
      <c r="N401" s="114"/>
      <c r="O401" s="113"/>
      <c r="P401" s="107"/>
      <c r="Q401" s="115"/>
      <c r="R401" s="116"/>
      <c r="S401" s="117" t="str">
        <f t="shared" si="3"/>
        <v/>
      </c>
      <c r="T401" s="116"/>
      <c r="U401" s="106" t="str">
        <f t="shared" si="11"/>
        <v/>
      </c>
      <c r="V401" s="107"/>
      <c r="W401" s="107"/>
      <c r="X401" s="118"/>
      <c r="Y401" s="119" t="str">
        <f t="shared" si="10"/>
        <v/>
      </c>
      <c r="Z401" s="113"/>
      <c r="AA401" s="113"/>
      <c r="AB401" s="119" t="str">
        <f>IF(T401&lt;&gt;"",(HOUR(T401)+MINUTE(T401)/60)*custohh,"")</f>
        <v/>
      </c>
      <c r="AC401" s="118"/>
      <c r="AD401" s="119" t="str">
        <f t="shared" si="6"/>
        <v/>
      </c>
      <c r="AE401" s="107"/>
      <c r="AF401" s="107"/>
      <c r="AG401" s="107"/>
      <c r="AH401" s="107"/>
      <c r="AI401" s="107"/>
      <c r="AJ401" s="120"/>
      <c r="AK401" s="107"/>
      <c r="AL401" s="113"/>
      <c r="AM401" s="121"/>
      <c r="AN401" s="121"/>
    </row>
    <row r="402">
      <c r="A402" s="104"/>
      <c r="B402" s="105"/>
      <c r="C402" s="105"/>
      <c r="D402" s="106" t="str">
        <f t="shared" si="9"/>
        <v/>
      </c>
      <c r="E402" s="107"/>
      <c r="F402" s="108" t="str">
        <f t="shared" si="2"/>
        <v/>
      </c>
      <c r="G402" s="109" t="str">
        <f>IFERROR(VLOOKUP($E402,contratos,2,FALSE),"")</f>
        <v/>
      </c>
      <c r="H402" s="110" t="str">
        <f>IFERROR(VLOOKUP($E402,contratos,3,FALSE),"")</f>
        <v/>
      </c>
      <c r="I402" s="111" t="str">
        <f>IFERROR(VLOOKUP($E402,contratos,4,FALSE),"")</f>
        <v/>
      </c>
      <c r="J402" s="112" t="str">
        <f>IFERROR(VLOOKUP($E402,contratos,5,FALSE),"")</f>
        <v/>
      </c>
      <c r="K402" s="112" t="str">
        <f>IFERROR(VLOOKUP($E402,contratos,6,FALSE),"")</f>
        <v/>
      </c>
      <c r="L402" s="112" t="str">
        <f>IFERROR(VLOOKUP($E402,contratos,7,FALSE),"")</f>
        <v/>
      </c>
      <c r="M402" s="113"/>
      <c r="N402" s="114"/>
      <c r="O402" s="113"/>
      <c r="P402" s="107"/>
      <c r="Q402" s="115"/>
      <c r="R402" s="116"/>
      <c r="S402" s="117" t="str">
        <f t="shared" si="3"/>
        <v/>
      </c>
      <c r="T402" s="116"/>
      <c r="U402" s="106" t="str">
        <f t="shared" si="11"/>
        <v/>
      </c>
      <c r="V402" s="107"/>
      <c r="W402" s="107"/>
      <c r="X402" s="118"/>
      <c r="Y402" s="119" t="str">
        <f t="shared" si="10"/>
        <v/>
      </c>
      <c r="Z402" s="113"/>
      <c r="AA402" s="113"/>
      <c r="AB402" s="119" t="str">
        <f>IF(T402&lt;&gt;"",(HOUR(T402)+MINUTE(T402)/60)*custohh,"")</f>
        <v/>
      </c>
      <c r="AC402" s="118"/>
      <c r="AD402" s="119" t="str">
        <f t="shared" si="6"/>
        <v/>
      </c>
      <c r="AE402" s="107"/>
      <c r="AF402" s="107"/>
      <c r="AG402" s="107"/>
      <c r="AH402" s="107"/>
      <c r="AI402" s="107"/>
      <c r="AJ402" s="120"/>
      <c r="AK402" s="107"/>
      <c r="AL402" s="113"/>
      <c r="AM402" s="121"/>
      <c r="AN402" s="121"/>
    </row>
    <row r="403">
      <c r="A403" s="104"/>
      <c r="B403" s="105"/>
      <c r="C403" s="105"/>
      <c r="D403" s="106" t="str">
        <f t="shared" si="9"/>
        <v/>
      </c>
      <c r="E403" s="107"/>
      <c r="F403" s="108" t="str">
        <f t="shared" si="2"/>
        <v/>
      </c>
      <c r="G403" s="109" t="str">
        <f>IFERROR(VLOOKUP($E403,contratos,2,FALSE),"")</f>
        <v/>
      </c>
      <c r="H403" s="110" t="str">
        <f>IFERROR(VLOOKUP($E403,contratos,3,FALSE),"")</f>
        <v/>
      </c>
      <c r="I403" s="111" t="str">
        <f>IFERROR(VLOOKUP($E403,contratos,4,FALSE),"")</f>
        <v/>
      </c>
      <c r="J403" s="112" t="str">
        <f>IFERROR(VLOOKUP($E403,contratos,5,FALSE),"")</f>
        <v/>
      </c>
      <c r="K403" s="112" t="str">
        <f>IFERROR(VLOOKUP($E403,contratos,6,FALSE),"")</f>
        <v/>
      </c>
      <c r="L403" s="112" t="str">
        <f>IFERROR(VLOOKUP($E403,contratos,7,FALSE),"")</f>
        <v/>
      </c>
      <c r="M403" s="113"/>
      <c r="N403" s="114"/>
      <c r="O403" s="113"/>
      <c r="P403" s="107"/>
      <c r="Q403" s="115"/>
      <c r="R403" s="116"/>
      <c r="S403" s="117" t="str">
        <f t="shared" si="3"/>
        <v/>
      </c>
      <c r="T403" s="116"/>
      <c r="U403" s="106" t="str">
        <f t="shared" si="11"/>
        <v/>
      </c>
      <c r="V403" s="107"/>
      <c r="W403" s="107"/>
      <c r="X403" s="118"/>
      <c r="Y403" s="119" t="str">
        <f t="shared" si="10"/>
        <v/>
      </c>
      <c r="Z403" s="113"/>
      <c r="AA403" s="113"/>
      <c r="AB403" s="119" t="str">
        <f>IF(T403&lt;&gt;"",(HOUR(T403)+MINUTE(T403)/60)*custohh,"")</f>
        <v/>
      </c>
      <c r="AC403" s="118"/>
      <c r="AD403" s="119" t="str">
        <f t="shared" si="6"/>
        <v/>
      </c>
      <c r="AE403" s="107"/>
      <c r="AF403" s="107"/>
      <c r="AG403" s="107"/>
      <c r="AH403" s="107"/>
      <c r="AI403" s="107"/>
      <c r="AJ403" s="120"/>
      <c r="AK403" s="107"/>
      <c r="AL403" s="113"/>
      <c r="AM403" s="121"/>
      <c r="AN403" s="121"/>
    </row>
    <row r="404">
      <c r="A404" s="104"/>
      <c r="B404" s="105"/>
      <c r="C404" s="105"/>
      <c r="D404" s="106" t="str">
        <f t="shared" si="9"/>
        <v/>
      </c>
      <c r="E404" s="107"/>
      <c r="F404" s="108" t="str">
        <f t="shared" si="2"/>
        <v/>
      </c>
      <c r="G404" s="109" t="str">
        <f>IFERROR(VLOOKUP($E404,contratos,2,FALSE),"")</f>
        <v/>
      </c>
      <c r="H404" s="110" t="str">
        <f>IFERROR(VLOOKUP($E404,contratos,3,FALSE),"")</f>
        <v/>
      </c>
      <c r="I404" s="111" t="str">
        <f>IFERROR(VLOOKUP($E404,contratos,4,FALSE),"")</f>
        <v/>
      </c>
      <c r="J404" s="112" t="str">
        <f>IFERROR(VLOOKUP($E404,contratos,5,FALSE),"")</f>
        <v/>
      </c>
      <c r="K404" s="112" t="str">
        <f>IFERROR(VLOOKUP($E404,contratos,6,FALSE),"")</f>
        <v/>
      </c>
      <c r="L404" s="112" t="str">
        <f>IFERROR(VLOOKUP($E404,contratos,7,FALSE),"")</f>
        <v/>
      </c>
      <c r="M404" s="113"/>
      <c r="N404" s="114"/>
      <c r="O404" s="113"/>
      <c r="P404" s="107"/>
      <c r="Q404" s="115"/>
      <c r="R404" s="116"/>
      <c r="S404" s="117" t="str">
        <f t="shared" si="3"/>
        <v/>
      </c>
      <c r="T404" s="116"/>
      <c r="U404" s="106" t="str">
        <f t="shared" si="11"/>
        <v/>
      </c>
      <c r="V404" s="107"/>
      <c r="W404" s="107"/>
      <c r="X404" s="118"/>
      <c r="Y404" s="119" t="str">
        <f t="shared" si="10"/>
        <v/>
      </c>
      <c r="Z404" s="113"/>
      <c r="AA404" s="113"/>
      <c r="AB404" s="119" t="str">
        <f>IF(T404&lt;&gt;"",(HOUR(T404)+MINUTE(T404)/60)*custohh,"")</f>
        <v/>
      </c>
      <c r="AC404" s="118"/>
      <c r="AD404" s="119" t="str">
        <f t="shared" si="6"/>
        <v/>
      </c>
      <c r="AE404" s="107"/>
      <c r="AF404" s="107"/>
      <c r="AG404" s="107"/>
      <c r="AH404" s="107"/>
      <c r="AI404" s="107"/>
      <c r="AJ404" s="120"/>
      <c r="AK404" s="107"/>
      <c r="AL404" s="113"/>
      <c r="AM404" s="121"/>
      <c r="AN404" s="121"/>
    </row>
    <row r="405">
      <c r="A405" s="104"/>
      <c r="B405" s="105"/>
      <c r="C405" s="105"/>
      <c r="D405" s="106" t="str">
        <f t="shared" si="9"/>
        <v/>
      </c>
      <c r="E405" s="107"/>
      <c r="F405" s="108" t="str">
        <f t="shared" si="2"/>
        <v/>
      </c>
      <c r="G405" s="109" t="str">
        <f>IFERROR(VLOOKUP($E405,contratos,2,FALSE),"")</f>
        <v/>
      </c>
      <c r="H405" s="110" t="str">
        <f>IFERROR(VLOOKUP($E405,contratos,3,FALSE),"")</f>
        <v/>
      </c>
      <c r="I405" s="111" t="str">
        <f>IFERROR(VLOOKUP($E405,contratos,4,FALSE),"")</f>
        <v/>
      </c>
      <c r="J405" s="112" t="str">
        <f>IFERROR(VLOOKUP($E405,contratos,5,FALSE),"")</f>
        <v/>
      </c>
      <c r="K405" s="112" t="str">
        <f>IFERROR(VLOOKUP($E405,contratos,6,FALSE),"")</f>
        <v/>
      </c>
      <c r="L405" s="112" t="str">
        <f>IFERROR(VLOOKUP($E405,contratos,7,FALSE),"")</f>
        <v/>
      </c>
      <c r="M405" s="113"/>
      <c r="N405" s="114"/>
      <c r="O405" s="113"/>
      <c r="P405" s="107"/>
      <c r="Q405" s="115"/>
      <c r="R405" s="116"/>
      <c r="S405" s="117" t="str">
        <f t="shared" si="3"/>
        <v/>
      </c>
      <c r="T405" s="116"/>
      <c r="U405" s="106" t="str">
        <f t="shared" si="11"/>
        <v/>
      </c>
      <c r="V405" s="107"/>
      <c r="W405" s="107"/>
      <c r="X405" s="118"/>
      <c r="Y405" s="119" t="str">
        <f t="shared" si="10"/>
        <v/>
      </c>
      <c r="Z405" s="113"/>
      <c r="AA405" s="113"/>
      <c r="AB405" s="119" t="str">
        <f>IF(T405&lt;&gt;"",(HOUR(T405)+MINUTE(T405)/60)*custohh,"")</f>
        <v/>
      </c>
      <c r="AC405" s="118"/>
      <c r="AD405" s="119" t="str">
        <f t="shared" si="6"/>
        <v/>
      </c>
      <c r="AE405" s="107"/>
      <c r="AF405" s="107"/>
      <c r="AG405" s="107"/>
      <c r="AH405" s="107"/>
      <c r="AI405" s="107"/>
      <c r="AJ405" s="120"/>
      <c r="AK405" s="107"/>
      <c r="AL405" s="113"/>
      <c r="AM405" s="121"/>
      <c r="AN405" s="121"/>
    </row>
    <row r="406">
      <c r="A406" s="104"/>
      <c r="B406" s="105"/>
      <c r="C406" s="105"/>
      <c r="D406" s="106" t="str">
        <f t="shared" si="9"/>
        <v/>
      </c>
      <c r="E406" s="107"/>
      <c r="F406" s="108" t="str">
        <f t="shared" si="2"/>
        <v/>
      </c>
      <c r="G406" s="109" t="str">
        <f>IFERROR(VLOOKUP($E406,contratos,2,FALSE),"")</f>
        <v/>
      </c>
      <c r="H406" s="110" t="str">
        <f>IFERROR(VLOOKUP($E406,contratos,3,FALSE),"")</f>
        <v/>
      </c>
      <c r="I406" s="111" t="str">
        <f>IFERROR(VLOOKUP($E406,contratos,4,FALSE),"")</f>
        <v/>
      </c>
      <c r="J406" s="112" t="str">
        <f>IFERROR(VLOOKUP($E406,contratos,5,FALSE),"")</f>
        <v/>
      </c>
      <c r="K406" s="112" t="str">
        <f>IFERROR(VLOOKUP($E406,contratos,6,FALSE),"")</f>
        <v/>
      </c>
      <c r="L406" s="112" t="str">
        <f>IFERROR(VLOOKUP($E406,contratos,7,FALSE),"")</f>
        <v/>
      </c>
      <c r="M406" s="113"/>
      <c r="N406" s="114"/>
      <c r="O406" s="113"/>
      <c r="P406" s="107"/>
      <c r="Q406" s="115"/>
      <c r="R406" s="116"/>
      <c r="S406" s="117" t="str">
        <f t="shared" si="3"/>
        <v/>
      </c>
      <c r="T406" s="116"/>
      <c r="U406" s="106" t="str">
        <f t="shared" si="11"/>
        <v/>
      </c>
      <c r="V406" s="107"/>
      <c r="W406" s="107"/>
      <c r="X406" s="118"/>
      <c r="Y406" s="119" t="str">
        <f t="shared" si="10"/>
        <v/>
      </c>
      <c r="Z406" s="113"/>
      <c r="AA406" s="113"/>
      <c r="AB406" s="119" t="str">
        <f>IF(T406&lt;&gt;"",(HOUR(T406)+MINUTE(T406)/60)*custohh,"")</f>
        <v/>
      </c>
      <c r="AC406" s="118"/>
      <c r="AD406" s="119" t="str">
        <f t="shared" si="6"/>
        <v/>
      </c>
      <c r="AE406" s="107"/>
      <c r="AF406" s="107"/>
      <c r="AG406" s="107"/>
      <c r="AH406" s="107"/>
      <c r="AI406" s="107"/>
      <c r="AJ406" s="120"/>
      <c r="AK406" s="107"/>
      <c r="AL406" s="113"/>
      <c r="AM406" s="121"/>
      <c r="AN406" s="121"/>
    </row>
    <row r="407">
      <c r="A407" s="104"/>
      <c r="B407" s="105"/>
      <c r="C407" s="105"/>
      <c r="D407" s="106" t="str">
        <f t="shared" si="9"/>
        <v/>
      </c>
      <c r="E407" s="107"/>
      <c r="F407" s="108" t="str">
        <f t="shared" si="2"/>
        <v/>
      </c>
      <c r="G407" s="109" t="str">
        <f>IFERROR(VLOOKUP($E407,contratos,2,FALSE),"")</f>
        <v/>
      </c>
      <c r="H407" s="110" t="str">
        <f>IFERROR(VLOOKUP($E407,contratos,3,FALSE),"")</f>
        <v/>
      </c>
      <c r="I407" s="111" t="str">
        <f>IFERROR(VLOOKUP($E407,contratos,4,FALSE),"")</f>
        <v/>
      </c>
      <c r="J407" s="112" t="str">
        <f>IFERROR(VLOOKUP($E407,contratos,5,FALSE),"")</f>
        <v/>
      </c>
      <c r="K407" s="112" t="str">
        <f>IFERROR(VLOOKUP($E407,contratos,6,FALSE),"")</f>
        <v/>
      </c>
      <c r="L407" s="112" t="str">
        <f>IFERROR(VLOOKUP($E407,contratos,7,FALSE),"")</f>
        <v/>
      </c>
      <c r="M407" s="113"/>
      <c r="N407" s="114"/>
      <c r="O407" s="113"/>
      <c r="P407" s="107"/>
      <c r="Q407" s="115"/>
      <c r="R407" s="116"/>
      <c r="S407" s="117" t="str">
        <f t="shared" si="3"/>
        <v/>
      </c>
      <c r="T407" s="116"/>
      <c r="U407" s="106" t="str">
        <f t="shared" si="11"/>
        <v/>
      </c>
      <c r="V407" s="107"/>
      <c r="W407" s="107"/>
      <c r="X407" s="118"/>
      <c r="Y407" s="119" t="str">
        <f t="shared" si="10"/>
        <v/>
      </c>
      <c r="Z407" s="113"/>
      <c r="AA407" s="113"/>
      <c r="AB407" s="119" t="str">
        <f>IF(T407&lt;&gt;"",(HOUR(T407)+MINUTE(T407)/60)*custohh,"")</f>
        <v/>
      </c>
      <c r="AC407" s="118"/>
      <c r="AD407" s="119" t="str">
        <f t="shared" si="6"/>
        <v/>
      </c>
      <c r="AE407" s="107"/>
      <c r="AF407" s="107"/>
      <c r="AG407" s="107"/>
      <c r="AH407" s="107"/>
      <c r="AI407" s="107"/>
      <c r="AJ407" s="120"/>
      <c r="AK407" s="107"/>
      <c r="AL407" s="113"/>
      <c r="AM407" s="121"/>
      <c r="AN407" s="121"/>
    </row>
    <row r="408">
      <c r="A408" s="104"/>
      <c r="B408" s="105"/>
      <c r="C408" s="105"/>
      <c r="D408" s="106" t="str">
        <f t="shared" si="9"/>
        <v/>
      </c>
      <c r="E408" s="107"/>
      <c r="F408" s="108" t="str">
        <f t="shared" si="2"/>
        <v/>
      </c>
      <c r="G408" s="109" t="str">
        <f>IFERROR(VLOOKUP($E408,contratos,2,FALSE),"")</f>
        <v/>
      </c>
      <c r="H408" s="110" t="str">
        <f>IFERROR(VLOOKUP($E408,contratos,3,FALSE),"")</f>
        <v/>
      </c>
      <c r="I408" s="111" t="str">
        <f>IFERROR(VLOOKUP($E408,contratos,4,FALSE),"")</f>
        <v/>
      </c>
      <c r="J408" s="112" t="str">
        <f>IFERROR(VLOOKUP($E408,contratos,5,FALSE),"")</f>
        <v/>
      </c>
      <c r="K408" s="112" t="str">
        <f>IFERROR(VLOOKUP($E408,contratos,6,FALSE),"")</f>
        <v/>
      </c>
      <c r="L408" s="112" t="str">
        <f>IFERROR(VLOOKUP($E408,contratos,7,FALSE),"")</f>
        <v/>
      </c>
      <c r="M408" s="113"/>
      <c r="N408" s="114"/>
      <c r="O408" s="113"/>
      <c r="P408" s="107"/>
      <c r="Q408" s="115"/>
      <c r="R408" s="116"/>
      <c r="S408" s="117" t="str">
        <f t="shared" si="3"/>
        <v/>
      </c>
      <c r="T408" s="116"/>
      <c r="U408" s="106" t="str">
        <f t="shared" si="11"/>
        <v/>
      </c>
      <c r="V408" s="107"/>
      <c r="W408" s="107"/>
      <c r="X408" s="118"/>
      <c r="Y408" s="119" t="str">
        <f t="shared" si="10"/>
        <v/>
      </c>
      <c r="Z408" s="113"/>
      <c r="AA408" s="113"/>
      <c r="AB408" s="119" t="str">
        <f>IF(T408&lt;&gt;"",(HOUR(T408)+MINUTE(T408)/60)*custohh,"")</f>
        <v/>
      </c>
      <c r="AC408" s="118"/>
      <c r="AD408" s="119" t="str">
        <f t="shared" si="6"/>
        <v/>
      </c>
      <c r="AE408" s="107"/>
      <c r="AF408" s="107"/>
      <c r="AG408" s="107"/>
      <c r="AH408" s="107"/>
      <c r="AI408" s="107"/>
      <c r="AJ408" s="120"/>
      <c r="AK408" s="107"/>
      <c r="AL408" s="113"/>
      <c r="AM408" s="121"/>
      <c r="AN408" s="121"/>
    </row>
    <row r="409">
      <c r="A409" s="104"/>
      <c r="B409" s="105"/>
      <c r="C409" s="105"/>
      <c r="D409" s="106" t="str">
        <f t="shared" si="9"/>
        <v/>
      </c>
      <c r="E409" s="107"/>
      <c r="F409" s="108" t="str">
        <f t="shared" si="2"/>
        <v/>
      </c>
      <c r="G409" s="109" t="str">
        <f>IFERROR(VLOOKUP($E409,contratos,2,FALSE),"")</f>
        <v/>
      </c>
      <c r="H409" s="110" t="str">
        <f>IFERROR(VLOOKUP($E409,contratos,3,FALSE),"")</f>
        <v/>
      </c>
      <c r="I409" s="111" t="str">
        <f>IFERROR(VLOOKUP($E409,contratos,4,FALSE),"")</f>
        <v/>
      </c>
      <c r="J409" s="112" t="str">
        <f>IFERROR(VLOOKUP($E409,contratos,5,FALSE),"")</f>
        <v/>
      </c>
      <c r="K409" s="112" t="str">
        <f>IFERROR(VLOOKUP($E409,contratos,6,FALSE),"")</f>
        <v/>
      </c>
      <c r="L409" s="112" t="str">
        <f>IFERROR(VLOOKUP($E409,contratos,7,FALSE),"")</f>
        <v/>
      </c>
      <c r="M409" s="113"/>
      <c r="N409" s="114"/>
      <c r="O409" s="113"/>
      <c r="P409" s="107"/>
      <c r="Q409" s="115"/>
      <c r="R409" s="116"/>
      <c r="S409" s="117" t="str">
        <f t="shared" si="3"/>
        <v/>
      </c>
      <c r="T409" s="116"/>
      <c r="U409" s="106" t="str">
        <f t="shared" si="11"/>
        <v/>
      </c>
      <c r="V409" s="107"/>
      <c r="W409" s="107"/>
      <c r="X409" s="118"/>
      <c r="Y409" s="119" t="str">
        <f t="shared" si="10"/>
        <v/>
      </c>
      <c r="Z409" s="113"/>
      <c r="AA409" s="113"/>
      <c r="AB409" s="119" t="str">
        <f>IF(T409&lt;&gt;"",(HOUR(T409)+MINUTE(T409)/60)*custohh,"")</f>
        <v/>
      </c>
      <c r="AC409" s="118"/>
      <c r="AD409" s="119" t="str">
        <f t="shared" si="6"/>
        <v/>
      </c>
      <c r="AE409" s="107"/>
      <c r="AF409" s="107"/>
      <c r="AG409" s="107"/>
      <c r="AH409" s="107"/>
      <c r="AI409" s="107"/>
      <c r="AJ409" s="120"/>
      <c r="AK409" s="107"/>
      <c r="AL409" s="113"/>
      <c r="AM409" s="121"/>
      <c r="AN409" s="121"/>
    </row>
    <row r="410">
      <c r="A410" s="104"/>
      <c r="B410" s="105"/>
      <c r="C410" s="105"/>
      <c r="D410" s="106" t="str">
        <f t="shared" si="9"/>
        <v/>
      </c>
      <c r="E410" s="107"/>
      <c r="F410" s="108" t="str">
        <f t="shared" si="2"/>
        <v/>
      </c>
      <c r="G410" s="109" t="str">
        <f>IFERROR(VLOOKUP($E410,contratos,2,FALSE),"")</f>
        <v/>
      </c>
      <c r="H410" s="110" t="str">
        <f>IFERROR(VLOOKUP($E410,contratos,3,FALSE),"")</f>
        <v/>
      </c>
      <c r="I410" s="111" t="str">
        <f>IFERROR(VLOOKUP($E410,contratos,4,FALSE),"")</f>
        <v/>
      </c>
      <c r="J410" s="112" t="str">
        <f>IFERROR(VLOOKUP($E410,contratos,5,FALSE),"")</f>
        <v/>
      </c>
      <c r="K410" s="112" t="str">
        <f>IFERROR(VLOOKUP($E410,contratos,6,FALSE),"")</f>
        <v/>
      </c>
      <c r="L410" s="112" t="str">
        <f>IFERROR(VLOOKUP($E410,contratos,7,FALSE),"")</f>
        <v/>
      </c>
      <c r="M410" s="113"/>
      <c r="N410" s="114"/>
      <c r="O410" s="113"/>
      <c r="P410" s="107"/>
      <c r="Q410" s="115"/>
      <c r="R410" s="116"/>
      <c r="S410" s="117" t="str">
        <f t="shared" si="3"/>
        <v/>
      </c>
      <c r="T410" s="116"/>
      <c r="U410" s="106" t="str">
        <f t="shared" si="11"/>
        <v/>
      </c>
      <c r="V410" s="107"/>
      <c r="W410" s="107"/>
      <c r="X410" s="118"/>
      <c r="Y410" s="119" t="str">
        <f t="shared" si="10"/>
        <v/>
      </c>
      <c r="Z410" s="113"/>
      <c r="AA410" s="113"/>
      <c r="AB410" s="119" t="str">
        <f>IF(T410&lt;&gt;"",(HOUR(T410)+MINUTE(T410)/60)*custohh,"")</f>
        <v/>
      </c>
      <c r="AC410" s="118"/>
      <c r="AD410" s="119" t="str">
        <f t="shared" si="6"/>
        <v/>
      </c>
      <c r="AE410" s="107"/>
      <c r="AF410" s="107"/>
      <c r="AG410" s="107"/>
      <c r="AH410" s="107"/>
      <c r="AI410" s="107"/>
      <c r="AJ410" s="120"/>
      <c r="AK410" s="107"/>
      <c r="AL410" s="113"/>
      <c r="AM410" s="121"/>
      <c r="AN410" s="121"/>
    </row>
    <row r="411">
      <c r="A411" s="104"/>
      <c r="B411" s="105"/>
      <c r="C411" s="105"/>
      <c r="D411" s="106" t="str">
        <f t="shared" si="9"/>
        <v/>
      </c>
      <c r="E411" s="107"/>
      <c r="F411" s="108" t="str">
        <f t="shared" si="2"/>
        <v/>
      </c>
      <c r="G411" s="109" t="str">
        <f>IFERROR(VLOOKUP($E411,contratos,2,FALSE),"")</f>
        <v/>
      </c>
      <c r="H411" s="110" t="str">
        <f>IFERROR(VLOOKUP($E411,contratos,3,FALSE),"")</f>
        <v/>
      </c>
      <c r="I411" s="111" t="str">
        <f>IFERROR(VLOOKUP($E411,contratos,4,FALSE),"")</f>
        <v/>
      </c>
      <c r="J411" s="112" t="str">
        <f>IFERROR(VLOOKUP($E411,contratos,5,FALSE),"")</f>
        <v/>
      </c>
      <c r="K411" s="112" t="str">
        <f>IFERROR(VLOOKUP($E411,contratos,6,FALSE),"")</f>
        <v/>
      </c>
      <c r="L411" s="112" t="str">
        <f>IFERROR(VLOOKUP($E411,contratos,7,FALSE),"")</f>
        <v/>
      </c>
      <c r="M411" s="113"/>
      <c r="N411" s="114"/>
      <c r="O411" s="113"/>
      <c r="P411" s="107"/>
      <c r="Q411" s="115"/>
      <c r="R411" s="116"/>
      <c r="S411" s="117" t="str">
        <f t="shared" si="3"/>
        <v/>
      </c>
      <c r="T411" s="116"/>
      <c r="U411" s="106" t="str">
        <f t="shared" si="11"/>
        <v/>
      </c>
      <c r="V411" s="107"/>
      <c r="W411" s="107"/>
      <c r="X411" s="118"/>
      <c r="Y411" s="119" t="str">
        <f t="shared" si="10"/>
        <v/>
      </c>
      <c r="Z411" s="113"/>
      <c r="AA411" s="113"/>
      <c r="AB411" s="119" t="str">
        <f>IF(T411&lt;&gt;"",(HOUR(T411)+MINUTE(T411)/60)*custohh,"")</f>
        <v/>
      </c>
      <c r="AC411" s="118"/>
      <c r="AD411" s="119" t="str">
        <f t="shared" si="6"/>
        <v/>
      </c>
      <c r="AE411" s="107"/>
      <c r="AF411" s="107"/>
      <c r="AG411" s="107"/>
      <c r="AH411" s="107"/>
      <c r="AI411" s="107"/>
      <c r="AJ411" s="120"/>
      <c r="AK411" s="107"/>
      <c r="AL411" s="113"/>
      <c r="AM411" s="121"/>
      <c r="AN411" s="121"/>
    </row>
    <row r="412">
      <c r="A412" s="104"/>
      <c r="B412" s="105"/>
      <c r="C412" s="105"/>
      <c r="D412" s="106" t="str">
        <f t="shared" si="9"/>
        <v/>
      </c>
      <c r="E412" s="107"/>
      <c r="F412" s="108" t="str">
        <f t="shared" si="2"/>
        <v/>
      </c>
      <c r="G412" s="109" t="str">
        <f>IFERROR(VLOOKUP($E412,contratos,2,FALSE),"")</f>
        <v/>
      </c>
      <c r="H412" s="110" t="str">
        <f>IFERROR(VLOOKUP($E412,contratos,3,FALSE),"")</f>
        <v/>
      </c>
      <c r="I412" s="111" t="str">
        <f>IFERROR(VLOOKUP($E412,contratos,4,FALSE),"")</f>
        <v/>
      </c>
      <c r="J412" s="112" t="str">
        <f>IFERROR(VLOOKUP($E412,contratos,5,FALSE),"")</f>
        <v/>
      </c>
      <c r="K412" s="112" t="str">
        <f>IFERROR(VLOOKUP($E412,contratos,6,FALSE),"")</f>
        <v/>
      </c>
      <c r="L412" s="112" t="str">
        <f>IFERROR(VLOOKUP($E412,contratos,7,FALSE),"")</f>
        <v/>
      </c>
      <c r="M412" s="113"/>
      <c r="N412" s="114"/>
      <c r="O412" s="113"/>
      <c r="P412" s="107"/>
      <c r="Q412" s="115"/>
      <c r="R412" s="116"/>
      <c r="S412" s="117" t="str">
        <f t="shared" si="3"/>
        <v/>
      </c>
      <c r="T412" s="116"/>
      <c r="U412" s="106" t="str">
        <f t="shared" si="11"/>
        <v/>
      </c>
      <c r="V412" s="107"/>
      <c r="W412" s="107"/>
      <c r="X412" s="118"/>
      <c r="Y412" s="119" t="str">
        <f t="shared" si="10"/>
        <v/>
      </c>
      <c r="Z412" s="113"/>
      <c r="AA412" s="113"/>
      <c r="AB412" s="119" t="str">
        <f>IF(T412&lt;&gt;"",(HOUR(T412)+MINUTE(T412)/60)*custohh,"")</f>
        <v/>
      </c>
      <c r="AC412" s="118"/>
      <c r="AD412" s="119" t="str">
        <f t="shared" si="6"/>
        <v/>
      </c>
      <c r="AE412" s="107"/>
      <c r="AF412" s="107"/>
      <c r="AG412" s="107"/>
      <c r="AH412" s="107"/>
      <c r="AI412" s="107"/>
      <c r="AJ412" s="120"/>
      <c r="AK412" s="107"/>
      <c r="AL412" s="113"/>
      <c r="AM412" s="121"/>
      <c r="AN412" s="121"/>
    </row>
    <row r="413">
      <c r="A413" s="104"/>
      <c r="B413" s="105"/>
      <c r="C413" s="105"/>
      <c r="D413" s="106" t="str">
        <f t="shared" si="9"/>
        <v/>
      </c>
      <c r="E413" s="107"/>
      <c r="F413" s="108" t="str">
        <f t="shared" si="2"/>
        <v/>
      </c>
      <c r="G413" s="109" t="str">
        <f>IFERROR(VLOOKUP($E413,contratos,2,FALSE),"")</f>
        <v/>
      </c>
      <c r="H413" s="110" t="str">
        <f>IFERROR(VLOOKUP($E413,contratos,3,FALSE),"")</f>
        <v/>
      </c>
      <c r="I413" s="111" t="str">
        <f>IFERROR(VLOOKUP($E413,contratos,4,FALSE),"")</f>
        <v/>
      </c>
      <c r="J413" s="112" t="str">
        <f>IFERROR(VLOOKUP($E413,contratos,5,FALSE),"")</f>
        <v/>
      </c>
      <c r="K413" s="112" t="str">
        <f>IFERROR(VLOOKUP($E413,contratos,6,FALSE),"")</f>
        <v/>
      </c>
      <c r="L413" s="112" t="str">
        <f>IFERROR(VLOOKUP($E413,contratos,7,FALSE),"")</f>
        <v/>
      </c>
      <c r="M413" s="113"/>
      <c r="N413" s="114"/>
      <c r="O413" s="113"/>
      <c r="P413" s="107"/>
      <c r="Q413" s="115"/>
      <c r="R413" s="116"/>
      <c r="S413" s="117" t="str">
        <f t="shared" si="3"/>
        <v/>
      </c>
      <c r="T413" s="116"/>
      <c r="U413" s="106" t="str">
        <f t="shared" si="11"/>
        <v/>
      </c>
      <c r="V413" s="107"/>
      <c r="W413" s="107"/>
      <c r="X413" s="118"/>
      <c r="Y413" s="119" t="str">
        <f t="shared" si="10"/>
        <v/>
      </c>
      <c r="Z413" s="113"/>
      <c r="AA413" s="113"/>
      <c r="AB413" s="119" t="str">
        <f>IF(T413&lt;&gt;"",(HOUR(T413)+MINUTE(T413)/60)*custohh,"")</f>
        <v/>
      </c>
      <c r="AC413" s="118"/>
      <c r="AD413" s="119" t="str">
        <f t="shared" si="6"/>
        <v/>
      </c>
      <c r="AE413" s="107"/>
      <c r="AF413" s="107"/>
      <c r="AG413" s="107"/>
      <c r="AH413" s="107"/>
      <c r="AI413" s="107"/>
      <c r="AJ413" s="120"/>
      <c r="AK413" s="107"/>
      <c r="AL413" s="113"/>
      <c r="AM413" s="121"/>
      <c r="AN413" s="121"/>
    </row>
    <row r="414">
      <c r="A414" s="104"/>
      <c r="B414" s="105"/>
      <c r="C414" s="105"/>
      <c r="D414" s="106" t="str">
        <f t="shared" si="9"/>
        <v/>
      </c>
      <c r="E414" s="107"/>
      <c r="F414" s="108" t="str">
        <f t="shared" si="2"/>
        <v/>
      </c>
      <c r="G414" s="109" t="str">
        <f>IFERROR(VLOOKUP($E414,contratos,2,FALSE),"")</f>
        <v/>
      </c>
      <c r="H414" s="110" t="str">
        <f>IFERROR(VLOOKUP($E414,contratos,3,FALSE),"")</f>
        <v/>
      </c>
      <c r="I414" s="111" t="str">
        <f>IFERROR(VLOOKUP($E414,contratos,4,FALSE),"")</f>
        <v/>
      </c>
      <c r="J414" s="112" t="str">
        <f>IFERROR(VLOOKUP($E414,contratos,5,FALSE),"")</f>
        <v/>
      </c>
      <c r="K414" s="112" t="str">
        <f>IFERROR(VLOOKUP($E414,contratos,6,FALSE),"")</f>
        <v/>
      </c>
      <c r="L414" s="112" t="str">
        <f>IFERROR(VLOOKUP($E414,contratos,7,FALSE),"")</f>
        <v/>
      </c>
      <c r="M414" s="113"/>
      <c r="N414" s="114"/>
      <c r="O414" s="113"/>
      <c r="P414" s="107"/>
      <c r="Q414" s="115"/>
      <c r="R414" s="116"/>
      <c r="S414" s="117" t="str">
        <f t="shared" si="3"/>
        <v/>
      </c>
      <c r="T414" s="116"/>
      <c r="U414" s="106" t="str">
        <f t="shared" si="11"/>
        <v/>
      </c>
      <c r="V414" s="107"/>
      <c r="W414" s="107"/>
      <c r="X414" s="118"/>
      <c r="Y414" s="119" t="str">
        <f t="shared" si="10"/>
        <v/>
      </c>
      <c r="Z414" s="113"/>
      <c r="AA414" s="113"/>
      <c r="AB414" s="119" t="str">
        <f>IF(T414&lt;&gt;"",(HOUR(T414)+MINUTE(T414)/60)*custohh,"")</f>
        <v/>
      </c>
      <c r="AC414" s="118"/>
      <c r="AD414" s="119" t="str">
        <f t="shared" si="6"/>
        <v/>
      </c>
      <c r="AE414" s="107"/>
      <c r="AF414" s="107"/>
      <c r="AG414" s="107"/>
      <c r="AH414" s="107"/>
      <c r="AI414" s="107"/>
      <c r="AJ414" s="120"/>
      <c r="AK414" s="107"/>
      <c r="AL414" s="113"/>
      <c r="AM414" s="121"/>
      <c r="AN414" s="121"/>
    </row>
    <row r="415">
      <c r="A415" s="104"/>
      <c r="B415" s="105"/>
      <c r="C415" s="105"/>
      <c r="D415" s="106" t="str">
        <f t="shared" si="9"/>
        <v/>
      </c>
      <c r="E415" s="107"/>
      <c r="F415" s="108" t="str">
        <f t="shared" si="2"/>
        <v/>
      </c>
      <c r="G415" s="109" t="str">
        <f>IFERROR(VLOOKUP($E415,contratos,2,FALSE),"")</f>
        <v/>
      </c>
      <c r="H415" s="110" t="str">
        <f>IFERROR(VLOOKUP($E415,contratos,3,FALSE),"")</f>
        <v/>
      </c>
      <c r="I415" s="111" t="str">
        <f>IFERROR(VLOOKUP($E415,contratos,4,FALSE),"")</f>
        <v/>
      </c>
      <c r="J415" s="112" t="str">
        <f>IFERROR(VLOOKUP($E415,contratos,5,FALSE),"")</f>
        <v/>
      </c>
      <c r="K415" s="112" t="str">
        <f>IFERROR(VLOOKUP($E415,contratos,6,FALSE),"")</f>
        <v/>
      </c>
      <c r="L415" s="112" t="str">
        <f>IFERROR(VLOOKUP($E415,contratos,7,FALSE),"")</f>
        <v/>
      </c>
      <c r="M415" s="113"/>
      <c r="N415" s="114"/>
      <c r="O415" s="113"/>
      <c r="P415" s="107"/>
      <c r="Q415" s="115"/>
      <c r="R415" s="116"/>
      <c r="S415" s="117" t="str">
        <f t="shared" si="3"/>
        <v/>
      </c>
      <c r="T415" s="116"/>
      <c r="U415" s="106" t="str">
        <f t="shared" si="11"/>
        <v/>
      </c>
      <c r="V415" s="107"/>
      <c r="W415" s="107"/>
      <c r="X415" s="118"/>
      <c r="Y415" s="119" t="str">
        <f t="shared" si="10"/>
        <v/>
      </c>
      <c r="Z415" s="113"/>
      <c r="AA415" s="113"/>
      <c r="AB415" s="119" t="str">
        <f>IF(T415&lt;&gt;"",(HOUR(T415)+MINUTE(T415)/60)*custohh,"")</f>
        <v/>
      </c>
      <c r="AC415" s="118"/>
      <c r="AD415" s="119" t="str">
        <f t="shared" si="6"/>
        <v/>
      </c>
      <c r="AE415" s="107"/>
      <c r="AF415" s="107"/>
      <c r="AG415" s="107"/>
      <c r="AH415" s="107"/>
      <c r="AI415" s="107"/>
      <c r="AJ415" s="120"/>
      <c r="AK415" s="107"/>
      <c r="AL415" s="113"/>
      <c r="AM415" s="121"/>
      <c r="AN415" s="121"/>
    </row>
    <row r="416">
      <c r="A416" s="104"/>
      <c r="B416" s="105"/>
      <c r="C416" s="105"/>
      <c r="D416" s="106" t="str">
        <f t="shared" si="9"/>
        <v/>
      </c>
      <c r="E416" s="107"/>
      <c r="F416" s="108" t="str">
        <f t="shared" si="2"/>
        <v/>
      </c>
      <c r="G416" s="109" t="str">
        <f>IFERROR(VLOOKUP($E416,contratos,2,FALSE),"")</f>
        <v/>
      </c>
      <c r="H416" s="110" t="str">
        <f>IFERROR(VLOOKUP($E416,contratos,3,FALSE),"")</f>
        <v/>
      </c>
      <c r="I416" s="111" t="str">
        <f>IFERROR(VLOOKUP($E416,contratos,4,FALSE),"")</f>
        <v/>
      </c>
      <c r="J416" s="112" t="str">
        <f>IFERROR(VLOOKUP($E416,contratos,5,FALSE),"")</f>
        <v/>
      </c>
      <c r="K416" s="112" t="str">
        <f>IFERROR(VLOOKUP($E416,contratos,6,FALSE),"")</f>
        <v/>
      </c>
      <c r="L416" s="112" t="str">
        <f>IFERROR(VLOOKUP($E416,contratos,7,FALSE),"")</f>
        <v/>
      </c>
      <c r="M416" s="113"/>
      <c r="N416" s="114"/>
      <c r="O416" s="113"/>
      <c r="P416" s="107"/>
      <c r="Q416" s="115"/>
      <c r="R416" s="116"/>
      <c r="S416" s="117" t="str">
        <f t="shared" si="3"/>
        <v/>
      </c>
      <c r="T416" s="116"/>
      <c r="U416" s="106" t="str">
        <f t="shared" si="11"/>
        <v/>
      </c>
      <c r="V416" s="107"/>
      <c r="W416" s="107"/>
      <c r="X416" s="118"/>
      <c r="Y416" s="119" t="str">
        <f t="shared" si="10"/>
        <v/>
      </c>
      <c r="Z416" s="113"/>
      <c r="AA416" s="113"/>
      <c r="AB416" s="119" t="str">
        <f>IF(T416&lt;&gt;"",(HOUR(T416)+MINUTE(T416)/60)*custohh,"")</f>
        <v/>
      </c>
      <c r="AC416" s="118"/>
      <c r="AD416" s="119" t="str">
        <f t="shared" si="6"/>
        <v/>
      </c>
      <c r="AE416" s="107"/>
      <c r="AF416" s="107"/>
      <c r="AG416" s="107"/>
      <c r="AH416" s="107"/>
      <c r="AI416" s="107"/>
      <c r="AJ416" s="120"/>
      <c r="AK416" s="107"/>
      <c r="AL416" s="113"/>
      <c r="AM416" s="121"/>
      <c r="AN416" s="121"/>
    </row>
    <row r="417">
      <c r="A417" s="104"/>
      <c r="B417" s="105"/>
      <c r="C417" s="105"/>
      <c r="D417" s="106" t="str">
        <f t="shared" si="9"/>
        <v/>
      </c>
      <c r="E417" s="107"/>
      <c r="F417" s="108" t="str">
        <f t="shared" si="2"/>
        <v/>
      </c>
      <c r="G417" s="109" t="str">
        <f>IFERROR(VLOOKUP($E417,contratos,2,FALSE),"")</f>
        <v/>
      </c>
      <c r="H417" s="110" t="str">
        <f>IFERROR(VLOOKUP($E417,contratos,3,FALSE),"")</f>
        <v/>
      </c>
      <c r="I417" s="111" t="str">
        <f>IFERROR(VLOOKUP($E417,contratos,4,FALSE),"")</f>
        <v/>
      </c>
      <c r="J417" s="112" t="str">
        <f>IFERROR(VLOOKUP($E417,contratos,5,FALSE),"")</f>
        <v/>
      </c>
      <c r="K417" s="112" t="str">
        <f>IFERROR(VLOOKUP($E417,contratos,6,FALSE),"")</f>
        <v/>
      </c>
      <c r="L417" s="112" t="str">
        <f>IFERROR(VLOOKUP($E417,contratos,7,FALSE),"")</f>
        <v/>
      </c>
      <c r="M417" s="113"/>
      <c r="N417" s="114"/>
      <c r="O417" s="113"/>
      <c r="P417" s="107"/>
      <c r="Q417" s="115"/>
      <c r="R417" s="116"/>
      <c r="S417" s="117" t="str">
        <f t="shared" si="3"/>
        <v/>
      </c>
      <c r="T417" s="116"/>
      <c r="U417" s="106" t="str">
        <f t="shared" si="11"/>
        <v/>
      </c>
      <c r="V417" s="107"/>
      <c r="W417" s="107"/>
      <c r="X417" s="118"/>
      <c r="Y417" s="119" t="str">
        <f t="shared" si="10"/>
        <v/>
      </c>
      <c r="Z417" s="113"/>
      <c r="AA417" s="113"/>
      <c r="AB417" s="119" t="str">
        <f>IF(T417&lt;&gt;"",(HOUR(T417)+MINUTE(T417)/60)*custohh,"")</f>
        <v/>
      </c>
      <c r="AC417" s="118"/>
      <c r="AD417" s="119" t="str">
        <f t="shared" si="6"/>
        <v/>
      </c>
      <c r="AE417" s="107"/>
      <c r="AF417" s="107"/>
      <c r="AG417" s="107"/>
      <c r="AH417" s="107"/>
      <c r="AI417" s="107"/>
      <c r="AJ417" s="120"/>
      <c r="AK417" s="107"/>
      <c r="AL417" s="113"/>
      <c r="AM417" s="121"/>
      <c r="AN417" s="121"/>
    </row>
    <row r="418">
      <c r="A418" s="104"/>
      <c r="B418" s="105"/>
      <c r="C418" s="105"/>
      <c r="D418" s="106" t="str">
        <f t="shared" si="9"/>
        <v/>
      </c>
      <c r="E418" s="107"/>
      <c r="F418" s="108" t="str">
        <f t="shared" si="2"/>
        <v/>
      </c>
      <c r="G418" s="109" t="str">
        <f>IFERROR(VLOOKUP($E418,contratos,2,FALSE),"")</f>
        <v/>
      </c>
      <c r="H418" s="110" t="str">
        <f>IFERROR(VLOOKUP($E418,contratos,3,FALSE),"")</f>
        <v/>
      </c>
      <c r="I418" s="111" t="str">
        <f>IFERROR(VLOOKUP($E418,contratos,4,FALSE),"")</f>
        <v/>
      </c>
      <c r="J418" s="112" t="str">
        <f>IFERROR(VLOOKUP($E418,contratos,5,FALSE),"")</f>
        <v/>
      </c>
      <c r="K418" s="112" t="str">
        <f>IFERROR(VLOOKUP($E418,contratos,6,FALSE),"")</f>
        <v/>
      </c>
      <c r="L418" s="112" t="str">
        <f>IFERROR(VLOOKUP($E418,contratos,7,FALSE),"")</f>
        <v/>
      </c>
      <c r="M418" s="113"/>
      <c r="N418" s="114"/>
      <c r="O418" s="113"/>
      <c r="P418" s="107"/>
      <c r="Q418" s="115"/>
      <c r="R418" s="116"/>
      <c r="S418" s="117" t="str">
        <f t="shared" si="3"/>
        <v/>
      </c>
      <c r="T418" s="116"/>
      <c r="U418" s="106" t="str">
        <f t="shared" si="11"/>
        <v/>
      </c>
      <c r="V418" s="107"/>
      <c r="W418" s="107"/>
      <c r="X418" s="118"/>
      <c r="Y418" s="119" t="str">
        <f t="shared" si="10"/>
        <v/>
      </c>
      <c r="Z418" s="113"/>
      <c r="AA418" s="113"/>
      <c r="AB418" s="119" t="str">
        <f>IF(T418&lt;&gt;"",(HOUR(T418)+MINUTE(T418)/60)*custohh,"")</f>
        <v/>
      </c>
      <c r="AC418" s="118"/>
      <c r="AD418" s="119" t="str">
        <f t="shared" si="6"/>
        <v/>
      </c>
      <c r="AE418" s="107"/>
      <c r="AF418" s="107"/>
      <c r="AG418" s="107"/>
      <c r="AH418" s="107"/>
      <c r="AI418" s="107"/>
      <c r="AJ418" s="120"/>
      <c r="AK418" s="107"/>
      <c r="AL418" s="113"/>
      <c r="AM418" s="121"/>
      <c r="AN418" s="121"/>
    </row>
    <row r="419">
      <c r="A419" s="104"/>
      <c r="B419" s="105"/>
      <c r="C419" s="105"/>
      <c r="D419" s="106" t="str">
        <f t="shared" si="9"/>
        <v/>
      </c>
      <c r="E419" s="107"/>
      <c r="F419" s="108" t="str">
        <f t="shared" si="2"/>
        <v/>
      </c>
      <c r="G419" s="109" t="str">
        <f>IFERROR(VLOOKUP($E419,contratos,2,FALSE),"")</f>
        <v/>
      </c>
      <c r="H419" s="110" t="str">
        <f>IFERROR(VLOOKUP($E419,contratos,3,FALSE),"")</f>
        <v/>
      </c>
      <c r="I419" s="111" t="str">
        <f>IFERROR(VLOOKUP($E419,contratos,4,FALSE),"")</f>
        <v/>
      </c>
      <c r="J419" s="112" t="str">
        <f>IFERROR(VLOOKUP($E419,contratos,5,FALSE),"")</f>
        <v/>
      </c>
      <c r="K419" s="112" t="str">
        <f>IFERROR(VLOOKUP($E419,contratos,6,FALSE),"")</f>
        <v/>
      </c>
      <c r="L419" s="112" t="str">
        <f>IFERROR(VLOOKUP($E419,contratos,7,FALSE),"")</f>
        <v/>
      </c>
      <c r="M419" s="113"/>
      <c r="N419" s="114"/>
      <c r="O419" s="113"/>
      <c r="P419" s="107"/>
      <c r="Q419" s="115"/>
      <c r="R419" s="116"/>
      <c r="S419" s="117" t="str">
        <f t="shared" si="3"/>
        <v/>
      </c>
      <c r="T419" s="116"/>
      <c r="U419" s="106" t="str">
        <f t="shared" si="11"/>
        <v/>
      </c>
      <c r="V419" s="107"/>
      <c r="W419" s="107"/>
      <c r="X419" s="118"/>
      <c r="Y419" s="119" t="str">
        <f t="shared" si="10"/>
        <v/>
      </c>
      <c r="Z419" s="113"/>
      <c r="AA419" s="113"/>
      <c r="AB419" s="119" t="str">
        <f>IF(T419&lt;&gt;"",(HOUR(T419)+MINUTE(T419)/60)*custohh,"")</f>
        <v/>
      </c>
      <c r="AC419" s="118"/>
      <c r="AD419" s="119" t="str">
        <f t="shared" si="6"/>
        <v/>
      </c>
      <c r="AE419" s="107"/>
      <c r="AF419" s="107"/>
      <c r="AG419" s="107"/>
      <c r="AH419" s="107"/>
      <c r="AI419" s="107"/>
      <c r="AJ419" s="120"/>
      <c r="AK419" s="107"/>
      <c r="AL419" s="113"/>
      <c r="AM419" s="121"/>
      <c r="AN419" s="121"/>
    </row>
    <row r="420">
      <c r="A420" s="104"/>
      <c r="B420" s="105"/>
      <c r="C420" s="105"/>
      <c r="D420" s="106" t="str">
        <f t="shared" si="9"/>
        <v/>
      </c>
      <c r="E420" s="107"/>
      <c r="F420" s="108" t="str">
        <f t="shared" si="2"/>
        <v/>
      </c>
      <c r="G420" s="109" t="str">
        <f>IFERROR(VLOOKUP($E420,contratos,2,FALSE),"")</f>
        <v/>
      </c>
      <c r="H420" s="110" t="str">
        <f>IFERROR(VLOOKUP($E420,contratos,3,FALSE),"")</f>
        <v/>
      </c>
      <c r="I420" s="111" t="str">
        <f>IFERROR(VLOOKUP($E420,contratos,4,FALSE),"")</f>
        <v/>
      </c>
      <c r="J420" s="112" t="str">
        <f>IFERROR(VLOOKUP($E420,contratos,5,FALSE),"")</f>
        <v/>
      </c>
      <c r="K420" s="112" t="str">
        <f>IFERROR(VLOOKUP($E420,contratos,6,FALSE),"")</f>
        <v/>
      </c>
      <c r="L420" s="112" t="str">
        <f>IFERROR(VLOOKUP($E420,contratos,7,FALSE),"")</f>
        <v/>
      </c>
      <c r="M420" s="113"/>
      <c r="N420" s="114"/>
      <c r="O420" s="113"/>
      <c r="P420" s="107"/>
      <c r="Q420" s="115"/>
      <c r="R420" s="116"/>
      <c r="S420" s="117" t="str">
        <f t="shared" si="3"/>
        <v/>
      </c>
      <c r="T420" s="116"/>
      <c r="U420" s="106" t="str">
        <f t="shared" si="11"/>
        <v/>
      </c>
      <c r="V420" s="107"/>
      <c r="W420" s="107"/>
      <c r="X420" s="118"/>
      <c r="Y420" s="119" t="str">
        <f t="shared" si="10"/>
        <v/>
      </c>
      <c r="Z420" s="113"/>
      <c r="AA420" s="113"/>
      <c r="AB420" s="119" t="str">
        <f>IF(T420&lt;&gt;"",(HOUR(T420)+MINUTE(T420)/60)*custohh,"")</f>
        <v/>
      </c>
      <c r="AC420" s="118"/>
      <c r="AD420" s="119" t="str">
        <f t="shared" si="6"/>
        <v/>
      </c>
      <c r="AE420" s="107"/>
      <c r="AF420" s="107"/>
      <c r="AG420" s="107"/>
      <c r="AH420" s="107"/>
      <c r="AI420" s="107"/>
      <c r="AJ420" s="120"/>
      <c r="AK420" s="107"/>
      <c r="AL420" s="113"/>
      <c r="AM420" s="121"/>
      <c r="AN420" s="121"/>
    </row>
    <row r="421">
      <c r="A421" s="104"/>
      <c r="B421" s="105"/>
      <c r="C421" s="105"/>
      <c r="D421" s="106" t="str">
        <f t="shared" si="9"/>
        <v/>
      </c>
      <c r="E421" s="107"/>
      <c r="F421" s="108" t="str">
        <f t="shared" si="2"/>
        <v/>
      </c>
      <c r="G421" s="109" t="str">
        <f>IFERROR(VLOOKUP($E421,contratos,2,FALSE),"")</f>
        <v/>
      </c>
      <c r="H421" s="110" t="str">
        <f>IFERROR(VLOOKUP($E421,contratos,3,FALSE),"")</f>
        <v/>
      </c>
      <c r="I421" s="111" t="str">
        <f>IFERROR(VLOOKUP($E421,contratos,4,FALSE),"")</f>
        <v/>
      </c>
      <c r="J421" s="112" t="str">
        <f>IFERROR(VLOOKUP($E421,contratos,5,FALSE),"")</f>
        <v/>
      </c>
      <c r="K421" s="112" t="str">
        <f>IFERROR(VLOOKUP($E421,contratos,6,FALSE),"")</f>
        <v/>
      </c>
      <c r="L421" s="112" t="str">
        <f>IFERROR(VLOOKUP($E421,contratos,7,FALSE),"")</f>
        <v/>
      </c>
      <c r="M421" s="113"/>
      <c r="N421" s="114"/>
      <c r="O421" s="113"/>
      <c r="P421" s="107"/>
      <c r="Q421" s="115"/>
      <c r="R421" s="116"/>
      <c r="S421" s="117" t="str">
        <f t="shared" si="3"/>
        <v/>
      </c>
      <c r="T421" s="116"/>
      <c r="U421" s="106" t="str">
        <f t="shared" si="11"/>
        <v/>
      </c>
      <c r="V421" s="107"/>
      <c r="W421" s="107"/>
      <c r="X421" s="118"/>
      <c r="Y421" s="119" t="str">
        <f t="shared" si="10"/>
        <v/>
      </c>
      <c r="Z421" s="113"/>
      <c r="AA421" s="113"/>
      <c r="AB421" s="119" t="str">
        <f>IF(T421&lt;&gt;"",(HOUR(T421)+MINUTE(T421)/60)*custohh,"")</f>
        <v/>
      </c>
      <c r="AC421" s="118"/>
      <c r="AD421" s="119" t="str">
        <f t="shared" si="6"/>
        <v/>
      </c>
      <c r="AE421" s="107"/>
      <c r="AF421" s="107"/>
      <c r="AG421" s="107"/>
      <c r="AH421" s="107"/>
      <c r="AI421" s="107"/>
      <c r="AJ421" s="120"/>
      <c r="AK421" s="107"/>
      <c r="AL421" s="113"/>
      <c r="AM421" s="121"/>
      <c r="AN421" s="121"/>
    </row>
    <row r="422">
      <c r="A422" s="104"/>
      <c r="B422" s="105"/>
      <c r="C422" s="105"/>
      <c r="D422" s="106" t="str">
        <f t="shared" si="9"/>
        <v/>
      </c>
      <c r="E422" s="107"/>
      <c r="F422" s="108" t="str">
        <f t="shared" si="2"/>
        <v/>
      </c>
      <c r="G422" s="109" t="str">
        <f>IFERROR(VLOOKUP($E422,contratos,2,FALSE),"")</f>
        <v/>
      </c>
      <c r="H422" s="110" t="str">
        <f>IFERROR(VLOOKUP($E422,contratos,3,FALSE),"")</f>
        <v/>
      </c>
      <c r="I422" s="111" t="str">
        <f>IFERROR(VLOOKUP($E422,contratos,4,FALSE),"")</f>
        <v/>
      </c>
      <c r="J422" s="112" t="str">
        <f>IFERROR(VLOOKUP($E422,contratos,5,FALSE),"")</f>
        <v/>
      </c>
      <c r="K422" s="112" t="str">
        <f>IFERROR(VLOOKUP($E422,contratos,6,FALSE),"")</f>
        <v/>
      </c>
      <c r="L422" s="112" t="str">
        <f>IFERROR(VLOOKUP($E422,contratos,7,FALSE),"")</f>
        <v/>
      </c>
      <c r="M422" s="113"/>
      <c r="N422" s="114"/>
      <c r="O422" s="113"/>
      <c r="P422" s="107"/>
      <c r="Q422" s="115"/>
      <c r="R422" s="116"/>
      <c r="S422" s="117" t="str">
        <f t="shared" si="3"/>
        <v/>
      </c>
      <c r="T422" s="116"/>
      <c r="U422" s="106" t="str">
        <f t="shared" si="11"/>
        <v/>
      </c>
      <c r="V422" s="107"/>
      <c r="W422" s="107"/>
      <c r="X422" s="118"/>
      <c r="Y422" s="119" t="str">
        <f t="shared" si="10"/>
        <v/>
      </c>
      <c r="Z422" s="113"/>
      <c r="AA422" s="113"/>
      <c r="AB422" s="119" t="str">
        <f>IF(T422&lt;&gt;"",(HOUR(T422)+MINUTE(T422)/60)*custohh,"")</f>
        <v/>
      </c>
      <c r="AC422" s="118"/>
      <c r="AD422" s="119" t="str">
        <f t="shared" si="6"/>
        <v/>
      </c>
      <c r="AE422" s="107"/>
      <c r="AF422" s="107"/>
      <c r="AG422" s="107"/>
      <c r="AH422" s="107"/>
      <c r="AI422" s="107"/>
      <c r="AJ422" s="120"/>
      <c r="AK422" s="107"/>
      <c r="AL422" s="113"/>
      <c r="AM422" s="121"/>
      <c r="AN422" s="121"/>
    </row>
    <row r="423">
      <c r="A423" s="104"/>
      <c r="B423" s="105"/>
      <c r="C423" s="105"/>
      <c r="D423" s="106" t="str">
        <f t="shared" si="9"/>
        <v/>
      </c>
      <c r="E423" s="107"/>
      <c r="F423" s="108" t="str">
        <f t="shared" si="2"/>
        <v/>
      </c>
      <c r="G423" s="109" t="str">
        <f>IFERROR(VLOOKUP($E423,contratos,2,FALSE),"")</f>
        <v/>
      </c>
      <c r="H423" s="110" t="str">
        <f>IFERROR(VLOOKUP($E423,contratos,3,FALSE),"")</f>
        <v/>
      </c>
      <c r="I423" s="111" t="str">
        <f>IFERROR(VLOOKUP($E423,contratos,4,FALSE),"")</f>
        <v/>
      </c>
      <c r="J423" s="112" t="str">
        <f>IFERROR(VLOOKUP($E423,contratos,5,FALSE),"")</f>
        <v/>
      </c>
      <c r="K423" s="112" t="str">
        <f>IFERROR(VLOOKUP($E423,contratos,6,FALSE),"")</f>
        <v/>
      </c>
      <c r="L423" s="112" t="str">
        <f>IFERROR(VLOOKUP($E423,contratos,7,FALSE),"")</f>
        <v/>
      </c>
      <c r="M423" s="113"/>
      <c r="N423" s="114"/>
      <c r="O423" s="113"/>
      <c r="P423" s="107"/>
      <c r="Q423" s="115"/>
      <c r="R423" s="116"/>
      <c r="S423" s="117" t="str">
        <f t="shared" si="3"/>
        <v/>
      </c>
      <c r="T423" s="116"/>
      <c r="U423" s="106" t="str">
        <f t="shared" si="11"/>
        <v/>
      </c>
      <c r="V423" s="107"/>
      <c r="W423" s="107"/>
      <c r="X423" s="118"/>
      <c r="Y423" s="119" t="str">
        <f t="shared" si="10"/>
        <v/>
      </c>
      <c r="Z423" s="113"/>
      <c r="AA423" s="113"/>
      <c r="AB423" s="119" t="str">
        <f>IF(T423&lt;&gt;"",(HOUR(T423)+MINUTE(T423)/60)*custohh,"")</f>
        <v/>
      </c>
      <c r="AC423" s="118"/>
      <c r="AD423" s="119" t="str">
        <f t="shared" si="6"/>
        <v/>
      </c>
      <c r="AE423" s="107"/>
      <c r="AF423" s="107"/>
      <c r="AG423" s="107"/>
      <c r="AH423" s="107"/>
      <c r="AI423" s="107"/>
      <c r="AJ423" s="120"/>
      <c r="AK423" s="107"/>
      <c r="AL423" s="113"/>
      <c r="AM423" s="121"/>
      <c r="AN423" s="121"/>
    </row>
    <row r="424">
      <c r="A424" s="104"/>
      <c r="B424" s="105"/>
      <c r="C424" s="105"/>
      <c r="D424" s="106" t="str">
        <f t="shared" si="9"/>
        <v/>
      </c>
      <c r="E424" s="107"/>
      <c r="F424" s="108" t="str">
        <f t="shared" si="2"/>
        <v/>
      </c>
      <c r="G424" s="109" t="str">
        <f>IFERROR(VLOOKUP($E424,contratos,2,FALSE),"")</f>
        <v/>
      </c>
      <c r="H424" s="110" t="str">
        <f>IFERROR(VLOOKUP($E424,contratos,3,FALSE),"")</f>
        <v/>
      </c>
      <c r="I424" s="111" t="str">
        <f>IFERROR(VLOOKUP($E424,contratos,4,FALSE),"")</f>
        <v/>
      </c>
      <c r="J424" s="112" t="str">
        <f>IFERROR(VLOOKUP($E424,contratos,5,FALSE),"")</f>
        <v/>
      </c>
      <c r="K424" s="112" t="str">
        <f>IFERROR(VLOOKUP($E424,contratos,6,FALSE),"")</f>
        <v/>
      </c>
      <c r="L424" s="112" t="str">
        <f>IFERROR(VLOOKUP($E424,contratos,7,FALSE),"")</f>
        <v/>
      </c>
      <c r="M424" s="113"/>
      <c r="N424" s="114"/>
      <c r="O424" s="113"/>
      <c r="P424" s="107"/>
      <c r="Q424" s="115"/>
      <c r="R424" s="116"/>
      <c r="S424" s="117" t="str">
        <f t="shared" si="3"/>
        <v/>
      </c>
      <c r="T424" s="116"/>
      <c r="U424" s="106" t="str">
        <f t="shared" si="11"/>
        <v/>
      </c>
      <c r="V424" s="107"/>
      <c r="W424" s="107"/>
      <c r="X424" s="118"/>
      <c r="Y424" s="119" t="str">
        <f t="shared" si="10"/>
        <v/>
      </c>
      <c r="Z424" s="113"/>
      <c r="AA424" s="113"/>
      <c r="AB424" s="119" t="str">
        <f>IF(T424&lt;&gt;"",(HOUR(T424)+MINUTE(T424)/60)*custohh,"")</f>
        <v/>
      </c>
      <c r="AC424" s="118"/>
      <c r="AD424" s="119" t="str">
        <f t="shared" si="6"/>
        <v/>
      </c>
      <c r="AE424" s="107"/>
      <c r="AF424" s="107"/>
      <c r="AG424" s="107"/>
      <c r="AH424" s="107"/>
      <c r="AI424" s="107"/>
      <c r="AJ424" s="120"/>
      <c r="AK424" s="107"/>
      <c r="AL424" s="113"/>
      <c r="AM424" s="121"/>
      <c r="AN424" s="121"/>
    </row>
    <row r="425">
      <c r="A425" s="104"/>
      <c r="B425" s="105"/>
      <c r="C425" s="105"/>
      <c r="D425" s="106" t="str">
        <f t="shared" si="9"/>
        <v/>
      </c>
      <c r="E425" s="107"/>
      <c r="F425" s="108" t="str">
        <f t="shared" si="2"/>
        <v/>
      </c>
      <c r="G425" s="109" t="str">
        <f>IFERROR(VLOOKUP($E425,contratos,2,FALSE),"")</f>
        <v/>
      </c>
      <c r="H425" s="110" t="str">
        <f>IFERROR(VLOOKUP($E425,contratos,3,FALSE),"")</f>
        <v/>
      </c>
      <c r="I425" s="111" t="str">
        <f>IFERROR(VLOOKUP($E425,contratos,4,FALSE),"")</f>
        <v/>
      </c>
      <c r="J425" s="112" t="str">
        <f>IFERROR(VLOOKUP($E425,contratos,5,FALSE),"")</f>
        <v/>
      </c>
      <c r="K425" s="112" t="str">
        <f>IFERROR(VLOOKUP($E425,contratos,6,FALSE),"")</f>
        <v/>
      </c>
      <c r="L425" s="112" t="str">
        <f>IFERROR(VLOOKUP($E425,contratos,7,FALSE),"")</f>
        <v/>
      </c>
      <c r="M425" s="113"/>
      <c r="N425" s="114"/>
      <c r="O425" s="113"/>
      <c r="P425" s="107"/>
      <c r="Q425" s="115"/>
      <c r="R425" s="116"/>
      <c r="S425" s="117" t="str">
        <f t="shared" si="3"/>
        <v/>
      </c>
      <c r="T425" s="116"/>
      <c r="U425" s="106" t="str">
        <f t="shared" si="11"/>
        <v/>
      </c>
      <c r="V425" s="107"/>
      <c r="W425" s="107"/>
      <c r="X425" s="118"/>
      <c r="Y425" s="119" t="str">
        <f t="shared" si="10"/>
        <v/>
      </c>
      <c r="Z425" s="113"/>
      <c r="AA425" s="113"/>
      <c r="AB425" s="119" t="str">
        <f>IF(T425&lt;&gt;"",(HOUR(T425)+MINUTE(T425)/60)*custohh,"")</f>
        <v/>
      </c>
      <c r="AC425" s="118"/>
      <c r="AD425" s="119" t="str">
        <f t="shared" si="6"/>
        <v/>
      </c>
      <c r="AE425" s="107"/>
      <c r="AF425" s="107"/>
      <c r="AG425" s="107"/>
      <c r="AH425" s="107"/>
      <c r="AI425" s="107"/>
      <c r="AJ425" s="120"/>
      <c r="AK425" s="107"/>
      <c r="AL425" s="113"/>
      <c r="AM425" s="121"/>
      <c r="AN425" s="121"/>
    </row>
    <row r="426">
      <c r="A426" s="104"/>
      <c r="B426" s="105"/>
      <c r="C426" s="105"/>
      <c r="D426" s="106" t="str">
        <f t="shared" si="9"/>
        <v/>
      </c>
      <c r="E426" s="107"/>
      <c r="F426" s="108" t="str">
        <f t="shared" si="2"/>
        <v/>
      </c>
      <c r="G426" s="109" t="str">
        <f>IFERROR(VLOOKUP($E426,contratos,2,FALSE),"")</f>
        <v/>
      </c>
      <c r="H426" s="110" t="str">
        <f>IFERROR(VLOOKUP($E426,contratos,3,FALSE),"")</f>
        <v/>
      </c>
      <c r="I426" s="111" t="str">
        <f>IFERROR(VLOOKUP($E426,contratos,4,FALSE),"")</f>
        <v/>
      </c>
      <c r="J426" s="112" t="str">
        <f>IFERROR(VLOOKUP($E426,contratos,5,FALSE),"")</f>
        <v/>
      </c>
      <c r="K426" s="112" t="str">
        <f>IFERROR(VLOOKUP($E426,contratos,6,FALSE),"")</f>
        <v/>
      </c>
      <c r="L426" s="112" t="str">
        <f>IFERROR(VLOOKUP($E426,contratos,7,FALSE),"")</f>
        <v/>
      </c>
      <c r="M426" s="113"/>
      <c r="N426" s="114"/>
      <c r="O426" s="113"/>
      <c r="P426" s="107"/>
      <c r="Q426" s="115"/>
      <c r="R426" s="116"/>
      <c r="S426" s="117" t="str">
        <f t="shared" si="3"/>
        <v/>
      </c>
      <c r="T426" s="116"/>
      <c r="U426" s="106" t="str">
        <f t="shared" si="11"/>
        <v/>
      </c>
      <c r="V426" s="107"/>
      <c r="W426" s="107"/>
      <c r="X426" s="118"/>
      <c r="Y426" s="119" t="str">
        <f t="shared" si="10"/>
        <v/>
      </c>
      <c r="Z426" s="113"/>
      <c r="AA426" s="113"/>
      <c r="AB426" s="119" t="str">
        <f>IF(T426&lt;&gt;"",(HOUR(T426)+MINUTE(T426)/60)*custohh,"")</f>
        <v/>
      </c>
      <c r="AC426" s="118"/>
      <c r="AD426" s="119" t="str">
        <f t="shared" si="6"/>
        <v/>
      </c>
      <c r="AE426" s="107"/>
      <c r="AF426" s="107"/>
      <c r="AG426" s="107"/>
      <c r="AH426" s="107"/>
      <c r="AI426" s="107"/>
      <c r="AJ426" s="120"/>
      <c r="AK426" s="107"/>
      <c r="AL426" s="113"/>
      <c r="AM426" s="121"/>
      <c r="AN426" s="121"/>
    </row>
    <row r="427">
      <c r="A427" s="104"/>
      <c r="B427" s="105"/>
      <c r="C427" s="105"/>
      <c r="D427" s="106" t="str">
        <f t="shared" si="9"/>
        <v/>
      </c>
      <c r="E427" s="107"/>
      <c r="F427" s="108" t="str">
        <f t="shared" si="2"/>
        <v/>
      </c>
      <c r="G427" s="109" t="str">
        <f>IFERROR(VLOOKUP($E427,contratos,2,FALSE),"")</f>
        <v/>
      </c>
      <c r="H427" s="110" t="str">
        <f>IFERROR(VLOOKUP($E427,contratos,3,FALSE),"")</f>
        <v/>
      </c>
      <c r="I427" s="111" t="str">
        <f>IFERROR(VLOOKUP($E427,contratos,4,FALSE),"")</f>
        <v/>
      </c>
      <c r="J427" s="112" t="str">
        <f>IFERROR(VLOOKUP($E427,contratos,5,FALSE),"")</f>
        <v/>
      </c>
      <c r="K427" s="112" t="str">
        <f>IFERROR(VLOOKUP($E427,contratos,6,FALSE),"")</f>
        <v/>
      </c>
      <c r="L427" s="112" t="str">
        <f>IFERROR(VLOOKUP($E427,contratos,7,FALSE),"")</f>
        <v/>
      </c>
      <c r="M427" s="113"/>
      <c r="N427" s="114"/>
      <c r="O427" s="113"/>
      <c r="P427" s="107"/>
      <c r="Q427" s="115"/>
      <c r="R427" s="116"/>
      <c r="S427" s="117" t="str">
        <f t="shared" si="3"/>
        <v/>
      </c>
      <c r="T427" s="116"/>
      <c r="U427" s="106" t="str">
        <f t="shared" si="11"/>
        <v/>
      </c>
      <c r="V427" s="107"/>
      <c r="W427" s="107"/>
      <c r="X427" s="118"/>
      <c r="Y427" s="119" t="str">
        <f t="shared" si="10"/>
        <v/>
      </c>
      <c r="Z427" s="113"/>
      <c r="AA427" s="113"/>
      <c r="AB427" s="119" t="str">
        <f>IF(T427&lt;&gt;"",(HOUR(T427)+MINUTE(T427)/60)*custohh,"")</f>
        <v/>
      </c>
      <c r="AC427" s="118"/>
      <c r="AD427" s="119" t="str">
        <f t="shared" si="6"/>
        <v/>
      </c>
      <c r="AE427" s="107"/>
      <c r="AF427" s="107"/>
      <c r="AG427" s="107"/>
      <c r="AH427" s="107"/>
      <c r="AI427" s="107"/>
      <c r="AJ427" s="120"/>
      <c r="AK427" s="107"/>
      <c r="AL427" s="113"/>
      <c r="AM427" s="121"/>
      <c r="AN427" s="121"/>
    </row>
    <row r="428">
      <c r="A428" s="104"/>
      <c r="B428" s="105"/>
      <c r="C428" s="105"/>
      <c r="D428" s="106" t="str">
        <f t="shared" si="9"/>
        <v/>
      </c>
      <c r="E428" s="107"/>
      <c r="F428" s="108" t="str">
        <f t="shared" si="2"/>
        <v/>
      </c>
      <c r="G428" s="109" t="str">
        <f>IFERROR(VLOOKUP($E428,contratos,2,FALSE),"")</f>
        <v/>
      </c>
      <c r="H428" s="110" t="str">
        <f>IFERROR(VLOOKUP($E428,contratos,3,FALSE),"")</f>
        <v/>
      </c>
      <c r="I428" s="111" t="str">
        <f>IFERROR(VLOOKUP($E428,contratos,4,FALSE),"")</f>
        <v/>
      </c>
      <c r="J428" s="112" t="str">
        <f>IFERROR(VLOOKUP($E428,contratos,5,FALSE),"")</f>
        <v/>
      </c>
      <c r="K428" s="112" t="str">
        <f>IFERROR(VLOOKUP($E428,contratos,6,FALSE),"")</f>
        <v/>
      </c>
      <c r="L428" s="112" t="str">
        <f>IFERROR(VLOOKUP($E428,contratos,7,FALSE),"")</f>
        <v/>
      </c>
      <c r="M428" s="113"/>
      <c r="N428" s="114"/>
      <c r="O428" s="113"/>
      <c r="P428" s="107"/>
      <c r="Q428" s="115"/>
      <c r="R428" s="116"/>
      <c r="S428" s="117" t="str">
        <f t="shared" si="3"/>
        <v/>
      </c>
      <c r="T428" s="116"/>
      <c r="U428" s="106" t="str">
        <f t="shared" si="11"/>
        <v/>
      </c>
      <c r="V428" s="107"/>
      <c r="W428" s="107"/>
      <c r="X428" s="118"/>
      <c r="Y428" s="119" t="str">
        <f t="shared" si="10"/>
        <v/>
      </c>
      <c r="Z428" s="113"/>
      <c r="AA428" s="113"/>
      <c r="AB428" s="119" t="str">
        <f>IF(T428&lt;&gt;"",(HOUR(T428)+MINUTE(T428)/60)*custohh,"")</f>
        <v/>
      </c>
      <c r="AC428" s="118"/>
      <c r="AD428" s="119" t="str">
        <f t="shared" si="6"/>
        <v/>
      </c>
      <c r="AE428" s="107"/>
      <c r="AF428" s="107"/>
      <c r="AG428" s="107"/>
      <c r="AH428" s="107"/>
      <c r="AI428" s="107"/>
      <c r="AJ428" s="120"/>
      <c r="AK428" s="107"/>
      <c r="AL428" s="113"/>
      <c r="AM428" s="121"/>
      <c r="AN428" s="121"/>
    </row>
    <row r="429">
      <c r="A429" s="104"/>
      <c r="B429" s="105"/>
      <c r="C429" s="105"/>
      <c r="D429" s="106" t="str">
        <f t="shared" si="9"/>
        <v/>
      </c>
      <c r="E429" s="107"/>
      <c r="F429" s="108" t="str">
        <f t="shared" si="2"/>
        <v/>
      </c>
      <c r="G429" s="109" t="str">
        <f>IFERROR(VLOOKUP($E429,contratos,2,FALSE),"")</f>
        <v/>
      </c>
      <c r="H429" s="110" t="str">
        <f>IFERROR(VLOOKUP($E429,contratos,3,FALSE),"")</f>
        <v/>
      </c>
      <c r="I429" s="111" t="str">
        <f>IFERROR(VLOOKUP($E429,contratos,4,FALSE),"")</f>
        <v/>
      </c>
      <c r="J429" s="112" t="str">
        <f>IFERROR(VLOOKUP($E429,contratos,5,FALSE),"")</f>
        <v/>
      </c>
      <c r="K429" s="112" t="str">
        <f>IFERROR(VLOOKUP($E429,contratos,6,FALSE),"")</f>
        <v/>
      </c>
      <c r="L429" s="112" t="str">
        <f>IFERROR(VLOOKUP($E429,contratos,7,FALSE),"")</f>
        <v/>
      </c>
      <c r="M429" s="113"/>
      <c r="N429" s="114"/>
      <c r="O429" s="113"/>
      <c r="P429" s="107"/>
      <c r="Q429" s="115"/>
      <c r="R429" s="116"/>
      <c r="S429" s="117" t="str">
        <f t="shared" si="3"/>
        <v/>
      </c>
      <c r="T429" s="116"/>
      <c r="U429" s="106" t="str">
        <f t="shared" si="11"/>
        <v/>
      </c>
      <c r="V429" s="107"/>
      <c r="W429" s="107"/>
      <c r="X429" s="118"/>
      <c r="Y429" s="119" t="str">
        <f t="shared" si="10"/>
        <v/>
      </c>
      <c r="Z429" s="113"/>
      <c r="AA429" s="113"/>
      <c r="AB429" s="119" t="str">
        <f>IF(T429&lt;&gt;"",(HOUR(T429)+MINUTE(T429)/60)*custohh,"")</f>
        <v/>
      </c>
      <c r="AC429" s="118"/>
      <c r="AD429" s="119" t="str">
        <f t="shared" si="6"/>
        <v/>
      </c>
      <c r="AE429" s="107"/>
      <c r="AF429" s="107"/>
      <c r="AG429" s="107"/>
      <c r="AH429" s="107"/>
      <c r="AI429" s="107"/>
      <c r="AJ429" s="120"/>
      <c r="AK429" s="107"/>
      <c r="AL429" s="113"/>
      <c r="AM429" s="121"/>
      <c r="AN429" s="121"/>
    </row>
    <row r="430">
      <c r="A430" s="104"/>
      <c r="B430" s="105"/>
      <c r="C430" s="105"/>
      <c r="D430" s="106" t="str">
        <f t="shared" si="9"/>
        <v/>
      </c>
      <c r="E430" s="107"/>
      <c r="F430" s="108" t="str">
        <f t="shared" si="2"/>
        <v/>
      </c>
      <c r="G430" s="109" t="str">
        <f>IFERROR(VLOOKUP($E430,contratos,2,FALSE),"")</f>
        <v/>
      </c>
      <c r="H430" s="110" t="str">
        <f>IFERROR(VLOOKUP($E430,contratos,3,FALSE),"")</f>
        <v/>
      </c>
      <c r="I430" s="111" t="str">
        <f>IFERROR(VLOOKUP($E430,contratos,4,FALSE),"")</f>
        <v/>
      </c>
      <c r="J430" s="112" t="str">
        <f>IFERROR(VLOOKUP($E430,contratos,5,FALSE),"")</f>
        <v/>
      </c>
      <c r="K430" s="112" t="str">
        <f>IFERROR(VLOOKUP($E430,contratos,6,FALSE),"")</f>
        <v/>
      </c>
      <c r="L430" s="112" t="str">
        <f>IFERROR(VLOOKUP($E430,contratos,7,FALSE),"")</f>
        <v/>
      </c>
      <c r="M430" s="113"/>
      <c r="N430" s="114"/>
      <c r="O430" s="113"/>
      <c r="P430" s="107"/>
      <c r="Q430" s="115"/>
      <c r="R430" s="116"/>
      <c r="S430" s="117" t="str">
        <f t="shared" si="3"/>
        <v/>
      </c>
      <c r="T430" s="116"/>
      <c r="U430" s="106" t="str">
        <f t="shared" si="11"/>
        <v/>
      </c>
      <c r="V430" s="107"/>
      <c r="W430" s="107"/>
      <c r="X430" s="118"/>
      <c r="Y430" s="119" t="str">
        <f t="shared" si="10"/>
        <v/>
      </c>
      <c r="Z430" s="113"/>
      <c r="AA430" s="113"/>
      <c r="AB430" s="119" t="str">
        <f>IF(T430&lt;&gt;"",(HOUR(T430)+MINUTE(T430)/60)*custohh,"")</f>
        <v/>
      </c>
      <c r="AC430" s="118"/>
      <c r="AD430" s="119" t="str">
        <f t="shared" si="6"/>
        <v/>
      </c>
      <c r="AE430" s="107"/>
      <c r="AF430" s="107"/>
      <c r="AG430" s="107"/>
      <c r="AH430" s="107"/>
      <c r="AI430" s="107"/>
      <c r="AJ430" s="120"/>
      <c r="AK430" s="107"/>
      <c r="AL430" s="113"/>
      <c r="AM430" s="121"/>
      <c r="AN430" s="121"/>
    </row>
    <row r="431">
      <c r="A431" s="104"/>
      <c r="B431" s="105"/>
      <c r="C431" s="105"/>
      <c r="D431" s="106" t="str">
        <f t="shared" si="9"/>
        <v/>
      </c>
      <c r="E431" s="107"/>
      <c r="F431" s="108" t="str">
        <f t="shared" si="2"/>
        <v/>
      </c>
      <c r="G431" s="109" t="str">
        <f>IFERROR(VLOOKUP($E431,contratos,2,FALSE),"")</f>
        <v/>
      </c>
      <c r="H431" s="110" t="str">
        <f>IFERROR(VLOOKUP($E431,contratos,3,FALSE),"")</f>
        <v/>
      </c>
      <c r="I431" s="111" t="str">
        <f>IFERROR(VLOOKUP($E431,contratos,4,FALSE),"")</f>
        <v/>
      </c>
      <c r="J431" s="112" t="str">
        <f>IFERROR(VLOOKUP($E431,contratos,5,FALSE),"")</f>
        <v/>
      </c>
      <c r="K431" s="112" t="str">
        <f>IFERROR(VLOOKUP($E431,contratos,6,FALSE),"")</f>
        <v/>
      </c>
      <c r="L431" s="112" t="str">
        <f>IFERROR(VLOOKUP($E431,contratos,7,FALSE),"")</f>
        <v/>
      </c>
      <c r="M431" s="113"/>
      <c r="N431" s="114"/>
      <c r="O431" s="113"/>
      <c r="P431" s="107"/>
      <c r="Q431" s="115"/>
      <c r="R431" s="116"/>
      <c r="S431" s="117" t="str">
        <f t="shared" si="3"/>
        <v/>
      </c>
      <c r="T431" s="116"/>
      <c r="U431" s="106" t="str">
        <f t="shared" si="11"/>
        <v/>
      </c>
      <c r="V431" s="107"/>
      <c r="W431" s="107"/>
      <c r="X431" s="118"/>
      <c r="Y431" s="119" t="str">
        <f t="shared" si="10"/>
        <v/>
      </c>
      <c r="Z431" s="113"/>
      <c r="AA431" s="113"/>
      <c r="AB431" s="119" t="str">
        <f>IF(T431&lt;&gt;"",(HOUR(T431)+MINUTE(T431)/60)*custohh,"")</f>
        <v/>
      </c>
      <c r="AC431" s="118"/>
      <c r="AD431" s="119" t="str">
        <f t="shared" si="6"/>
        <v/>
      </c>
      <c r="AE431" s="107"/>
      <c r="AF431" s="107"/>
      <c r="AG431" s="107"/>
      <c r="AH431" s="107"/>
      <c r="AI431" s="107"/>
      <c r="AJ431" s="120"/>
      <c r="AK431" s="107"/>
      <c r="AL431" s="113"/>
      <c r="AM431" s="121"/>
      <c r="AN431" s="121"/>
    </row>
    <row r="432">
      <c r="A432" s="104"/>
      <c r="B432" s="105"/>
      <c r="C432" s="105"/>
      <c r="D432" s="106" t="str">
        <f t="shared" si="9"/>
        <v/>
      </c>
      <c r="E432" s="107"/>
      <c r="F432" s="108" t="str">
        <f t="shared" si="2"/>
        <v/>
      </c>
      <c r="G432" s="109" t="str">
        <f>IFERROR(VLOOKUP($E432,contratos,2,FALSE),"")</f>
        <v/>
      </c>
      <c r="H432" s="110" t="str">
        <f>IFERROR(VLOOKUP($E432,contratos,3,FALSE),"")</f>
        <v/>
      </c>
      <c r="I432" s="111" t="str">
        <f>IFERROR(VLOOKUP($E432,contratos,4,FALSE),"")</f>
        <v/>
      </c>
      <c r="J432" s="112" t="str">
        <f>IFERROR(VLOOKUP($E432,contratos,5,FALSE),"")</f>
        <v/>
      </c>
      <c r="K432" s="112" t="str">
        <f>IFERROR(VLOOKUP($E432,contratos,6,FALSE),"")</f>
        <v/>
      </c>
      <c r="L432" s="112" t="str">
        <f>IFERROR(VLOOKUP($E432,contratos,7,FALSE),"")</f>
        <v/>
      </c>
      <c r="M432" s="113"/>
      <c r="N432" s="114"/>
      <c r="O432" s="113"/>
      <c r="P432" s="107"/>
      <c r="Q432" s="115"/>
      <c r="R432" s="116"/>
      <c r="S432" s="117" t="str">
        <f t="shared" si="3"/>
        <v/>
      </c>
      <c r="T432" s="116"/>
      <c r="U432" s="106" t="str">
        <f t="shared" si="11"/>
        <v/>
      </c>
      <c r="V432" s="107"/>
      <c r="W432" s="107"/>
      <c r="X432" s="118"/>
      <c r="Y432" s="119" t="str">
        <f t="shared" si="10"/>
        <v/>
      </c>
      <c r="Z432" s="113"/>
      <c r="AA432" s="113"/>
      <c r="AB432" s="119" t="str">
        <f>IF(T432&lt;&gt;"",(HOUR(T432)+MINUTE(T432)/60)*custohh,"")</f>
        <v/>
      </c>
      <c r="AC432" s="118"/>
      <c r="AD432" s="119" t="str">
        <f t="shared" si="6"/>
        <v/>
      </c>
      <c r="AE432" s="107"/>
      <c r="AF432" s="107"/>
      <c r="AG432" s="107"/>
      <c r="AH432" s="107"/>
      <c r="AI432" s="107"/>
      <c r="AJ432" s="120"/>
      <c r="AK432" s="107"/>
      <c r="AL432" s="113"/>
      <c r="AM432" s="121"/>
      <c r="AN432" s="121"/>
    </row>
    <row r="433">
      <c r="A433" s="104"/>
      <c r="B433" s="105"/>
      <c r="C433" s="105"/>
      <c r="D433" s="106" t="str">
        <f t="shared" si="9"/>
        <v/>
      </c>
      <c r="E433" s="107"/>
      <c r="F433" s="108" t="str">
        <f t="shared" si="2"/>
        <v/>
      </c>
      <c r="G433" s="109" t="str">
        <f>IFERROR(VLOOKUP($E433,contratos,2,FALSE),"")</f>
        <v/>
      </c>
      <c r="H433" s="110" t="str">
        <f>IFERROR(VLOOKUP($E433,contratos,3,FALSE),"")</f>
        <v/>
      </c>
      <c r="I433" s="111" t="str">
        <f>IFERROR(VLOOKUP($E433,contratos,4,FALSE),"")</f>
        <v/>
      </c>
      <c r="J433" s="112" t="str">
        <f>IFERROR(VLOOKUP($E433,contratos,5,FALSE),"")</f>
        <v/>
      </c>
      <c r="K433" s="112" t="str">
        <f>IFERROR(VLOOKUP($E433,contratos,6,FALSE),"")</f>
        <v/>
      </c>
      <c r="L433" s="112" t="str">
        <f>IFERROR(VLOOKUP($E433,contratos,7,FALSE),"")</f>
        <v/>
      </c>
      <c r="M433" s="113"/>
      <c r="N433" s="114"/>
      <c r="O433" s="113"/>
      <c r="P433" s="107"/>
      <c r="Q433" s="115"/>
      <c r="R433" s="116"/>
      <c r="S433" s="117" t="str">
        <f t="shared" si="3"/>
        <v/>
      </c>
      <c r="T433" s="116"/>
      <c r="U433" s="106" t="str">
        <f t="shared" si="11"/>
        <v/>
      </c>
      <c r="V433" s="107"/>
      <c r="W433" s="107"/>
      <c r="X433" s="118"/>
      <c r="Y433" s="119" t="str">
        <f t="shared" si="10"/>
        <v/>
      </c>
      <c r="Z433" s="113"/>
      <c r="AA433" s="113"/>
      <c r="AB433" s="119" t="str">
        <f>IF(T433&lt;&gt;"",(HOUR(T433)+MINUTE(T433)/60)*custohh,"")</f>
        <v/>
      </c>
      <c r="AC433" s="118"/>
      <c r="AD433" s="119" t="str">
        <f t="shared" si="6"/>
        <v/>
      </c>
      <c r="AE433" s="107"/>
      <c r="AF433" s="107"/>
      <c r="AG433" s="107"/>
      <c r="AH433" s="107"/>
      <c r="AI433" s="107"/>
      <c r="AJ433" s="120"/>
      <c r="AK433" s="107"/>
      <c r="AL433" s="113"/>
      <c r="AM433" s="121"/>
      <c r="AN433" s="121"/>
    </row>
    <row r="434">
      <c r="A434" s="104"/>
      <c r="B434" s="105"/>
      <c r="C434" s="105"/>
      <c r="D434" s="106" t="str">
        <f t="shared" si="9"/>
        <v/>
      </c>
      <c r="E434" s="107"/>
      <c r="F434" s="108" t="str">
        <f t="shared" si="2"/>
        <v/>
      </c>
      <c r="G434" s="109" t="str">
        <f>IFERROR(VLOOKUP($E434,contratos,2,FALSE),"")</f>
        <v/>
      </c>
      <c r="H434" s="110" t="str">
        <f>IFERROR(VLOOKUP($E434,contratos,3,FALSE),"")</f>
        <v/>
      </c>
      <c r="I434" s="111" t="str">
        <f>IFERROR(VLOOKUP($E434,contratos,4,FALSE),"")</f>
        <v/>
      </c>
      <c r="J434" s="112" t="str">
        <f>IFERROR(VLOOKUP($E434,contratos,5,FALSE),"")</f>
        <v/>
      </c>
      <c r="K434" s="112" t="str">
        <f>IFERROR(VLOOKUP($E434,contratos,6,FALSE),"")</f>
        <v/>
      </c>
      <c r="L434" s="112" t="str">
        <f>IFERROR(VLOOKUP($E434,contratos,7,FALSE),"")</f>
        <v/>
      </c>
      <c r="M434" s="113"/>
      <c r="N434" s="114"/>
      <c r="O434" s="113"/>
      <c r="P434" s="107"/>
      <c r="Q434" s="115"/>
      <c r="R434" s="116"/>
      <c r="S434" s="117" t="str">
        <f t="shared" si="3"/>
        <v/>
      </c>
      <c r="T434" s="116"/>
      <c r="U434" s="106" t="str">
        <f t="shared" si="11"/>
        <v/>
      </c>
      <c r="V434" s="107"/>
      <c r="W434" s="107"/>
      <c r="X434" s="118"/>
      <c r="Y434" s="119" t="str">
        <f t="shared" si="10"/>
        <v/>
      </c>
      <c r="Z434" s="113"/>
      <c r="AA434" s="113"/>
      <c r="AB434" s="119" t="str">
        <f>IF(T434&lt;&gt;"",(HOUR(T434)+MINUTE(T434)/60)*custohh,"")</f>
        <v/>
      </c>
      <c r="AC434" s="118"/>
      <c r="AD434" s="119" t="str">
        <f t="shared" si="6"/>
        <v/>
      </c>
      <c r="AE434" s="107"/>
      <c r="AF434" s="107"/>
      <c r="AG434" s="107"/>
      <c r="AH434" s="107"/>
      <c r="AI434" s="107"/>
      <c r="AJ434" s="120"/>
      <c r="AK434" s="107"/>
      <c r="AL434" s="113"/>
      <c r="AM434" s="121"/>
      <c r="AN434" s="121"/>
    </row>
    <row r="435">
      <c r="A435" s="104"/>
      <c r="B435" s="105"/>
      <c r="C435" s="105"/>
      <c r="D435" s="106" t="str">
        <f t="shared" si="9"/>
        <v/>
      </c>
      <c r="E435" s="107"/>
      <c r="F435" s="108" t="str">
        <f t="shared" si="2"/>
        <v/>
      </c>
      <c r="G435" s="109" t="str">
        <f>IFERROR(VLOOKUP($E435,contratos,2,FALSE),"")</f>
        <v/>
      </c>
      <c r="H435" s="110" t="str">
        <f>IFERROR(VLOOKUP($E435,contratos,3,FALSE),"")</f>
        <v/>
      </c>
      <c r="I435" s="111" t="str">
        <f>IFERROR(VLOOKUP($E435,contratos,4,FALSE),"")</f>
        <v/>
      </c>
      <c r="J435" s="112" t="str">
        <f>IFERROR(VLOOKUP($E435,contratos,5,FALSE),"")</f>
        <v/>
      </c>
      <c r="K435" s="112" t="str">
        <f>IFERROR(VLOOKUP($E435,contratos,6,FALSE),"")</f>
        <v/>
      </c>
      <c r="L435" s="112" t="str">
        <f>IFERROR(VLOOKUP($E435,contratos,7,FALSE),"")</f>
        <v/>
      </c>
      <c r="M435" s="113"/>
      <c r="N435" s="114"/>
      <c r="O435" s="113"/>
      <c r="P435" s="107"/>
      <c r="Q435" s="115"/>
      <c r="R435" s="116"/>
      <c r="S435" s="117" t="str">
        <f t="shared" si="3"/>
        <v/>
      </c>
      <c r="T435" s="116"/>
      <c r="U435" s="106" t="str">
        <f t="shared" si="11"/>
        <v/>
      </c>
      <c r="V435" s="107"/>
      <c r="W435" s="107"/>
      <c r="X435" s="118"/>
      <c r="Y435" s="119" t="str">
        <f t="shared" si="10"/>
        <v/>
      </c>
      <c r="Z435" s="113"/>
      <c r="AA435" s="113"/>
      <c r="AB435" s="119" t="str">
        <f>IF(T435&lt;&gt;"",(HOUR(T435)+MINUTE(T435)/60)*custohh,"")</f>
        <v/>
      </c>
      <c r="AC435" s="118"/>
      <c r="AD435" s="119" t="str">
        <f t="shared" si="6"/>
        <v/>
      </c>
      <c r="AE435" s="107"/>
      <c r="AF435" s="107"/>
      <c r="AG435" s="107"/>
      <c r="AH435" s="107"/>
      <c r="AI435" s="107"/>
      <c r="AJ435" s="120"/>
      <c r="AK435" s="107"/>
      <c r="AL435" s="113"/>
      <c r="AM435" s="121"/>
      <c r="AN435" s="121"/>
    </row>
    <row r="436">
      <c r="A436" s="104"/>
      <c r="B436" s="105"/>
      <c r="C436" s="105"/>
      <c r="D436" s="106" t="str">
        <f t="shared" si="9"/>
        <v/>
      </c>
      <c r="E436" s="107"/>
      <c r="F436" s="108" t="str">
        <f t="shared" si="2"/>
        <v/>
      </c>
      <c r="G436" s="109" t="str">
        <f>IFERROR(VLOOKUP($E436,contratos,2,FALSE),"")</f>
        <v/>
      </c>
      <c r="H436" s="110" t="str">
        <f>IFERROR(VLOOKUP($E436,contratos,3,FALSE),"")</f>
        <v/>
      </c>
      <c r="I436" s="111" t="str">
        <f>IFERROR(VLOOKUP($E436,contratos,4,FALSE),"")</f>
        <v/>
      </c>
      <c r="J436" s="112" t="str">
        <f>IFERROR(VLOOKUP($E436,contratos,5,FALSE),"")</f>
        <v/>
      </c>
      <c r="K436" s="112" t="str">
        <f>IFERROR(VLOOKUP($E436,contratos,6,FALSE),"")</f>
        <v/>
      </c>
      <c r="L436" s="112" t="str">
        <f>IFERROR(VLOOKUP($E436,contratos,7,FALSE),"")</f>
        <v/>
      </c>
      <c r="M436" s="113"/>
      <c r="N436" s="114"/>
      <c r="O436" s="113"/>
      <c r="P436" s="107"/>
      <c r="Q436" s="115"/>
      <c r="R436" s="116"/>
      <c r="S436" s="117" t="str">
        <f t="shared" si="3"/>
        <v/>
      </c>
      <c r="T436" s="116"/>
      <c r="U436" s="106" t="str">
        <f t="shared" si="11"/>
        <v/>
      </c>
      <c r="V436" s="107"/>
      <c r="W436" s="107"/>
      <c r="X436" s="118"/>
      <c r="Y436" s="119" t="str">
        <f t="shared" si="10"/>
        <v/>
      </c>
      <c r="Z436" s="113"/>
      <c r="AA436" s="113"/>
      <c r="AB436" s="119" t="str">
        <f>IF(T436&lt;&gt;"",(HOUR(T436)+MINUTE(T436)/60)*custohh,"")</f>
        <v/>
      </c>
      <c r="AC436" s="118"/>
      <c r="AD436" s="119" t="str">
        <f t="shared" si="6"/>
        <v/>
      </c>
      <c r="AE436" s="107"/>
      <c r="AF436" s="107"/>
      <c r="AG436" s="107"/>
      <c r="AH436" s="107"/>
      <c r="AI436" s="107"/>
      <c r="AJ436" s="120"/>
      <c r="AK436" s="107"/>
      <c r="AL436" s="113"/>
      <c r="AM436" s="121"/>
      <c r="AN436" s="121"/>
    </row>
    <row r="437">
      <c r="A437" s="104"/>
      <c r="B437" s="105"/>
      <c r="C437" s="105"/>
      <c r="D437" s="106" t="str">
        <f t="shared" si="9"/>
        <v/>
      </c>
      <c r="E437" s="107"/>
      <c r="F437" s="108" t="str">
        <f t="shared" si="2"/>
        <v/>
      </c>
      <c r="G437" s="109" t="str">
        <f>IFERROR(VLOOKUP($E437,contratos,2,FALSE),"")</f>
        <v/>
      </c>
      <c r="H437" s="110" t="str">
        <f>IFERROR(VLOOKUP($E437,contratos,3,FALSE),"")</f>
        <v/>
      </c>
      <c r="I437" s="111" t="str">
        <f>IFERROR(VLOOKUP($E437,contratos,4,FALSE),"")</f>
        <v/>
      </c>
      <c r="J437" s="112" t="str">
        <f>IFERROR(VLOOKUP($E437,contratos,5,FALSE),"")</f>
        <v/>
      </c>
      <c r="K437" s="112" t="str">
        <f>IFERROR(VLOOKUP($E437,contratos,6,FALSE),"")</f>
        <v/>
      </c>
      <c r="L437" s="112" t="str">
        <f>IFERROR(VLOOKUP($E437,contratos,7,FALSE),"")</f>
        <v/>
      </c>
      <c r="M437" s="113"/>
      <c r="N437" s="114"/>
      <c r="O437" s="113"/>
      <c r="P437" s="107"/>
      <c r="Q437" s="115"/>
      <c r="R437" s="116"/>
      <c r="S437" s="117" t="str">
        <f t="shared" si="3"/>
        <v/>
      </c>
      <c r="T437" s="116"/>
      <c r="U437" s="106" t="str">
        <f t="shared" si="11"/>
        <v/>
      </c>
      <c r="V437" s="107"/>
      <c r="W437" s="107"/>
      <c r="X437" s="118"/>
      <c r="Y437" s="119" t="str">
        <f t="shared" si="10"/>
        <v/>
      </c>
      <c r="Z437" s="113"/>
      <c r="AA437" s="113"/>
      <c r="AB437" s="119" t="str">
        <f>IF(T437&lt;&gt;"",(HOUR(T437)+MINUTE(T437)/60)*custohh,"")</f>
        <v/>
      </c>
      <c r="AC437" s="118"/>
      <c r="AD437" s="119" t="str">
        <f t="shared" si="6"/>
        <v/>
      </c>
      <c r="AE437" s="107"/>
      <c r="AF437" s="107"/>
      <c r="AG437" s="107"/>
      <c r="AH437" s="107"/>
      <c r="AI437" s="107"/>
      <c r="AJ437" s="120"/>
      <c r="AK437" s="107"/>
      <c r="AL437" s="113"/>
      <c r="AM437" s="121"/>
      <c r="AN437" s="121"/>
    </row>
    <row r="438">
      <c r="A438" s="104"/>
      <c r="B438" s="105"/>
      <c r="C438" s="105"/>
      <c r="D438" s="106" t="str">
        <f t="shared" si="9"/>
        <v/>
      </c>
      <c r="E438" s="107"/>
      <c r="F438" s="108" t="str">
        <f t="shared" si="2"/>
        <v/>
      </c>
      <c r="G438" s="109" t="str">
        <f>IFERROR(VLOOKUP($E438,contratos,2,FALSE),"")</f>
        <v/>
      </c>
      <c r="H438" s="110" t="str">
        <f>IFERROR(VLOOKUP($E438,contratos,3,FALSE),"")</f>
        <v/>
      </c>
      <c r="I438" s="111" t="str">
        <f>IFERROR(VLOOKUP($E438,contratos,4,FALSE),"")</f>
        <v/>
      </c>
      <c r="J438" s="112" t="str">
        <f>IFERROR(VLOOKUP($E438,contratos,5,FALSE),"")</f>
        <v/>
      </c>
      <c r="K438" s="112" t="str">
        <f>IFERROR(VLOOKUP($E438,contratos,6,FALSE),"")</f>
        <v/>
      </c>
      <c r="L438" s="112" t="str">
        <f>IFERROR(VLOOKUP($E438,contratos,7,FALSE),"")</f>
        <v/>
      </c>
      <c r="M438" s="113"/>
      <c r="N438" s="114"/>
      <c r="O438" s="113"/>
      <c r="P438" s="107"/>
      <c r="Q438" s="115"/>
      <c r="R438" s="116"/>
      <c r="S438" s="117" t="str">
        <f t="shared" si="3"/>
        <v/>
      </c>
      <c r="T438" s="116"/>
      <c r="U438" s="106" t="str">
        <f t="shared" si="11"/>
        <v/>
      </c>
      <c r="V438" s="107"/>
      <c r="W438" s="107"/>
      <c r="X438" s="118"/>
      <c r="Y438" s="119" t="str">
        <f t="shared" si="10"/>
        <v/>
      </c>
      <c r="Z438" s="113"/>
      <c r="AA438" s="113"/>
      <c r="AB438" s="119" t="str">
        <f>IF(T438&lt;&gt;"",(HOUR(T438)+MINUTE(T438)/60)*custohh,"")</f>
        <v/>
      </c>
      <c r="AC438" s="118"/>
      <c r="AD438" s="119" t="str">
        <f t="shared" si="6"/>
        <v/>
      </c>
      <c r="AE438" s="107"/>
      <c r="AF438" s="107"/>
      <c r="AG438" s="107"/>
      <c r="AH438" s="107"/>
      <c r="AI438" s="107"/>
      <c r="AJ438" s="120"/>
      <c r="AK438" s="107"/>
      <c r="AL438" s="113"/>
      <c r="AM438" s="121"/>
      <c r="AN438" s="121"/>
    </row>
    <row r="439">
      <c r="A439" s="104"/>
      <c r="B439" s="105"/>
      <c r="C439" s="105"/>
      <c r="D439" s="106" t="str">
        <f t="shared" si="9"/>
        <v/>
      </c>
      <c r="E439" s="107"/>
      <c r="F439" s="108" t="str">
        <f t="shared" si="2"/>
        <v/>
      </c>
      <c r="G439" s="109" t="str">
        <f>IFERROR(VLOOKUP($E439,contratos,2,FALSE),"")</f>
        <v/>
      </c>
      <c r="H439" s="110" t="str">
        <f>IFERROR(VLOOKUP($E439,contratos,3,FALSE),"")</f>
        <v/>
      </c>
      <c r="I439" s="111" t="str">
        <f>IFERROR(VLOOKUP($E439,contratos,4,FALSE),"")</f>
        <v/>
      </c>
      <c r="J439" s="112" t="str">
        <f>IFERROR(VLOOKUP($E439,contratos,5,FALSE),"")</f>
        <v/>
      </c>
      <c r="K439" s="112" t="str">
        <f>IFERROR(VLOOKUP($E439,contratos,6,FALSE),"")</f>
        <v/>
      </c>
      <c r="L439" s="112" t="str">
        <f>IFERROR(VLOOKUP($E439,contratos,7,FALSE),"")</f>
        <v/>
      </c>
      <c r="M439" s="113"/>
      <c r="N439" s="114"/>
      <c r="O439" s="113"/>
      <c r="P439" s="107"/>
      <c r="Q439" s="115"/>
      <c r="R439" s="116"/>
      <c r="S439" s="117" t="str">
        <f t="shared" si="3"/>
        <v/>
      </c>
      <c r="T439" s="116"/>
      <c r="U439" s="106" t="str">
        <f t="shared" si="11"/>
        <v/>
      </c>
      <c r="V439" s="107"/>
      <c r="W439" s="107"/>
      <c r="X439" s="118"/>
      <c r="Y439" s="119" t="str">
        <f t="shared" si="10"/>
        <v/>
      </c>
      <c r="Z439" s="113"/>
      <c r="AA439" s="113"/>
      <c r="AB439" s="119" t="str">
        <f>IF(T439&lt;&gt;"",(HOUR(T439)+MINUTE(T439)/60)*custohh,"")</f>
        <v/>
      </c>
      <c r="AC439" s="118"/>
      <c r="AD439" s="119" t="str">
        <f t="shared" si="6"/>
        <v/>
      </c>
      <c r="AE439" s="107"/>
      <c r="AF439" s="107"/>
      <c r="AG439" s="107"/>
      <c r="AH439" s="107"/>
      <c r="AI439" s="107"/>
      <c r="AJ439" s="120"/>
      <c r="AK439" s="107"/>
      <c r="AL439" s="113"/>
      <c r="AM439" s="121"/>
      <c r="AN439" s="121"/>
    </row>
    <row r="440">
      <c r="A440" s="104"/>
      <c r="B440" s="105"/>
      <c r="C440" s="105"/>
      <c r="D440" s="106" t="str">
        <f t="shared" si="9"/>
        <v/>
      </c>
      <c r="E440" s="107"/>
      <c r="F440" s="108" t="str">
        <f t="shared" si="2"/>
        <v/>
      </c>
      <c r="G440" s="109" t="str">
        <f>IFERROR(VLOOKUP($E440,contratos,2,FALSE),"")</f>
        <v/>
      </c>
      <c r="H440" s="110" t="str">
        <f>IFERROR(VLOOKUP($E440,contratos,3,FALSE),"")</f>
        <v/>
      </c>
      <c r="I440" s="111" t="str">
        <f>IFERROR(VLOOKUP($E440,contratos,4,FALSE),"")</f>
        <v/>
      </c>
      <c r="J440" s="112" t="str">
        <f>IFERROR(VLOOKUP($E440,contratos,5,FALSE),"")</f>
        <v/>
      </c>
      <c r="K440" s="112" t="str">
        <f>IFERROR(VLOOKUP($E440,contratos,6,FALSE),"")</f>
        <v/>
      </c>
      <c r="L440" s="112" t="str">
        <f>IFERROR(VLOOKUP($E440,contratos,7,FALSE),"")</f>
        <v/>
      </c>
      <c r="M440" s="113"/>
      <c r="N440" s="114"/>
      <c r="O440" s="113"/>
      <c r="P440" s="107"/>
      <c r="Q440" s="115"/>
      <c r="R440" s="116"/>
      <c r="S440" s="117" t="str">
        <f t="shared" si="3"/>
        <v/>
      </c>
      <c r="T440" s="116"/>
      <c r="U440" s="106" t="str">
        <f t="shared" si="11"/>
        <v/>
      </c>
      <c r="V440" s="107"/>
      <c r="W440" s="107"/>
      <c r="X440" s="118"/>
      <c r="Y440" s="119" t="str">
        <f t="shared" si="10"/>
        <v/>
      </c>
      <c r="Z440" s="113"/>
      <c r="AA440" s="113"/>
      <c r="AB440" s="119" t="str">
        <f>IF(T440&lt;&gt;"",(HOUR(T440)+MINUTE(T440)/60)*custohh,"")</f>
        <v/>
      </c>
      <c r="AC440" s="118"/>
      <c r="AD440" s="119" t="str">
        <f t="shared" si="6"/>
        <v/>
      </c>
      <c r="AE440" s="107"/>
      <c r="AF440" s="107"/>
      <c r="AG440" s="107"/>
      <c r="AH440" s="107"/>
      <c r="AI440" s="107"/>
      <c r="AJ440" s="120"/>
      <c r="AK440" s="107"/>
      <c r="AL440" s="113"/>
      <c r="AM440" s="121"/>
      <c r="AN440" s="121"/>
    </row>
    <row r="441">
      <c r="A441" s="104"/>
      <c r="B441" s="105"/>
      <c r="C441" s="105"/>
      <c r="D441" s="106" t="str">
        <f t="shared" si="9"/>
        <v/>
      </c>
      <c r="E441" s="107"/>
      <c r="F441" s="108" t="str">
        <f t="shared" si="2"/>
        <v/>
      </c>
      <c r="G441" s="109" t="str">
        <f>IFERROR(VLOOKUP($E441,contratos,2,FALSE),"")</f>
        <v/>
      </c>
      <c r="H441" s="110" t="str">
        <f>IFERROR(VLOOKUP($E441,contratos,3,FALSE),"")</f>
        <v/>
      </c>
      <c r="I441" s="111" t="str">
        <f>IFERROR(VLOOKUP($E441,contratos,4,FALSE),"")</f>
        <v/>
      </c>
      <c r="J441" s="112" t="str">
        <f>IFERROR(VLOOKUP($E441,contratos,5,FALSE),"")</f>
        <v/>
      </c>
      <c r="K441" s="112" t="str">
        <f>IFERROR(VLOOKUP($E441,contratos,6,FALSE),"")</f>
        <v/>
      </c>
      <c r="L441" s="112" t="str">
        <f>IFERROR(VLOOKUP($E441,contratos,7,FALSE),"")</f>
        <v/>
      </c>
      <c r="M441" s="113"/>
      <c r="N441" s="114"/>
      <c r="O441" s="113"/>
      <c r="P441" s="107"/>
      <c r="Q441" s="115"/>
      <c r="R441" s="116"/>
      <c r="S441" s="117" t="str">
        <f t="shared" si="3"/>
        <v/>
      </c>
      <c r="T441" s="116"/>
      <c r="U441" s="106" t="str">
        <f t="shared" si="11"/>
        <v/>
      </c>
      <c r="V441" s="107"/>
      <c r="W441" s="107"/>
      <c r="X441" s="118"/>
      <c r="Y441" s="119" t="str">
        <f t="shared" si="10"/>
        <v/>
      </c>
      <c r="Z441" s="113"/>
      <c r="AA441" s="113"/>
      <c r="AB441" s="119" t="str">
        <f>IF(T441&lt;&gt;"",(HOUR(T441)+MINUTE(T441)/60)*custohh,"")</f>
        <v/>
      </c>
      <c r="AC441" s="118"/>
      <c r="AD441" s="119" t="str">
        <f t="shared" si="6"/>
        <v/>
      </c>
      <c r="AE441" s="107"/>
      <c r="AF441" s="107"/>
      <c r="AG441" s="107"/>
      <c r="AH441" s="107"/>
      <c r="AI441" s="107"/>
      <c r="AJ441" s="120"/>
      <c r="AK441" s="107"/>
      <c r="AL441" s="113"/>
      <c r="AM441" s="121"/>
      <c r="AN441" s="121"/>
    </row>
    <row r="442">
      <c r="A442" s="104"/>
      <c r="B442" s="105"/>
      <c r="C442" s="105"/>
      <c r="D442" s="106" t="str">
        <f t="shared" si="9"/>
        <v/>
      </c>
      <c r="E442" s="107"/>
      <c r="F442" s="108" t="str">
        <f t="shared" si="2"/>
        <v/>
      </c>
      <c r="G442" s="109" t="str">
        <f>IFERROR(VLOOKUP($E442,contratos,2,FALSE),"")</f>
        <v/>
      </c>
      <c r="H442" s="110" t="str">
        <f>IFERROR(VLOOKUP($E442,contratos,3,FALSE),"")</f>
        <v/>
      </c>
      <c r="I442" s="111" t="str">
        <f>IFERROR(VLOOKUP($E442,contratos,4,FALSE),"")</f>
        <v/>
      </c>
      <c r="J442" s="112" t="str">
        <f>IFERROR(VLOOKUP($E442,contratos,5,FALSE),"")</f>
        <v/>
      </c>
      <c r="K442" s="112" t="str">
        <f>IFERROR(VLOOKUP($E442,contratos,6,FALSE),"")</f>
        <v/>
      </c>
      <c r="L442" s="112" t="str">
        <f>IFERROR(VLOOKUP($E442,contratos,7,FALSE),"")</f>
        <v/>
      </c>
      <c r="M442" s="113"/>
      <c r="N442" s="114"/>
      <c r="O442" s="113"/>
      <c r="P442" s="107"/>
      <c r="Q442" s="115"/>
      <c r="R442" s="116"/>
      <c r="S442" s="117" t="str">
        <f t="shared" si="3"/>
        <v/>
      </c>
      <c r="T442" s="116"/>
      <c r="U442" s="106" t="str">
        <f t="shared" si="11"/>
        <v/>
      </c>
      <c r="V442" s="107"/>
      <c r="W442" s="107"/>
      <c r="X442" s="118"/>
      <c r="Y442" s="119" t="str">
        <f t="shared" si="10"/>
        <v/>
      </c>
      <c r="Z442" s="113"/>
      <c r="AA442" s="113"/>
      <c r="AB442" s="119" t="str">
        <f>IF(T442&lt;&gt;"",(HOUR(T442)+MINUTE(T442)/60)*custohh,"")</f>
        <v/>
      </c>
      <c r="AC442" s="118"/>
      <c r="AD442" s="119" t="str">
        <f t="shared" si="6"/>
        <v/>
      </c>
      <c r="AE442" s="107"/>
      <c r="AF442" s="107"/>
      <c r="AG442" s="107"/>
      <c r="AH442" s="107"/>
      <c r="AI442" s="107"/>
      <c r="AJ442" s="120"/>
      <c r="AK442" s="107"/>
      <c r="AL442" s="113"/>
      <c r="AM442" s="121"/>
      <c r="AN442" s="121"/>
    </row>
    <row r="443">
      <c r="A443" s="104"/>
      <c r="B443" s="105"/>
      <c r="C443" s="105"/>
      <c r="D443" s="106" t="str">
        <f t="shared" si="9"/>
        <v/>
      </c>
      <c r="E443" s="107"/>
      <c r="F443" s="108" t="str">
        <f t="shared" si="2"/>
        <v/>
      </c>
      <c r="G443" s="109" t="str">
        <f>IFERROR(VLOOKUP($E443,contratos,2,FALSE),"")</f>
        <v/>
      </c>
      <c r="H443" s="110" t="str">
        <f>IFERROR(VLOOKUP($E443,contratos,3,FALSE),"")</f>
        <v/>
      </c>
      <c r="I443" s="111" t="str">
        <f>IFERROR(VLOOKUP($E443,contratos,4,FALSE),"")</f>
        <v/>
      </c>
      <c r="J443" s="112" t="str">
        <f>IFERROR(VLOOKUP($E443,contratos,5,FALSE),"")</f>
        <v/>
      </c>
      <c r="K443" s="112" t="str">
        <f>IFERROR(VLOOKUP($E443,contratos,6,FALSE),"")</f>
        <v/>
      </c>
      <c r="L443" s="112" t="str">
        <f>IFERROR(VLOOKUP($E443,contratos,7,FALSE),"")</f>
        <v/>
      </c>
      <c r="M443" s="113"/>
      <c r="N443" s="114"/>
      <c r="O443" s="113"/>
      <c r="P443" s="107"/>
      <c r="Q443" s="115"/>
      <c r="R443" s="116"/>
      <c r="S443" s="117" t="str">
        <f t="shared" si="3"/>
        <v/>
      </c>
      <c r="T443" s="116"/>
      <c r="U443" s="106" t="str">
        <f t="shared" si="11"/>
        <v/>
      </c>
      <c r="V443" s="107"/>
      <c r="W443" s="107"/>
      <c r="X443" s="118"/>
      <c r="Y443" s="119" t="str">
        <f t="shared" si="10"/>
        <v/>
      </c>
      <c r="Z443" s="113"/>
      <c r="AA443" s="113"/>
      <c r="AB443" s="119" t="str">
        <f>IF(T443&lt;&gt;"",(HOUR(T443)+MINUTE(T443)/60)*custohh,"")</f>
        <v/>
      </c>
      <c r="AC443" s="118"/>
      <c r="AD443" s="119" t="str">
        <f t="shared" si="6"/>
        <v/>
      </c>
      <c r="AE443" s="107"/>
      <c r="AF443" s="107"/>
      <c r="AG443" s="107"/>
      <c r="AH443" s="107"/>
      <c r="AI443" s="107"/>
      <c r="AJ443" s="120"/>
      <c r="AK443" s="107"/>
      <c r="AL443" s="113"/>
      <c r="AM443" s="121"/>
      <c r="AN443" s="121"/>
    </row>
    <row r="444">
      <c r="A444" s="104"/>
      <c r="B444" s="105"/>
      <c r="C444" s="105"/>
      <c r="D444" s="106" t="str">
        <f t="shared" si="9"/>
        <v/>
      </c>
      <c r="E444" s="107"/>
      <c r="F444" s="108" t="str">
        <f t="shared" si="2"/>
        <v/>
      </c>
      <c r="G444" s="109" t="str">
        <f>IFERROR(VLOOKUP($E444,contratos,2,FALSE),"")</f>
        <v/>
      </c>
      <c r="H444" s="110" t="str">
        <f>IFERROR(VLOOKUP($E444,contratos,3,FALSE),"")</f>
        <v/>
      </c>
      <c r="I444" s="111" t="str">
        <f>IFERROR(VLOOKUP($E444,contratos,4,FALSE),"")</f>
        <v/>
      </c>
      <c r="J444" s="112" t="str">
        <f>IFERROR(VLOOKUP($E444,contratos,5,FALSE),"")</f>
        <v/>
      </c>
      <c r="K444" s="112" t="str">
        <f>IFERROR(VLOOKUP($E444,contratos,6,FALSE),"")</f>
        <v/>
      </c>
      <c r="L444" s="112" t="str">
        <f>IFERROR(VLOOKUP($E444,contratos,7,FALSE),"")</f>
        <v/>
      </c>
      <c r="M444" s="113"/>
      <c r="N444" s="114"/>
      <c r="O444" s="113"/>
      <c r="P444" s="107"/>
      <c r="Q444" s="115"/>
      <c r="R444" s="116"/>
      <c r="S444" s="117" t="str">
        <f t="shared" si="3"/>
        <v/>
      </c>
      <c r="T444" s="116"/>
      <c r="U444" s="106" t="str">
        <f t="shared" si="11"/>
        <v/>
      </c>
      <c r="V444" s="107"/>
      <c r="W444" s="107"/>
      <c r="X444" s="118"/>
      <c r="Y444" s="119" t="str">
        <f t="shared" si="10"/>
        <v/>
      </c>
      <c r="Z444" s="113"/>
      <c r="AA444" s="113"/>
      <c r="AB444" s="119" t="str">
        <f>IF(T444&lt;&gt;"",(HOUR(T444)+MINUTE(T444)/60)*custohh,"")</f>
        <v/>
      </c>
      <c r="AC444" s="118"/>
      <c r="AD444" s="119" t="str">
        <f t="shared" si="6"/>
        <v/>
      </c>
      <c r="AE444" s="107"/>
      <c r="AF444" s="107"/>
      <c r="AG444" s="107"/>
      <c r="AH444" s="107"/>
      <c r="AI444" s="107"/>
      <c r="AJ444" s="120"/>
      <c r="AK444" s="107"/>
      <c r="AL444" s="113"/>
      <c r="AM444" s="121"/>
      <c r="AN444" s="121"/>
    </row>
    <row r="445">
      <c r="A445" s="104"/>
      <c r="B445" s="105"/>
      <c r="C445" s="105"/>
      <c r="D445" s="106" t="str">
        <f t="shared" si="9"/>
        <v/>
      </c>
      <c r="E445" s="107"/>
      <c r="F445" s="108" t="str">
        <f t="shared" si="2"/>
        <v/>
      </c>
      <c r="G445" s="109" t="str">
        <f>IFERROR(VLOOKUP($E445,contratos,2,FALSE),"")</f>
        <v/>
      </c>
      <c r="H445" s="110" t="str">
        <f>IFERROR(VLOOKUP($E445,contratos,3,FALSE),"")</f>
        <v/>
      </c>
      <c r="I445" s="111" t="str">
        <f>IFERROR(VLOOKUP($E445,contratos,4,FALSE),"")</f>
        <v/>
      </c>
      <c r="J445" s="112" t="str">
        <f>IFERROR(VLOOKUP($E445,contratos,5,FALSE),"")</f>
        <v/>
      </c>
      <c r="K445" s="112" t="str">
        <f>IFERROR(VLOOKUP($E445,contratos,6,FALSE),"")</f>
        <v/>
      </c>
      <c r="L445" s="112" t="str">
        <f>IFERROR(VLOOKUP($E445,contratos,7,FALSE),"")</f>
        <v/>
      </c>
      <c r="M445" s="113"/>
      <c r="N445" s="114"/>
      <c r="O445" s="113"/>
      <c r="P445" s="107"/>
      <c r="Q445" s="115"/>
      <c r="R445" s="116"/>
      <c r="S445" s="117" t="str">
        <f t="shared" si="3"/>
        <v/>
      </c>
      <c r="T445" s="116"/>
      <c r="U445" s="106" t="str">
        <f t="shared" si="11"/>
        <v/>
      </c>
      <c r="V445" s="107"/>
      <c r="W445" s="107"/>
      <c r="X445" s="118"/>
      <c r="Y445" s="119" t="str">
        <f t="shared" si="10"/>
        <v/>
      </c>
      <c r="Z445" s="113"/>
      <c r="AA445" s="113"/>
      <c r="AB445" s="119" t="str">
        <f>IF(T445&lt;&gt;"",(HOUR(T445)+MINUTE(T445)/60)*custohh,"")</f>
        <v/>
      </c>
      <c r="AC445" s="118"/>
      <c r="AD445" s="119" t="str">
        <f t="shared" si="6"/>
        <v/>
      </c>
      <c r="AE445" s="107"/>
      <c r="AF445" s="107"/>
      <c r="AG445" s="107"/>
      <c r="AH445" s="107"/>
      <c r="AI445" s="107"/>
      <c r="AJ445" s="120"/>
      <c r="AK445" s="107"/>
      <c r="AL445" s="113"/>
      <c r="AM445" s="121"/>
      <c r="AN445" s="121"/>
    </row>
    <row r="446">
      <c r="A446" s="104"/>
      <c r="B446" s="105"/>
      <c r="C446" s="105"/>
      <c r="D446" s="106" t="str">
        <f t="shared" si="9"/>
        <v/>
      </c>
      <c r="E446" s="107"/>
      <c r="F446" s="108" t="str">
        <f t="shared" si="2"/>
        <v/>
      </c>
      <c r="G446" s="109" t="str">
        <f>IFERROR(VLOOKUP($E446,contratos,2,FALSE),"")</f>
        <v/>
      </c>
      <c r="H446" s="110" t="str">
        <f>IFERROR(VLOOKUP($E446,contratos,3,FALSE),"")</f>
        <v/>
      </c>
      <c r="I446" s="111" t="str">
        <f>IFERROR(VLOOKUP($E446,contratos,4,FALSE),"")</f>
        <v/>
      </c>
      <c r="J446" s="112" t="str">
        <f>IFERROR(VLOOKUP($E446,contratos,5,FALSE),"")</f>
        <v/>
      </c>
      <c r="K446" s="112" t="str">
        <f>IFERROR(VLOOKUP($E446,contratos,6,FALSE),"")</f>
        <v/>
      </c>
      <c r="L446" s="112" t="str">
        <f>IFERROR(VLOOKUP($E446,contratos,7,FALSE),"")</f>
        <v/>
      </c>
      <c r="M446" s="113"/>
      <c r="N446" s="114"/>
      <c r="O446" s="113"/>
      <c r="P446" s="107"/>
      <c r="Q446" s="115"/>
      <c r="R446" s="116"/>
      <c r="S446" s="117" t="str">
        <f t="shared" si="3"/>
        <v/>
      </c>
      <c r="T446" s="116"/>
      <c r="U446" s="106" t="str">
        <f t="shared" si="11"/>
        <v/>
      </c>
      <c r="V446" s="107"/>
      <c r="W446" s="107"/>
      <c r="X446" s="118"/>
      <c r="Y446" s="119" t="str">
        <f t="shared" si="10"/>
        <v/>
      </c>
      <c r="Z446" s="113"/>
      <c r="AA446" s="113"/>
      <c r="AB446" s="119" t="str">
        <f>IF(T446&lt;&gt;"",(HOUR(T446)+MINUTE(T446)/60)*custohh,"")</f>
        <v/>
      </c>
      <c r="AC446" s="118"/>
      <c r="AD446" s="119" t="str">
        <f t="shared" si="6"/>
        <v/>
      </c>
      <c r="AE446" s="107"/>
      <c r="AF446" s="107"/>
      <c r="AG446" s="107"/>
      <c r="AH446" s="107"/>
      <c r="AI446" s="107"/>
      <c r="AJ446" s="120"/>
      <c r="AK446" s="107"/>
      <c r="AL446" s="113"/>
      <c r="AM446" s="121"/>
      <c r="AN446" s="121"/>
    </row>
    <row r="447">
      <c r="A447" s="104"/>
      <c r="B447" s="105"/>
      <c r="C447" s="105"/>
      <c r="D447" s="106" t="str">
        <f t="shared" si="9"/>
        <v/>
      </c>
      <c r="E447" s="107"/>
      <c r="F447" s="108" t="str">
        <f t="shared" si="2"/>
        <v/>
      </c>
      <c r="G447" s="109" t="str">
        <f>IFERROR(VLOOKUP($E447,contratos,2,FALSE),"")</f>
        <v/>
      </c>
      <c r="H447" s="110" t="str">
        <f>IFERROR(VLOOKUP($E447,contratos,3,FALSE),"")</f>
        <v/>
      </c>
      <c r="I447" s="111" t="str">
        <f>IFERROR(VLOOKUP($E447,contratos,4,FALSE),"")</f>
        <v/>
      </c>
      <c r="J447" s="112" t="str">
        <f>IFERROR(VLOOKUP($E447,contratos,5,FALSE),"")</f>
        <v/>
      </c>
      <c r="K447" s="112" t="str">
        <f>IFERROR(VLOOKUP($E447,contratos,6,FALSE),"")</f>
        <v/>
      </c>
      <c r="L447" s="112" t="str">
        <f>IFERROR(VLOOKUP($E447,contratos,7,FALSE),"")</f>
        <v/>
      </c>
      <c r="M447" s="113"/>
      <c r="N447" s="114"/>
      <c r="O447" s="113"/>
      <c r="P447" s="107"/>
      <c r="Q447" s="115"/>
      <c r="R447" s="116"/>
      <c r="S447" s="117" t="str">
        <f t="shared" si="3"/>
        <v/>
      </c>
      <c r="T447" s="116"/>
      <c r="U447" s="106" t="str">
        <f t="shared" si="11"/>
        <v/>
      </c>
      <c r="V447" s="107"/>
      <c r="W447" s="107"/>
      <c r="X447" s="118"/>
      <c r="Y447" s="119" t="str">
        <f t="shared" si="10"/>
        <v/>
      </c>
      <c r="Z447" s="113"/>
      <c r="AA447" s="113"/>
      <c r="AB447" s="119" t="str">
        <f>IF(T447&lt;&gt;"",(HOUR(T447)+MINUTE(T447)/60)*custohh,"")</f>
        <v/>
      </c>
      <c r="AC447" s="118"/>
      <c r="AD447" s="119" t="str">
        <f t="shared" si="6"/>
        <v/>
      </c>
      <c r="AE447" s="107"/>
      <c r="AF447" s="107"/>
      <c r="AG447" s="107"/>
      <c r="AH447" s="107"/>
      <c r="AI447" s="107"/>
      <c r="AJ447" s="120"/>
      <c r="AK447" s="107"/>
      <c r="AL447" s="113"/>
      <c r="AM447" s="121"/>
      <c r="AN447" s="121"/>
    </row>
    <row r="448">
      <c r="A448" s="104"/>
      <c r="B448" s="105"/>
      <c r="C448" s="105"/>
      <c r="D448" s="106" t="str">
        <f t="shared" si="9"/>
        <v/>
      </c>
      <c r="E448" s="107"/>
      <c r="F448" s="108" t="str">
        <f t="shared" si="2"/>
        <v/>
      </c>
      <c r="G448" s="109" t="str">
        <f>IFERROR(VLOOKUP($E448,contratos,2,FALSE),"")</f>
        <v/>
      </c>
      <c r="H448" s="110" t="str">
        <f>IFERROR(VLOOKUP($E448,contratos,3,FALSE),"")</f>
        <v/>
      </c>
      <c r="I448" s="111" t="str">
        <f>IFERROR(VLOOKUP($E448,contratos,4,FALSE),"")</f>
        <v/>
      </c>
      <c r="J448" s="112" t="str">
        <f>IFERROR(VLOOKUP($E448,contratos,5,FALSE),"")</f>
        <v/>
      </c>
      <c r="K448" s="112" t="str">
        <f>IFERROR(VLOOKUP($E448,contratos,6,FALSE),"")</f>
        <v/>
      </c>
      <c r="L448" s="112" t="str">
        <f>IFERROR(VLOOKUP($E448,contratos,7,FALSE),"")</f>
        <v/>
      </c>
      <c r="M448" s="113"/>
      <c r="N448" s="114"/>
      <c r="O448" s="113"/>
      <c r="P448" s="107"/>
      <c r="Q448" s="115"/>
      <c r="R448" s="116"/>
      <c r="S448" s="117" t="str">
        <f t="shared" si="3"/>
        <v/>
      </c>
      <c r="T448" s="116"/>
      <c r="U448" s="106" t="str">
        <f t="shared" si="11"/>
        <v/>
      </c>
      <c r="V448" s="107"/>
      <c r="W448" s="107"/>
      <c r="X448" s="118"/>
      <c r="Y448" s="119" t="str">
        <f t="shared" si="10"/>
        <v/>
      </c>
      <c r="Z448" s="113"/>
      <c r="AA448" s="113"/>
      <c r="AB448" s="119" t="str">
        <f>IF(T448&lt;&gt;"",(HOUR(T448)+MINUTE(T448)/60)*custohh,"")</f>
        <v/>
      </c>
      <c r="AC448" s="118"/>
      <c r="AD448" s="119" t="str">
        <f t="shared" si="6"/>
        <v/>
      </c>
      <c r="AE448" s="107"/>
      <c r="AF448" s="107"/>
      <c r="AG448" s="107"/>
      <c r="AH448" s="107"/>
      <c r="AI448" s="107"/>
      <c r="AJ448" s="120"/>
      <c r="AK448" s="107"/>
      <c r="AL448" s="113"/>
      <c r="AM448" s="121"/>
      <c r="AN448" s="121"/>
    </row>
    <row r="449">
      <c r="A449" s="104"/>
      <c r="B449" s="105"/>
      <c r="C449" s="105"/>
      <c r="D449" s="106" t="str">
        <f t="shared" si="9"/>
        <v/>
      </c>
      <c r="E449" s="107"/>
      <c r="F449" s="108" t="str">
        <f t="shared" si="2"/>
        <v/>
      </c>
      <c r="G449" s="109" t="str">
        <f>IFERROR(VLOOKUP($E449,contratos,2,FALSE),"")</f>
        <v/>
      </c>
      <c r="H449" s="110" t="str">
        <f>IFERROR(VLOOKUP($E449,contratos,3,FALSE),"")</f>
        <v/>
      </c>
      <c r="I449" s="111" t="str">
        <f>IFERROR(VLOOKUP($E449,contratos,4,FALSE),"")</f>
        <v/>
      </c>
      <c r="J449" s="112" t="str">
        <f>IFERROR(VLOOKUP($E449,contratos,5,FALSE),"")</f>
        <v/>
      </c>
      <c r="K449" s="112" t="str">
        <f>IFERROR(VLOOKUP($E449,contratos,6,FALSE),"")</f>
        <v/>
      </c>
      <c r="L449" s="112" t="str">
        <f>IFERROR(VLOOKUP($E449,contratos,7,FALSE),"")</f>
        <v/>
      </c>
      <c r="M449" s="113"/>
      <c r="N449" s="114"/>
      <c r="O449" s="113"/>
      <c r="P449" s="107"/>
      <c r="Q449" s="115"/>
      <c r="R449" s="116"/>
      <c r="S449" s="117" t="str">
        <f t="shared" si="3"/>
        <v/>
      </c>
      <c r="T449" s="116"/>
      <c r="U449" s="106" t="str">
        <f t="shared" si="11"/>
        <v/>
      </c>
      <c r="V449" s="107"/>
      <c r="W449" s="107"/>
      <c r="X449" s="118"/>
      <c r="Y449" s="119" t="str">
        <f t="shared" si="10"/>
        <v/>
      </c>
      <c r="Z449" s="113"/>
      <c r="AA449" s="113"/>
      <c r="AB449" s="119" t="str">
        <f>IF(T449&lt;&gt;"",(HOUR(T449)+MINUTE(T449)/60)*custohh,"")</f>
        <v/>
      </c>
      <c r="AC449" s="118"/>
      <c r="AD449" s="119" t="str">
        <f t="shared" si="6"/>
        <v/>
      </c>
      <c r="AE449" s="107"/>
      <c r="AF449" s="107"/>
      <c r="AG449" s="107"/>
      <c r="AH449" s="107"/>
      <c r="AI449" s="107"/>
      <c r="AJ449" s="120"/>
      <c r="AK449" s="107"/>
      <c r="AL449" s="113"/>
      <c r="AM449" s="121"/>
      <c r="AN449" s="121"/>
    </row>
    <row r="450">
      <c r="A450" s="104"/>
      <c r="B450" s="105"/>
      <c r="C450" s="105"/>
      <c r="D450" s="106" t="str">
        <f t="shared" si="9"/>
        <v/>
      </c>
      <c r="E450" s="107"/>
      <c r="F450" s="108" t="str">
        <f t="shared" si="2"/>
        <v/>
      </c>
      <c r="G450" s="109" t="str">
        <f>IFERROR(VLOOKUP($E450,contratos,2,FALSE),"")</f>
        <v/>
      </c>
      <c r="H450" s="110" t="str">
        <f>IFERROR(VLOOKUP($E450,contratos,3,FALSE),"")</f>
        <v/>
      </c>
      <c r="I450" s="111" t="str">
        <f>IFERROR(VLOOKUP($E450,contratos,4,FALSE),"")</f>
        <v/>
      </c>
      <c r="J450" s="112" t="str">
        <f>IFERROR(VLOOKUP($E450,contratos,5,FALSE),"")</f>
        <v/>
      </c>
      <c r="K450" s="112" t="str">
        <f>IFERROR(VLOOKUP($E450,contratos,6,FALSE),"")</f>
        <v/>
      </c>
      <c r="L450" s="112" t="str">
        <f>IFERROR(VLOOKUP($E450,contratos,7,FALSE),"")</f>
        <v/>
      </c>
      <c r="M450" s="113"/>
      <c r="N450" s="114"/>
      <c r="O450" s="113"/>
      <c r="P450" s="107"/>
      <c r="Q450" s="115"/>
      <c r="R450" s="116"/>
      <c r="S450" s="117" t="str">
        <f t="shared" si="3"/>
        <v/>
      </c>
      <c r="T450" s="116"/>
      <c r="U450" s="106" t="str">
        <f t="shared" si="11"/>
        <v/>
      </c>
      <c r="V450" s="107"/>
      <c r="W450" s="107"/>
      <c r="X450" s="118"/>
      <c r="Y450" s="119" t="str">
        <f t="shared" si="10"/>
        <v/>
      </c>
      <c r="Z450" s="113"/>
      <c r="AA450" s="113"/>
      <c r="AB450" s="119" t="str">
        <f>IF(T450&lt;&gt;"",(HOUR(T450)+MINUTE(T450)/60)*custohh,"")</f>
        <v/>
      </c>
      <c r="AC450" s="118"/>
      <c r="AD450" s="119" t="str">
        <f t="shared" si="6"/>
        <v/>
      </c>
      <c r="AE450" s="107"/>
      <c r="AF450" s="107"/>
      <c r="AG450" s="107"/>
      <c r="AH450" s="107"/>
      <c r="AI450" s="107"/>
      <c r="AJ450" s="120"/>
      <c r="AK450" s="107"/>
      <c r="AL450" s="113"/>
      <c r="AM450" s="121"/>
      <c r="AN450" s="121"/>
    </row>
    <row r="451">
      <c r="A451" s="104"/>
      <c r="B451" s="105"/>
      <c r="C451" s="105"/>
      <c r="D451" s="106" t="str">
        <f t="shared" si="9"/>
        <v/>
      </c>
      <c r="E451" s="107"/>
      <c r="F451" s="108" t="str">
        <f t="shared" si="2"/>
        <v/>
      </c>
      <c r="G451" s="109" t="str">
        <f>IFERROR(VLOOKUP($E451,contratos,2,FALSE),"")</f>
        <v/>
      </c>
      <c r="H451" s="110" t="str">
        <f>IFERROR(VLOOKUP($E451,contratos,3,FALSE),"")</f>
        <v/>
      </c>
      <c r="I451" s="111" t="str">
        <f>IFERROR(VLOOKUP($E451,contratos,4,FALSE),"")</f>
        <v/>
      </c>
      <c r="J451" s="112" t="str">
        <f>IFERROR(VLOOKUP($E451,contratos,5,FALSE),"")</f>
        <v/>
      </c>
      <c r="K451" s="112" t="str">
        <f>IFERROR(VLOOKUP($E451,contratos,6,FALSE),"")</f>
        <v/>
      </c>
      <c r="L451" s="112" t="str">
        <f>IFERROR(VLOOKUP($E451,contratos,7,FALSE),"")</f>
        <v/>
      </c>
      <c r="M451" s="113"/>
      <c r="N451" s="114"/>
      <c r="O451" s="113"/>
      <c r="P451" s="107"/>
      <c r="Q451" s="115"/>
      <c r="R451" s="116"/>
      <c r="S451" s="117" t="str">
        <f t="shared" si="3"/>
        <v/>
      </c>
      <c r="T451" s="116"/>
      <c r="U451" s="106" t="str">
        <f t="shared" si="11"/>
        <v/>
      </c>
      <c r="V451" s="107"/>
      <c r="W451" s="107"/>
      <c r="X451" s="118"/>
      <c r="Y451" s="119" t="str">
        <f t="shared" si="10"/>
        <v/>
      </c>
      <c r="Z451" s="113"/>
      <c r="AA451" s="113"/>
      <c r="AB451" s="119" t="str">
        <f>IF(T451&lt;&gt;"",(HOUR(T451)+MINUTE(T451)/60)*custohh,"")</f>
        <v/>
      </c>
      <c r="AC451" s="118"/>
      <c r="AD451" s="119" t="str">
        <f t="shared" si="6"/>
        <v/>
      </c>
      <c r="AE451" s="107"/>
      <c r="AF451" s="107"/>
      <c r="AG451" s="107"/>
      <c r="AH451" s="107"/>
      <c r="AI451" s="107"/>
      <c r="AJ451" s="120"/>
      <c r="AK451" s="107"/>
      <c r="AL451" s="113"/>
      <c r="AM451" s="121"/>
      <c r="AN451" s="121"/>
    </row>
    <row r="452">
      <c r="A452" s="104"/>
      <c r="B452" s="105"/>
      <c r="C452" s="105"/>
      <c r="D452" s="106" t="str">
        <f t="shared" si="9"/>
        <v/>
      </c>
      <c r="E452" s="107"/>
      <c r="F452" s="108" t="str">
        <f t="shared" si="2"/>
        <v/>
      </c>
      <c r="G452" s="109" t="str">
        <f>IFERROR(VLOOKUP($E452,contratos,2,FALSE),"")</f>
        <v/>
      </c>
      <c r="H452" s="110" t="str">
        <f>IFERROR(VLOOKUP($E452,contratos,3,FALSE),"")</f>
        <v/>
      </c>
      <c r="I452" s="111" t="str">
        <f>IFERROR(VLOOKUP($E452,contratos,4,FALSE),"")</f>
        <v/>
      </c>
      <c r="J452" s="112" t="str">
        <f>IFERROR(VLOOKUP($E452,contratos,5,FALSE),"")</f>
        <v/>
      </c>
      <c r="K452" s="112" t="str">
        <f>IFERROR(VLOOKUP($E452,contratos,6,FALSE),"")</f>
        <v/>
      </c>
      <c r="L452" s="112" t="str">
        <f>IFERROR(VLOOKUP($E452,contratos,7,FALSE),"")</f>
        <v/>
      </c>
      <c r="M452" s="113"/>
      <c r="N452" s="114"/>
      <c r="O452" s="113"/>
      <c r="P452" s="107"/>
      <c r="Q452" s="115"/>
      <c r="R452" s="116"/>
      <c r="S452" s="117" t="str">
        <f t="shared" si="3"/>
        <v/>
      </c>
      <c r="T452" s="116"/>
      <c r="U452" s="106" t="str">
        <f t="shared" si="11"/>
        <v/>
      </c>
      <c r="V452" s="107"/>
      <c r="W452" s="107"/>
      <c r="X452" s="118"/>
      <c r="Y452" s="119" t="str">
        <f t="shared" si="10"/>
        <v/>
      </c>
      <c r="Z452" s="113"/>
      <c r="AA452" s="113"/>
      <c r="AB452" s="119" t="str">
        <f>IF(T452&lt;&gt;"",(HOUR(T452)+MINUTE(T452)/60)*custohh,"")</f>
        <v/>
      </c>
      <c r="AC452" s="118"/>
      <c r="AD452" s="119" t="str">
        <f t="shared" si="6"/>
        <v/>
      </c>
      <c r="AE452" s="107"/>
      <c r="AF452" s="107"/>
      <c r="AG452" s="107"/>
      <c r="AH452" s="107"/>
      <c r="AI452" s="107"/>
      <c r="AJ452" s="120"/>
      <c r="AK452" s="107"/>
      <c r="AL452" s="113"/>
      <c r="AM452" s="121"/>
      <c r="AN452" s="121"/>
    </row>
    <row r="453">
      <c r="A453" s="104"/>
      <c r="B453" s="105"/>
      <c r="C453" s="105"/>
      <c r="D453" s="106" t="str">
        <f t="shared" si="9"/>
        <v/>
      </c>
      <c r="E453" s="107"/>
      <c r="F453" s="108" t="str">
        <f t="shared" si="2"/>
        <v/>
      </c>
      <c r="G453" s="109" t="str">
        <f>IFERROR(VLOOKUP($E453,contratos,2,FALSE),"")</f>
        <v/>
      </c>
      <c r="H453" s="110" t="str">
        <f>IFERROR(VLOOKUP($E453,contratos,3,FALSE),"")</f>
        <v/>
      </c>
      <c r="I453" s="111" t="str">
        <f>IFERROR(VLOOKUP($E453,contratos,4,FALSE),"")</f>
        <v/>
      </c>
      <c r="J453" s="112" t="str">
        <f>IFERROR(VLOOKUP($E453,contratos,5,FALSE),"")</f>
        <v/>
      </c>
      <c r="K453" s="112" t="str">
        <f>IFERROR(VLOOKUP($E453,contratos,6,FALSE),"")</f>
        <v/>
      </c>
      <c r="L453" s="112" t="str">
        <f>IFERROR(VLOOKUP($E453,contratos,7,FALSE),"")</f>
        <v/>
      </c>
      <c r="M453" s="113"/>
      <c r="N453" s="114"/>
      <c r="O453" s="113"/>
      <c r="P453" s="107"/>
      <c r="Q453" s="115"/>
      <c r="R453" s="116"/>
      <c r="S453" s="117" t="str">
        <f t="shared" si="3"/>
        <v/>
      </c>
      <c r="T453" s="116"/>
      <c r="U453" s="106" t="str">
        <f t="shared" si="11"/>
        <v/>
      </c>
      <c r="V453" s="107"/>
      <c r="W453" s="107"/>
      <c r="X453" s="118"/>
      <c r="Y453" s="119" t="str">
        <f t="shared" si="10"/>
        <v/>
      </c>
      <c r="Z453" s="113"/>
      <c r="AA453" s="113"/>
      <c r="AB453" s="119" t="str">
        <f>IF(T453&lt;&gt;"",(HOUR(T453)+MINUTE(T453)/60)*custohh,"")</f>
        <v/>
      </c>
      <c r="AC453" s="118"/>
      <c r="AD453" s="119" t="str">
        <f t="shared" si="6"/>
        <v/>
      </c>
      <c r="AE453" s="107"/>
      <c r="AF453" s="107"/>
      <c r="AG453" s="107"/>
      <c r="AH453" s="107"/>
      <c r="AI453" s="107"/>
      <c r="AJ453" s="120"/>
      <c r="AK453" s="107"/>
      <c r="AL453" s="113"/>
      <c r="AM453" s="121"/>
      <c r="AN453" s="121"/>
    </row>
    <row r="454">
      <c r="A454" s="104"/>
      <c r="B454" s="105"/>
      <c r="C454" s="105"/>
      <c r="D454" s="106" t="str">
        <f t="shared" si="9"/>
        <v/>
      </c>
      <c r="E454" s="107"/>
      <c r="F454" s="108" t="str">
        <f t="shared" si="2"/>
        <v/>
      </c>
      <c r="G454" s="109" t="str">
        <f>IFERROR(VLOOKUP($E454,contratos,2,FALSE),"")</f>
        <v/>
      </c>
      <c r="H454" s="110" t="str">
        <f>IFERROR(VLOOKUP($E454,contratos,3,FALSE),"")</f>
        <v/>
      </c>
      <c r="I454" s="111" t="str">
        <f>IFERROR(VLOOKUP($E454,contratos,4,FALSE),"")</f>
        <v/>
      </c>
      <c r="J454" s="112" t="str">
        <f>IFERROR(VLOOKUP($E454,contratos,5,FALSE),"")</f>
        <v/>
      </c>
      <c r="K454" s="112" t="str">
        <f>IFERROR(VLOOKUP($E454,contratos,6,FALSE),"")</f>
        <v/>
      </c>
      <c r="L454" s="112" t="str">
        <f>IFERROR(VLOOKUP($E454,contratos,7,FALSE),"")</f>
        <v/>
      </c>
      <c r="M454" s="113"/>
      <c r="N454" s="114"/>
      <c r="O454" s="113"/>
      <c r="P454" s="107"/>
      <c r="Q454" s="115"/>
      <c r="R454" s="116"/>
      <c r="S454" s="117" t="str">
        <f t="shared" si="3"/>
        <v/>
      </c>
      <c r="T454" s="116"/>
      <c r="U454" s="106" t="str">
        <f t="shared" si="11"/>
        <v/>
      </c>
      <c r="V454" s="107"/>
      <c r="W454" s="107"/>
      <c r="X454" s="118"/>
      <c r="Y454" s="119" t="str">
        <f t="shared" si="10"/>
        <v/>
      </c>
      <c r="Z454" s="113"/>
      <c r="AA454" s="113"/>
      <c r="AB454" s="119" t="str">
        <f>IF(T454&lt;&gt;"",(HOUR(T454)+MINUTE(T454)/60)*custohh,"")</f>
        <v/>
      </c>
      <c r="AC454" s="118"/>
      <c r="AD454" s="119" t="str">
        <f t="shared" si="6"/>
        <v/>
      </c>
      <c r="AE454" s="107"/>
      <c r="AF454" s="107"/>
      <c r="AG454" s="107"/>
      <c r="AH454" s="107"/>
      <c r="AI454" s="107"/>
      <c r="AJ454" s="120"/>
      <c r="AK454" s="107"/>
      <c r="AL454" s="113"/>
      <c r="AM454" s="121"/>
      <c r="AN454" s="121"/>
    </row>
    <row r="455">
      <c r="A455" s="104"/>
      <c r="B455" s="105"/>
      <c r="C455" s="105"/>
      <c r="D455" s="106" t="str">
        <f t="shared" si="9"/>
        <v/>
      </c>
      <c r="E455" s="107"/>
      <c r="F455" s="108" t="str">
        <f t="shared" si="2"/>
        <v/>
      </c>
      <c r="G455" s="109" t="str">
        <f>IFERROR(VLOOKUP($E455,contratos,2,FALSE),"")</f>
        <v/>
      </c>
      <c r="H455" s="110" t="str">
        <f>IFERROR(VLOOKUP($E455,contratos,3,FALSE),"")</f>
        <v/>
      </c>
      <c r="I455" s="111" t="str">
        <f>IFERROR(VLOOKUP($E455,contratos,4,FALSE),"")</f>
        <v/>
      </c>
      <c r="J455" s="112" t="str">
        <f>IFERROR(VLOOKUP($E455,contratos,5,FALSE),"")</f>
        <v/>
      </c>
      <c r="K455" s="112" t="str">
        <f>IFERROR(VLOOKUP($E455,contratos,6,FALSE),"")</f>
        <v/>
      </c>
      <c r="L455" s="112" t="str">
        <f>IFERROR(VLOOKUP($E455,contratos,7,FALSE),"")</f>
        <v/>
      </c>
      <c r="M455" s="113"/>
      <c r="N455" s="114"/>
      <c r="O455" s="113"/>
      <c r="P455" s="107"/>
      <c r="Q455" s="115"/>
      <c r="R455" s="116"/>
      <c r="S455" s="117" t="str">
        <f t="shared" si="3"/>
        <v/>
      </c>
      <c r="T455" s="116"/>
      <c r="U455" s="106" t="str">
        <f t="shared" si="11"/>
        <v/>
      </c>
      <c r="V455" s="107"/>
      <c r="W455" s="107"/>
      <c r="X455" s="118"/>
      <c r="Y455" s="119" t="str">
        <f t="shared" si="10"/>
        <v/>
      </c>
      <c r="Z455" s="113"/>
      <c r="AA455" s="113"/>
      <c r="AB455" s="119" t="str">
        <f>IF(T455&lt;&gt;"",(HOUR(T455)+MINUTE(T455)/60)*custohh,"")</f>
        <v/>
      </c>
      <c r="AC455" s="118"/>
      <c r="AD455" s="119" t="str">
        <f t="shared" si="6"/>
        <v/>
      </c>
      <c r="AE455" s="107"/>
      <c r="AF455" s="107"/>
      <c r="AG455" s="107"/>
      <c r="AH455" s="107"/>
      <c r="AI455" s="107"/>
      <c r="AJ455" s="120"/>
      <c r="AK455" s="107"/>
      <c r="AL455" s="113"/>
      <c r="AM455" s="121"/>
      <c r="AN455" s="121"/>
    </row>
    <row r="456">
      <c r="A456" s="104"/>
      <c r="B456" s="105"/>
      <c r="C456" s="105"/>
      <c r="D456" s="106" t="str">
        <f t="shared" si="9"/>
        <v/>
      </c>
      <c r="E456" s="107"/>
      <c r="F456" s="108" t="str">
        <f t="shared" si="2"/>
        <v/>
      </c>
      <c r="G456" s="109" t="str">
        <f>IFERROR(VLOOKUP($E456,contratos,2,FALSE),"")</f>
        <v/>
      </c>
      <c r="H456" s="110" t="str">
        <f>IFERROR(VLOOKUP($E456,contratos,3,FALSE),"")</f>
        <v/>
      </c>
      <c r="I456" s="111" t="str">
        <f>IFERROR(VLOOKUP($E456,contratos,4,FALSE),"")</f>
        <v/>
      </c>
      <c r="J456" s="112" t="str">
        <f>IFERROR(VLOOKUP($E456,contratos,5,FALSE),"")</f>
        <v/>
      </c>
      <c r="K456" s="112" t="str">
        <f>IFERROR(VLOOKUP($E456,contratos,6,FALSE),"")</f>
        <v/>
      </c>
      <c r="L456" s="112" t="str">
        <f>IFERROR(VLOOKUP($E456,contratos,7,FALSE),"")</f>
        <v/>
      </c>
      <c r="M456" s="113"/>
      <c r="N456" s="114"/>
      <c r="O456" s="113"/>
      <c r="P456" s="107"/>
      <c r="Q456" s="115"/>
      <c r="R456" s="116"/>
      <c r="S456" s="117" t="str">
        <f t="shared" si="3"/>
        <v/>
      </c>
      <c r="T456" s="116"/>
      <c r="U456" s="106" t="str">
        <f t="shared" si="11"/>
        <v/>
      </c>
      <c r="V456" s="107"/>
      <c r="W456" s="107"/>
      <c r="X456" s="118"/>
      <c r="Y456" s="119" t="str">
        <f t="shared" si="10"/>
        <v/>
      </c>
      <c r="Z456" s="113"/>
      <c r="AA456" s="113"/>
      <c r="AB456" s="119" t="str">
        <f>IF(T456&lt;&gt;"",(HOUR(T456)+MINUTE(T456)/60)*custohh,"")</f>
        <v/>
      </c>
      <c r="AC456" s="118"/>
      <c r="AD456" s="119" t="str">
        <f t="shared" si="6"/>
        <v/>
      </c>
      <c r="AE456" s="107"/>
      <c r="AF456" s="107"/>
      <c r="AG456" s="107"/>
      <c r="AH456" s="107"/>
      <c r="AI456" s="107"/>
      <c r="AJ456" s="120"/>
      <c r="AK456" s="107"/>
      <c r="AL456" s="113"/>
      <c r="AM456" s="121"/>
      <c r="AN456" s="121"/>
    </row>
    <row r="457">
      <c r="A457" s="104"/>
      <c r="B457" s="105"/>
      <c r="C457" s="105"/>
      <c r="D457" s="106" t="str">
        <f t="shared" si="9"/>
        <v/>
      </c>
      <c r="E457" s="107"/>
      <c r="F457" s="108" t="str">
        <f t="shared" si="2"/>
        <v/>
      </c>
      <c r="G457" s="109" t="str">
        <f>IFERROR(VLOOKUP($E457,contratos,2,FALSE),"")</f>
        <v/>
      </c>
      <c r="H457" s="110" t="str">
        <f>IFERROR(VLOOKUP($E457,contratos,3,FALSE),"")</f>
        <v/>
      </c>
      <c r="I457" s="111" t="str">
        <f>IFERROR(VLOOKUP($E457,contratos,4,FALSE),"")</f>
        <v/>
      </c>
      <c r="J457" s="112" t="str">
        <f>IFERROR(VLOOKUP($E457,contratos,5,FALSE),"")</f>
        <v/>
      </c>
      <c r="K457" s="112" t="str">
        <f>IFERROR(VLOOKUP($E457,contratos,6,FALSE),"")</f>
        <v/>
      </c>
      <c r="L457" s="112" t="str">
        <f>IFERROR(VLOOKUP($E457,contratos,7,FALSE),"")</f>
        <v/>
      </c>
      <c r="M457" s="113"/>
      <c r="N457" s="114"/>
      <c r="O457" s="113"/>
      <c r="P457" s="107"/>
      <c r="Q457" s="115"/>
      <c r="R457" s="116"/>
      <c r="S457" s="117" t="str">
        <f t="shared" si="3"/>
        <v/>
      </c>
      <c r="T457" s="116"/>
      <c r="U457" s="106" t="str">
        <f t="shared" si="11"/>
        <v/>
      </c>
      <c r="V457" s="107"/>
      <c r="W457" s="107"/>
      <c r="X457" s="118"/>
      <c r="Y457" s="119" t="str">
        <f t="shared" si="10"/>
        <v/>
      </c>
      <c r="Z457" s="113"/>
      <c r="AA457" s="113"/>
      <c r="AB457" s="119" t="str">
        <f>IF(T457&lt;&gt;"",(HOUR(T457)+MINUTE(T457)/60)*custohh,"")</f>
        <v/>
      </c>
      <c r="AC457" s="118"/>
      <c r="AD457" s="119" t="str">
        <f t="shared" si="6"/>
        <v/>
      </c>
      <c r="AE457" s="107"/>
      <c r="AF457" s="107"/>
      <c r="AG457" s="107"/>
      <c r="AH457" s="107"/>
      <c r="AI457" s="107"/>
      <c r="AJ457" s="120"/>
      <c r="AK457" s="107"/>
      <c r="AL457" s="113"/>
      <c r="AM457" s="121"/>
      <c r="AN457" s="121"/>
    </row>
    <row r="458">
      <c r="A458" s="104"/>
      <c r="B458" s="105"/>
      <c r="C458" s="105"/>
      <c r="D458" s="106" t="str">
        <f t="shared" si="9"/>
        <v/>
      </c>
      <c r="E458" s="107"/>
      <c r="F458" s="108" t="str">
        <f t="shared" si="2"/>
        <v/>
      </c>
      <c r="G458" s="109" t="str">
        <f>IFERROR(VLOOKUP($E458,contratos,2,FALSE),"")</f>
        <v/>
      </c>
      <c r="H458" s="110" t="str">
        <f>IFERROR(VLOOKUP($E458,contratos,3,FALSE),"")</f>
        <v/>
      </c>
      <c r="I458" s="111" t="str">
        <f>IFERROR(VLOOKUP($E458,contratos,4,FALSE),"")</f>
        <v/>
      </c>
      <c r="J458" s="112" t="str">
        <f>IFERROR(VLOOKUP($E458,contratos,5,FALSE),"")</f>
        <v/>
      </c>
      <c r="K458" s="112" t="str">
        <f>IFERROR(VLOOKUP($E458,contratos,6,FALSE),"")</f>
        <v/>
      </c>
      <c r="L458" s="112" t="str">
        <f>IFERROR(VLOOKUP($E458,contratos,7,FALSE),"")</f>
        <v/>
      </c>
      <c r="M458" s="113"/>
      <c r="N458" s="114"/>
      <c r="O458" s="113"/>
      <c r="P458" s="107"/>
      <c r="Q458" s="115"/>
      <c r="R458" s="116"/>
      <c r="S458" s="117" t="str">
        <f t="shared" si="3"/>
        <v/>
      </c>
      <c r="T458" s="116"/>
      <c r="U458" s="106" t="str">
        <f t="shared" si="11"/>
        <v/>
      </c>
      <c r="V458" s="107"/>
      <c r="W458" s="107"/>
      <c r="X458" s="118"/>
      <c r="Y458" s="119" t="str">
        <f t="shared" si="10"/>
        <v/>
      </c>
      <c r="Z458" s="113"/>
      <c r="AA458" s="113"/>
      <c r="AB458" s="119" t="str">
        <f>IF(T458&lt;&gt;"",(HOUR(T458)+MINUTE(T458)/60)*custohh,"")</f>
        <v/>
      </c>
      <c r="AC458" s="118"/>
      <c r="AD458" s="119" t="str">
        <f t="shared" si="6"/>
        <v/>
      </c>
      <c r="AE458" s="107"/>
      <c r="AF458" s="107"/>
      <c r="AG458" s="107"/>
      <c r="AH458" s="107"/>
      <c r="AI458" s="107"/>
      <c r="AJ458" s="120"/>
      <c r="AK458" s="107"/>
      <c r="AL458" s="113"/>
      <c r="AM458" s="121"/>
      <c r="AN458" s="121"/>
    </row>
    <row r="459">
      <c r="A459" s="104"/>
      <c r="B459" s="105"/>
      <c r="C459" s="105"/>
      <c r="D459" s="106" t="str">
        <f t="shared" si="9"/>
        <v/>
      </c>
      <c r="E459" s="107"/>
      <c r="F459" s="108" t="str">
        <f t="shared" si="2"/>
        <v/>
      </c>
      <c r="G459" s="109" t="str">
        <f>IFERROR(VLOOKUP($E459,contratos,2,FALSE),"")</f>
        <v/>
      </c>
      <c r="H459" s="110" t="str">
        <f>IFERROR(VLOOKUP($E459,contratos,3,FALSE),"")</f>
        <v/>
      </c>
      <c r="I459" s="111" t="str">
        <f>IFERROR(VLOOKUP($E459,contratos,4,FALSE),"")</f>
        <v/>
      </c>
      <c r="J459" s="112" t="str">
        <f>IFERROR(VLOOKUP($E459,contratos,5,FALSE),"")</f>
        <v/>
      </c>
      <c r="K459" s="112" t="str">
        <f>IFERROR(VLOOKUP($E459,contratos,6,FALSE),"")</f>
        <v/>
      </c>
      <c r="L459" s="112" t="str">
        <f>IFERROR(VLOOKUP($E459,contratos,7,FALSE),"")</f>
        <v/>
      </c>
      <c r="M459" s="113"/>
      <c r="N459" s="114"/>
      <c r="O459" s="113"/>
      <c r="P459" s="107"/>
      <c r="Q459" s="115"/>
      <c r="R459" s="116"/>
      <c r="S459" s="117" t="str">
        <f t="shared" si="3"/>
        <v/>
      </c>
      <c r="T459" s="116"/>
      <c r="U459" s="106" t="str">
        <f t="shared" si="11"/>
        <v/>
      </c>
      <c r="V459" s="107"/>
      <c r="W459" s="107"/>
      <c r="X459" s="118"/>
      <c r="Y459" s="119" t="str">
        <f t="shared" si="10"/>
        <v/>
      </c>
      <c r="Z459" s="113"/>
      <c r="AA459" s="113"/>
      <c r="AB459" s="119" t="str">
        <f>IF(T459&lt;&gt;"",(HOUR(T459)+MINUTE(T459)/60)*custohh,"")</f>
        <v/>
      </c>
      <c r="AC459" s="118"/>
      <c r="AD459" s="119" t="str">
        <f t="shared" si="6"/>
        <v/>
      </c>
      <c r="AE459" s="107"/>
      <c r="AF459" s="107"/>
      <c r="AG459" s="107"/>
      <c r="AH459" s="107"/>
      <c r="AI459" s="107"/>
      <c r="AJ459" s="120"/>
      <c r="AK459" s="107"/>
      <c r="AL459" s="113"/>
      <c r="AM459" s="121"/>
      <c r="AN459" s="121"/>
    </row>
    <row r="460">
      <c r="A460" s="104"/>
      <c r="B460" s="105"/>
      <c r="C460" s="105"/>
      <c r="D460" s="106" t="str">
        <f t="shared" si="9"/>
        <v/>
      </c>
      <c r="E460" s="107"/>
      <c r="F460" s="108" t="str">
        <f t="shared" si="2"/>
        <v/>
      </c>
      <c r="G460" s="109" t="str">
        <f>IFERROR(VLOOKUP($E460,contratos,2,FALSE),"")</f>
        <v/>
      </c>
      <c r="H460" s="110" t="str">
        <f>IFERROR(VLOOKUP($E460,contratos,3,FALSE),"")</f>
        <v/>
      </c>
      <c r="I460" s="111" t="str">
        <f>IFERROR(VLOOKUP($E460,contratos,4,FALSE),"")</f>
        <v/>
      </c>
      <c r="J460" s="112" t="str">
        <f>IFERROR(VLOOKUP($E460,contratos,5,FALSE),"")</f>
        <v/>
      </c>
      <c r="K460" s="112" t="str">
        <f>IFERROR(VLOOKUP($E460,contratos,6,FALSE),"")</f>
        <v/>
      </c>
      <c r="L460" s="112" t="str">
        <f>IFERROR(VLOOKUP($E460,contratos,7,FALSE),"")</f>
        <v/>
      </c>
      <c r="M460" s="113"/>
      <c r="N460" s="114"/>
      <c r="O460" s="113"/>
      <c r="P460" s="107"/>
      <c r="Q460" s="115"/>
      <c r="R460" s="116"/>
      <c r="S460" s="117" t="str">
        <f t="shared" si="3"/>
        <v/>
      </c>
      <c r="T460" s="116"/>
      <c r="U460" s="106" t="str">
        <f t="shared" si="11"/>
        <v/>
      </c>
      <c r="V460" s="107"/>
      <c r="W460" s="107"/>
      <c r="X460" s="118"/>
      <c r="Y460" s="119" t="str">
        <f t="shared" si="10"/>
        <v/>
      </c>
      <c r="Z460" s="113"/>
      <c r="AA460" s="113"/>
      <c r="AB460" s="119" t="str">
        <f>IF(T460&lt;&gt;"",(HOUR(T460)+MINUTE(T460)/60)*custohh,"")</f>
        <v/>
      </c>
      <c r="AC460" s="118"/>
      <c r="AD460" s="119" t="str">
        <f t="shared" si="6"/>
        <v/>
      </c>
      <c r="AE460" s="107"/>
      <c r="AF460" s="107"/>
      <c r="AG460" s="107"/>
      <c r="AH460" s="107"/>
      <c r="AI460" s="107"/>
      <c r="AJ460" s="120"/>
      <c r="AK460" s="107"/>
      <c r="AL460" s="113"/>
      <c r="AM460" s="121"/>
      <c r="AN460" s="121"/>
    </row>
    <row r="461">
      <c r="A461" s="104"/>
      <c r="B461" s="105"/>
      <c r="C461" s="105"/>
      <c r="D461" s="106" t="str">
        <f t="shared" si="9"/>
        <v/>
      </c>
      <c r="E461" s="107"/>
      <c r="F461" s="108" t="str">
        <f t="shared" si="2"/>
        <v/>
      </c>
      <c r="G461" s="109" t="str">
        <f>IFERROR(VLOOKUP($E461,contratos,2,FALSE),"")</f>
        <v/>
      </c>
      <c r="H461" s="110" t="str">
        <f>IFERROR(VLOOKUP($E461,contratos,3,FALSE),"")</f>
        <v/>
      </c>
      <c r="I461" s="111" t="str">
        <f>IFERROR(VLOOKUP($E461,contratos,4,FALSE),"")</f>
        <v/>
      </c>
      <c r="J461" s="112" t="str">
        <f>IFERROR(VLOOKUP($E461,contratos,5,FALSE),"")</f>
        <v/>
      </c>
      <c r="K461" s="112" t="str">
        <f>IFERROR(VLOOKUP($E461,contratos,6,FALSE),"")</f>
        <v/>
      </c>
      <c r="L461" s="112" t="str">
        <f>IFERROR(VLOOKUP($E461,contratos,7,FALSE),"")</f>
        <v/>
      </c>
      <c r="M461" s="113"/>
      <c r="N461" s="114"/>
      <c r="O461" s="113"/>
      <c r="P461" s="107"/>
      <c r="Q461" s="115"/>
      <c r="R461" s="116"/>
      <c r="S461" s="117" t="str">
        <f t="shared" si="3"/>
        <v/>
      </c>
      <c r="T461" s="116"/>
      <c r="U461" s="106" t="str">
        <f t="shared" si="11"/>
        <v/>
      </c>
      <c r="V461" s="107"/>
      <c r="W461" s="107"/>
      <c r="X461" s="118"/>
      <c r="Y461" s="119" t="str">
        <f t="shared" si="10"/>
        <v/>
      </c>
      <c r="Z461" s="113"/>
      <c r="AA461" s="113"/>
      <c r="AB461" s="119" t="str">
        <f>IF(T461&lt;&gt;"",(HOUR(T461)+MINUTE(T461)/60)*custohh,"")</f>
        <v/>
      </c>
      <c r="AC461" s="118"/>
      <c r="AD461" s="119" t="str">
        <f t="shared" si="6"/>
        <v/>
      </c>
      <c r="AE461" s="107"/>
      <c r="AF461" s="107"/>
      <c r="AG461" s="107"/>
      <c r="AH461" s="107"/>
      <c r="AI461" s="107"/>
      <c r="AJ461" s="120"/>
      <c r="AK461" s="107"/>
      <c r="AL461" s="113"/>
      <c r="AM461" s="121"/>
      <c r="AN461" s="121"/>
    </row>
    <row r="462">
      <c r="A462" s="104"/>
      <c r="B462" s="105"/>
      <c r="C462" s="105"/>
      <c r="D462" s="106" t="str">
        <f t="shared" si="9"/>
        <v/>
      </c>
      <c r="E462" s="107"/>
      <c r="F462" s="108" t="str">
        <f t="shared" si="2"/>
        <v/>
      </c>
      <c r="G462" s="109" t="str">
        <f>IFERROR(VLOOKUP($E462,contratos,2,FALSE),"")</f>
        <v/>
      </c>
      <c r="H462" s="110" t="str">
        <f>IFERROR(VLOOKUP($E462,contratos,3,FALSE),"")</f>
        <v/>
      </c>
      <c r="I462" s="111" t="str">
        <f>IFERROR(VLOOKUP($E462,contratos,4,FALSE),"")</f>
        <v/>
      </c>
      <c r="J462" s="112" t="str">
        <f>IFERROR(VLOOKUP($E462,contratos,5,FALSE),"")</f>
        <v/>
      </c>
      <c r="K462" s="112" t="str">
        <f>IFERROR(VLOOKUP($E462,contratos,6,FALSE),"")</f>
        <v/>
      </c>
      <c r="L462" s="112" t="str">
        <f>IFERROR(VLOOKUP($E462,contratos,7,FALSE),"")</f>
        <v/>
      </c>
      <c r="M462" s="113"/>
      <c r="N462" s="114"/>
      <c r="O462" s="113"/>
      <c r="P462" s="107"/>
      <c r="Q462" s="115"/>
      <c r="R462" s="116"/>
      <c r="S462" s="117" t="str">
        <f t="shared" si="3"/>
        <v/>
      </c>
      <c r="T462" s="116"/>
      <c r="U462" s="106" t="str">
        <f t="shared" si="11"/>
        <v/>
      </c>
      <c r="V462" s="107"/>
      <c r="W462" s="107"/>
      <c r="X462" s="118"/>
      <c r="Y462" s="119" t="str">
        <f t="shared" si="10"/>
        <v/>
      </c>
      <c r="Z462" s="113"/>
      <c r="AA462" s="113"/>
      <c r="AB462" s="119" t="str">
        <f>IF(T462&lt;&gt;"",(HOUR(T462)+MINUTE(T462)/60)*custohh,"")</f>
        <v/>
      </c>
      <c r="AC462" s="118"/>
      <c r="AD462" s="119" t="str">
        <f t="shared" si="6"/>
        <v/>
      </c>
      <c r="AE462" s="107"/>
      <c r="AF462" s="107"/>
      <c r="AG462" s="107"/>
      <c r="AH462" s="107"/>
      <c r="AI462" s="107"/>
      <c r="AJ462" s="120"/>
      <c r="AK462" s="107"/>
      <c r="AL462" s="113"/>
      <c r="AM462" s="121"/>
      <c r="AN462" s="121"/>
    </row>
    <row r="463">
      <c r="A463" s="104"/>
      <c r="B463" s="105"/>
      <c r="C463" s="105"/>
      <c r="D463" s="106" t="str">
        <f t="shared" si="9"/>
        <v/>
      </c>
      <c r="E463" s="107"/>
      <c r="F463" s="108" t="str">
        <f t="shared" si="2"/>
        <v/>
      </c>
      <c r="G463" s="109" t="str">
        <f>IFERROR(VLOOKUP($E463,contratos,2,FALSE),"")</f>
        <v/>
      </c>
      <c r="H463" s="110" t="str">
        <f>IFERROR(VLOOKUP($E463,contratos,3,FALSE),"")</f>
        <v/>
      </c>
      <c r="I463" s="111" t="str">
        <f>IFERROR(VLOOKUP($E463,contratos,4,FALSE),"")</f>
        <v/>
      </c>
      <c r="J463" s="112" t="str">
        <f>IFERROR(VLOOKUP($E463,contratos,5,FALSE),"")</f>
        <v/>
      </c>
      <c r="K463" s="112" t="str">
        <f>IFERROR(VLOOKUP($E463,contratos,6,FALSE),"")</f>
        <v/>
      </c>
      <c r="L463" s="112" t="str">
        <f>IFERROR(VLOOKUP($E463,contratos,7,FALSE),"")</f>
        <v/>
      </c>
      <c r="M463" s="113"/>
      <c r="N463" s="114"/>
      <c r="O463" s="113"/>
      <c r="P463" s="107"/>
      <c r="Q463" s="115"/>
      <c r="R463" s="116"/>
      <c r="S463" s="117" t="str">
        <f t="shared" si="3"/>
        <v/>
      </c>
      <c r="T463" s="116"/>
      <c r="U463" s="106" t="str">
        <f t="shared" si="11"/>
        <v/>
      </c>
      <c r="V463" s="107"/>
      <c r="W463" s="107"/>
      <c r="X463" s="118"/>
      <c r="Y463" s="119" t="str">
        <f t="shared" si="10"/>
        <v/>
      </c>
      <c r="Z463" s="113"/>
      <c r="AA463" s="113"/>
      <c r="AB463" s="119" t="str">
        <f>IF(T463&lt;&gt;"",(HOUR(T463)+MINUTE(T463)/60)*custohh,"")</f>
        <v/>
      </c>
      <c r="AC463" s="118"/>
      <c r="AD463" s="119" t="str">
        <f t="shared" si="6"/>
        <v/>
      </c>
      <c r="AE463" s="107"/>
      <c r="AF463" s="107"/>
      <c r="AG463" s="107"/>
      <c r="AH463" s="107"/>
      <c r="AI463" s="107"/>
      <c r="AJ463" s="120"/>
      <c r="AK463" s="107"/>
      <c r="AL463" s="113"/>
      <c r="AM463" s="121"/>
      <c r="AN463" s="121"/>
    </row>
    <row r="464">
      <c r="A464" s="104"/>
      <c r="B464" s="105"/>
      <c r="C464" s="105"/>
      <c r="D464" s="106" t="str">
        <f t="shared" si="9"/>
        <v/>
      </c>
      <c r="E464" s="107"/>
      <c r="F464" s="108" t="str">
        <f t="shared" si="2"/>
        <v/>
      </c>
      <c r="G464" s="109" t="str">
        <f>IFERROR(VLOOKUP($E464,contratos,2,FALSE),"")</f>
        <v/>
      </c>
      <c r="H464" s="110" t="str">
        <f>IFERROR(VLOOKUP($E464,contratos,3,FALSE),"")</f>
        <v/>
      </c>
      <c r="I464" s="111" t="str">
        <f>IFERROR(VLOOKUP($E464,contratos,4,FALSE),"")</f>
        <v/>
      </c>
      <c r="J464" s="112" t="str">
        <f>IFERROR(VLOOKUP($E464,contratos,5,FALSE),"")</f>
        <v/>
      </c>
      <c r="K464" s="112" t="str">
        <f>IFERROR(VLOOKUP($E464,contratos,6,FALSE),"")</f>
        <v/>
      </c>
      <c r="L464" s="112" t="str">
        <f>IFERROR(VLOOKUP($E464,contratos,7,FALSE),"")</f>
        <v/>
      </c>
      <c r="M464" s="113"/>
      <c r="N464" s="114"/>
      <c r="O464" s="113"/>
      <c r="P464" s="107"/>
      <c r="Q464" s="115"/>
      <c r="R464" s="116"/>
      <c r="S464" s="117" t="str">
        <f t="shared" si="3"/>
        <v/>
      </c>
      <c r="T464" s="116"/>
      <c r="U464" s="106" t="str">
        <f t="shared" si="11"/>
        <v/>
      </c>
      <c r="V464" s="107"/>
      <c r="W464" s="107"/>
      <c r="X464" s="118"/>
      <c r="Y464" s="119" t="str">
        <f t="shared" si="10"/>
        <v/>
      </c>
      <c r="Z464" s="113"/>
      <c r="AA464" s="113"/>
      <c r="AB464" s="119" t="str">
        <f>IF(T464&lt;&gt;"",(HOUR(T464)+MINUTE(T464)/60)*custohh,"")</f>
        <v/>
      </c>
      <c r="AC464" s="118"/>
      <c r="AD464" s="119" t="str">
        <f t="shared" si="6"/>
        <v/>
      </c>
      <c r="AE464" s="107"/>
      <c r="AF464" s="107"/>
      <c r="AG464" s="107"/>
      <c r="AH464" s="107"/>
      <c r="AI464" s="107"/>
      <c r="AJ464" s="120"/>
      <c r="AK464" s="107"/>
      <c r="AL464" s="113"/>
      <c r="AM464" s="121"/>
      <c r="AN464" s="121"/>
    </row>
    <row r="465">
      <c r="A465" s="104"/>
      <c r="B465" s="105"/>
      <c r="C465" s="105"/>
      <c r="D465" s="106" t="str">
        <f t="shared" si="9"/>
        <v/>
      </c>
      <c r="E465" s="107"/>
      <c r="F465" s="108" t="str">
        <f t="shared" si="2"/>
        <v/>
      </c>
      <c r="G465" s="109" t="str">
        <f>IFERROR(VLOOKUP($E465,contratos,2,FALSE),"")</f>
        <v/>
      </c>
      <c r="H465" s="110" t="str">
        <f>IFERROR(VLOOKUP($E465,contratos,3,FALSE),"")</f>
        <v/>
      </c>
      <c r="I465" s="111" t="str">
        <f>IFERROR(VLOOKUP($E465,contratos,4,FALSE),"")</f>
        <v/>
      </c>
      <c r="J465" s="112" t="str">
        <f>IFERROR(VLOOKUP($E465,contratos,5,FALSE),"")</f>
        <v/>
      </c>
      <c r="K465" s="112" t="str">
        <f>IFERROR(VLOOKUP($E465,contratos,6,FALSE),"")</f>
        <v/>
      </c>
      <c r="L465" s="112" t="str">
        <f>IFERROR(VLOOKUP($E465,contratos,7,FALSE),"")</f>
        <v/>
      </c>
      <c r="M465" s="113"/>
      <c r="N465" s="114"/>
      <c r="O465" s="113"/>
      <c r="P465" s="107"/>
      <c r="Q465" s="115"/>
      <c r="R465" s="116"/>
      <c r="S465" s="117" t="str">
        <f t="shared" si="3"/>
        <v/>
      </c>
      <c r="T465" s="116"/>
      <c r="U465" s="106" t="str">
        <f t="shared" si="11"/>
        <v/>
      </c>
      <c r="V465" s="107"/>
      <c r="W465" s="107"/>
      <c r="X465" s="118"/>
      <c r="Y465" s="119" t="str">
        <f t="shared" si="10"/>
        <v/>
      </c>
      <c r="Z465" s="113"/>
      <c r="AA465" s="113"/>
      <c r="AB465" s="119" t="str">
        <f>IF(T465&lt;&gt;"",(HOUR(T465)+MINUTE(T465)/60)*custohh,"")</f>
        <v/>
      </c>
      <c r="AC465" s="118"/>
      <c r="AD465" s="119" t="str">
        <f t="shared" si="6"/>
        <v/>
      </c>
      <c r="AE465" s="107"/>
      <c r="AF465" s="107"/>
      <c r="AG465" s="107"/>
      <c r="AH465" s="107"/>
      <c r="AI465" s="107"/>
      <c r="AJ465" s="120"/>
      <c r="AK465" s="107"/>
      <c r="AL465" s="113"/>
      <c r="AM465" s="121"/>
      <c r="AN465" s="121"/>
    </row>
    <row r="466">
      <c r="A466" s="104"/>
      <c r="B466" s="105"/>
      <c r="C466" s="105"/>
      <c r="D466" s="106" t="str">
        <f t="shared" si="9"/>
        <v/>
      </c>
      <c r="E466" s="107"/>
      <c r="F466" s="108" t="str">
        <f t="shared" si="2"/>
        <v/>
      </c>
      <c r="G466" s="109" t="str">
        <f>IFERROR(VLOOKUP($E466,contratos,2,FALSE),"")</f>
        <v/>
      </c>
      <c r="H466" s="110" t="str">
        <f>IFERROR(VLOOKUP($E466,contratos,3,FALSE),"")</f>
        <v/>
      </c>
      <c r="I466" s="111" t="str">
        <f>IFERROR(VLOOKUP($E466,contratos,4,FALSE),"")</f>
        <v/>
      </c>
      <c r="J466" s="112" t="str">
        <f>IFERROR(VLOOKUP($E466,contratos,5,FALSE),"")</f>
        <v/>
      </c>
      <c r="K466" s="112" t="str">
        <f>IFERROR(VLOOKUP($E466,contratos,6,FALSE),"")</f>
        <v/>
      </c>
      <c r="L466" s="112" t="str">
        <f>IFERROR(VLOOKUP($E466,contratos,7,FALSE),"")</f>
        <v/>
      </c>
      <c r="M466" s="113"/>
      <c r="N466" s="114"/>
      <c r="O466" s="113"/>
      <c r="P466" s="107"/>
      <c r="Q466" s="115"/>
      <c r="R466" s="116"/>
      <c r="S466" s="117" t="str">
        <f t="shared" si="3"/>
        <v/>
      </c>
      <c r="T466" s="116"/>
      <c r="U466" s="106" t="str">
        <f t="shared" si="11"/>
        <v/>
      </c>
      <c r="V466" s="107"/>
      <c r="W466" s="107"/>
      <c r="X466" s="118"/>
      <c r="Y466" s="119" t="str">
        <f t="shared" si="10"/>
        <v/>
      </c>
      <c r="Z466" s="113"/>
      <c r="AA466" s="113"/>
      <c r="AB466" s="119" t="str">
        <f>IF(T466&lt;&gt;"",(HOUR(T466)+MINUTE(T466)/60)*custohh,"")</f>
        <v/>
      </c>
      <c r="AC466" s="118"/>
      <c r="AD466" s="119" t="str">
        <f t="shared" si="6"/>
        <v/>
      </c>
      <c r="AE466" s="107"/>
      <c r="AF466" s="107"/>
      <c r="AG466" s="107"/>
      <c r="AH466" s="107"/>
      <c r="AI466" s="107"/>
      <c r="AJ466" s="120"/>
      <c r="AK466" s="107"/>
      <c r="AL466" s="113"/>
      <c r="AM466" s="121"/>
      <c r="AN466" s="121"/>
    </row>
    <row r="467">
      <c r="A467" s="104"/>
      <c r="B467" s="105"/>
      <c r="C467" s="105"/>
      <c r="D467" s="106" t="str">
        <f t="shared" si="9"/>
        <v/>
      </c>
      <c r="E467" s="107"/>
      <c r="F467" s="108" t="str">
        <f t="shared" si="2"/>
        <v/>
      </c>
      <c r="G467" s="109" t="str">
        <f>IFERROR(VLOOKUP($E467,contratos,2,FALSE),"")</f>
        <v/>
      </c>
      <c r="H467" s="110" t="str">
        <f>IFERROR(VLOOKUP($E467,contratos,3,FALSE),"")</f>
        <v/>
      </c>
      <c r="I467" s="111" t="str">
        <f>IFERROR(VLOOKUP($E467,contratos,4,FALSE),"")</f>
        <v/>
      </c>
      <c r="J467" s="112" t="str">
        <f>IFERROR(VLOOKUP($E467,contratos,5,FALSE),"")</f>
        <v/>
      </c>
      <c r="K467" s="112" t="str">
        <f>IFERROR(VLOOKUP($E467,contratos,6,FALSE),"")</f>
        <v/>
      </c>
      <c r="L467" s="112" t="str">
        <f>IFERROR(VLOOKUP($E467,contratos,7,FALSE),"")</f>
        <v/>
      </c>
      <c r="M467" s="113"/>
      <c r="N467" s="114"/>
      <c r="O467" s="113"/>
      <c r="P467" s="107"/>
      <c r="Q467" s="115"/>
      <c r="R467" s="116"/>
      <c r="S467" s="117" t="str">
        <f t="shared" si="3"/>
        <v/>
      </c>
      <c r="T467" s="116"/>
      <c r="U467" s="106" t="str">
        <f t="shared" si="11"/>
        <v/>
      </c>
      <c r="V467" s="107"/>
      <c r="W467" s="107"/>
      <c r="X467" s="118"/>
      <c r="Y467" s="119" t="str">
        <f t="shared" si="10"/>
        <v/>
      </c>
      <c r="Z467" s="113"/>
      <c r="AA467" s="113"/>
      <c r="AB467" s="119" t="str">
        <f>IF(T467&lt;&gt;"",(HOUR(T467)+MINUTE(T467)/60)*custohh,"")</f>
        <v/>
      </c>
      <c r="AC467" s="118"/>
      <c r="AD467" s="119" t="str">
        <f t="shared" si="6"/>
        <v/>
      </c>
      <c r="AE467" s="107"/>
      <c r="AF467" s="107"/>
      <c r="AG467" s="107"/>
      <c r="AH467" s="107"/>
      <c r="AI467" s="107"/>
      <c r="AJ467" s="120"/>
      <c r="AK467" s="107"/>
      <c r="AL467" s="113"/>
      <c r="AM467" s="121"/>
      <c r="AN467" s="121"/>
    </row>
    <row r="468">
      <c r="A468" s="104"/>
      <c r="B468" s="105"/>
      <c r="C468" s="105"/>
      <c r="D468" s="106" t="str">
        <f t="shared" si="9"/>
        <v/>
      </c>
      <c r="E468" s="107"/>
      <c r="F468" s="108" t="str">
        <f t="shared" si="2"/>
        <v/>
      </c>
      <c r="G468" s="109" t="str">
        <f>IFERROR(VLOOKUP($E468,contratos,2,FALSE),"")</f>
        <v/>
      </c>
      <c r="H468" s="110" t="str">
        <f>IFERROR(VLOOKUP($E468,contratos,3,FALSE),"")</f>
        <v/>
      </c>
      <c r="I468" s="111" t="str">
        <f>IFERROR(VLOOKUP($E468,contratos,4,FALSE),"")</f>
        <v/>
      </c>
      <c r="J468" s="112" t="str">
        <f>IFERROR(VLOOKUP($E468,contratos,5,FALSE),"")</f>
        <v/>
      </c>
      <c r="K468" s="112" t="str">
        <f>IFERROR(VLOOKUP($E468,contratos,6,FALSE),"")</f>
        <v/>
      </c>
      <c r="L468" s="112" t="str">
        <f>IFERROR(VLOOKUP($E468,contratos,7,FALSE),"")</f>
        <v/>
      </c>
      <c r="M468" s="113"/>
      <c r="N468" s="114"/>
      <c r="O468" s="113"/>
      <c r="P468" s="107"/>
      <c r="Q468" s="115"/>
      <c r="R468" s="116"/>
      <c r="S468" s="117" t="str">
        <f t="shared" si="3"/>
        <v/>
      </c>
      <c r="T468" s="116"/>
      <c r="U468" s="106" t="str">
        <f t="shared" si="11"/>
        <v/>
      </c>
      <c r="V468" s="107"/>
      <c r="W468" s="107"/>
      <c r="X468" s="118"/>
      <c r="Y468" s="119" t="str">
        <f t="shared" si="10"/>
        <v/>
      </c>
      <c r="Z468" s="113"/>
      <c r="AA468" s="113"/>
      <c r="AB468" s="119" t="str">
        <f>IF(T468&lt;&gt;"",(HOUR(T468)+MINUTE(T468)/60)*custohh,"")</f>
        <v/>
      </c>
      <c r="AC468" s="118"/>
      <c r="AD468" s="119" t="str">
        <f t="shared" si="6"/>
        <v/>
      </c>
      <c r="AE468" s="107"/>
      <c r="AF468" s="107"/>
      <c r="AG468" s="107"/>
      <c r="AH468" s="107"/>
      <c r="AI468" s="107"/>
      <c r="AJ468" s="120"/>
      <c r="AK468" s="107"/>
      <c r="AL468" s="113"/>
      <c r="AM468" s="121"/>
      <c r="AN468" s="121"/>
    </row>
    <row r="469">
      <c r="A469" s="104"/>
      <c r="B469" s="105"/>
      <c r="C469" s="105"/>
      <c r="D469" s="106" t="str">
        <f t="shared" si="9"/>
        <v/>
      </c>
      <c r="E469" s="107"/>
      <c r="F469" s="108" t="str">
        <f t="shared" si="2"/>
        <v/>
      </c>
      <c r="G469" s="109" t="str">
        <f>IFERROR(VLOOKUP($E469,contratos,2,FALSE),"")</f>
        <v/>
      </c>
      <c r="H469" s="110" t="str">
        <f>IFERROR(VLOOKUP($E469,contratos,3,FALSE),"")</f>
        <v/>
      </c>
      <c r="I469" s="111" t="str">
        <f>IFERROR(VLOOKUP($E469,contratos,4,FALSE),"")</f>
        <v/>
      </c>
      <c r="J469" s="112" t="str">
        <f>IFERROR(VLOOKUP($E469,contratos,5,FALSE),"")</f>
        <v/>
      </c>
      <c r="K469" s="112" t="str">
        <f>IFERROR(VLOOKUP($E469,contratos,6,FALSE),"")</f>
        <v/>
      </c>
      <c r="L469" s="112" t="str">
        <f>IFERROR(VLOOKUP($E469,contratos,7,FALSE),"")</f>
        <v/>
      </c>
      <c r="M469" s="113"/>
      <c r="N469" s="114"/>
      <c r="O469" s="113"/>
      <c r="P469" s="107"/>
      <c r="Q469" s="115"/>
      <c r="R469" s="116"/>
      <c r="S469" s="117" t="str">
        <f t="shared" si="3"/>
        <v/>
      </c>
      <c r="T469" s="116"/>
      <c r="U469" s="106" t="str">
        <f t="shared" si="11"/>
        <v/>
      </c>
      <c r="V469" s="107"/>
      <c r="W469" s="107"/>
      <c r="X469" s="118"/>
      <c r="Y469" s="119" t="str">
        <f t="shared" si="10"/>
        <v/>
      </c>
      <c r="Z469" s="113"/>
      <c r="AA469" s="113"/>
      <c r="AB469" s="119" t="str">
        <f>IF(T469&lt;&gt;"",(HOUR(T469)+MINUTE(T469)/60)*custohh,"")</f>
        <v/>
      </c>
      <c r="AC469" s="118"/>
      <c r="AD469" s="119" t="str">
        <f t="shared" si="6"/>
        <v/>
      </c>
      <c r="AE469" s="107"/>
      <c r="AF469" s="107"/>
      <c r="AG469" s="107"/>
      <c r="AH469" s="107"/>
      <c r="AI469" s="107"/>
      <c r="AJ469" s="120"/>
      <c r="AK469" s="107"/>
      <c r="AL469" s="113"/>
      <c r="AM469" s="121"/>
      <c r="AN469" s="121"/>
    </row>
    <row r="470">
      <c r="A470" s="104"/>
      <c r="B470" s="105"/>
      <c r="C470" s="105"/>
      <c r="D470" s="106" t="str">
        <f t="shared" si="9"/>
        <v/>
      </c>
      <c r="E470" s="107"/>
      <c r="F470" s="108" t="str">
        <f t="shared" si="2"/>
        <v/>
      </c>
      <c r="G470" s="109" t="str">
        <f>IFERROR(VLOOKUP($E470,contratos,2,FALSE),"")</f>
        <v/>
      </c>
      <c r="H470" s="110" t="str">
        <f>IFERROR(VLOOKUP($E470,contratos,3,FALSE),"")</f>
        <v/>
      </c>
      <c r="I470" s="111" t="str">
        <f>IFERROR(VLOOKUP($E470,contratos,4,FALSE),"")</f>
        <v/>
      </c>
      <c r="J470" s="112" t="str">
        <f>IFERROR(VLOOKUP($E470,contratos,5,FALSE),"")</f>
        <v/>
      </c>
      <c r="K470" s="112" t="str">
        <f>IFERROR(VLOOKUP($E470,contratos,6,FALSE),"")</f>
        <v/>
      </c>
      <c r="L470" s="112" t="str">
        <f>IFERROR(VLOOKUP($E470,contratos,7,FALSE),"")</f>
        <v/>
      </c>
      <c r="M470" s="113"/>
      <c r="N470" s="114"/>
      <c r="O470" s="113"/>
      <c r="P470" s="107"/>
      <c r="Q470" s="115"/>
      <c r="R470" s="116"/>
      <c r="S470" s="117" t="str">
        <f t="shared" si="3"/>
        <v/>
      </c>
      <c r="T470" s="116"/>
      <c r="U470" s="106" t="str">
        <f t="shared" si="11"/>
        <v/>
      </c>
      <c r="V470" s="107"/>
      <c r="W470" s="107"/>
      <c r="X470" s="118"/>
      <c r="Y470" s="119" t="str">
        <f t="shared" si="10"/>
        <v/>
      </c>
      <c r="Z470" s="113"/>
      <c r="AA470" s="113"/>
      <c r="AB470" s="119" t="str">
        <f>IF(T470&lt;&gt;"",(HOUR(T470)+MINUTE(T470)/60)*custohh,"")</f>
        <v/>
      </c>
      <c r="AC470" s="118"/>
      <c r="AD470" s="119" t="str">
        <f t="shared" si="6"/>
        <v/>
      </c>
      <c r="AE470" s="107"/>
      <c r="AF470" s="107"/>
      <c r="AG470" s="107"/>
      <c r="AH470" s="107"/>
      <c r="AI470" s="107"/>
      <c r="AJ470" s="120"/>
      <c r="AK470" s="107"/>
      <c r="AL470" s="113"/>
      <c r="AM470" s="121"/>
      <c r="AN470" s="121"/>
    </row>
    <row r="471">
      <c r="A471" s="104"/>
      <c r="B471" s="105"/>
      <c r="C471" s="105"/>
      <c r="D471" s="106" t="str">
        <f t="shared" si="9"/>
        <v/>
      </c>
      <c r="E471" s="107"/>
      <c r="F471" s="108" t="str">
        <f t="shared" si="2"/>
        <v/>
      </c>
      <c r="G471" s="109" t="str">
        <f>IFERROR(VLOOKUP($E471,contratos,2,FALSE),"")</f>
        <v/>
      </c>
      <c r="H471" s="110" t="str">
        <f>IFERROR(VLOOKUP($E471,contratos,3,FALSE),"")</f>
        <v/>
      </c>
      <c r="I471" s="111" t="str">
        <f>IFERROR(VLOOKUP($E471,contratos,4,FALSE),"")</f>
        <v/>
      </c>
      <c r="J471" s="112" t="str">
        <f>IFERROR(VLOOKUP($E471,contratos,5,FALSE),"")</f>
        <v/>
      </c>
      <c r="K471" s="112" t="str">
        <f>IFERROR(VLOOKUP($E471,contratos,6,FALSE),"")</f>
        <v/>
      </c>
      <c r="L471" s="112" t="str">
        <f>IFERROR(VLOOKUP($E471,contratos,7,FALSE),"")</f>
        <v/>
      </c>
      <c r="M471" s="113"/>
      <c r="N471" s="114"/>
      <c r="O471" s="113"/>
      <c r="P471" s="107"/>
      <c r="Q471" s="115"/>
      <c r="R471" s="116"/>
      <c r="S471" s="117" t="str">
        <f t="shared" si="3"/>
        <v/>
      </c>
      <c r="T471" s="116"/>
      <c r="U471" s="106" t="str">
        <f t="shared" si="11"/>
        <v/>
      </c>
      <c r="V471" s="107"/>
      <c r="W471" s="107"/>
      <c r="X471" s="118"/>
      <c r="Y471" s="119" t="str">
        <f t="shared" si="10"/>
        <v/>
      </c>
      <c r="Z471" s="113"/>
      <c r="AA471" s="113"/>
      <c r="AB471" s="119" t="str">
        <f>IF(T471&lt;&gt;"",(HOUR(T471)+MINUTE(T471)/60)*custohh,"")</f>
        <v/>
      </c>
      <c r="AC471" s="118"/>
      <c r="AD471" s="119" t="str">
        <f t="shared" si="6"/>
        <v/>
      </c>
      <c r="AE471" s="107"/>
      <c r="AF471" s="107"/>
      <c r="AG471" s="107"/>
      <c r="AH471" s="107"/>
      <c r="AI471" s="107"/>
      <c r="AJ471" s="120"/>
      <c r="AK471" s="107"/>
      <c r="AL471" s="113"/>
      <c r="AM471" s="121"/>
      <c r="AN471" s="121"/>
    </row>
    <row r="472">
      <c r="A472" s="104"/>
      <c r="B472" s="105"/>
      <c r="C472" s="105"/>
      <c r="D472" s="106" t="str">
        <f t="shared" si="9"/>
        <v/>
      </c>
      <c r="E472" s="107"/>
      <c r="F472" s="108" t="str">
        <f t="shared" si="2"/>
        <v/>
      </c>
      <c r="G472" s="109" t="str">
        <f>IFERROR(VLOOKUP($E472,contratos,2,FALSE),"")</f>
        <v/>
      </c>
      <c r="H472" s="110" t="str">
        <f>IFERROR(VLOOKUP($E472,contratos,3,FALSE),"")</f>
        <v/>
      </c>
      <c r="I472" s="111" t="str">
        <f>IFERROR(VLOOKUP($E472,contratos,4,FALSE),"")</f>
        <v/>
      </c>
      <c r="J472" s="112" t="str">
        <f>IFERROR(VLOOKUP($E472,contratos,5,FALSE),"")</f>
        <v/>
      </c>
      <c r="K472" s="112" t="str">
        <f>IFERROR(VLOOKUP($E472,contratos,6,FALSE),"")</f>
        <v/>
      </c>
      <c r="L472" s="112" t="str">
        <f>IFERROR(VLOOKUP($E472,contratos,7,FALSE),"")</f>
        <v/>
      </c>
      <c r="M472" s="113"/>
      <c r="N472" s="114"/>
      <c r="O472" s="113"/>
      <c r="P472" s="107"/>
      <c r="Q472" s="115"/>
      <c r="R472" s="116"/>
      <c r="S472" s="117" t="str">
        <f t="shared" si="3"/>
        <v/>
      </c>
      <c r="T472" s="116"/>
      <c r="U472" s="106" t="str">
        <f t="shared" si="11"/>
        <v/>
      </c>
      <c r="V472" s="107"/>
      <c r="W472" s="107"/>
      <c r="X472" s="118"/>
      <c r="Y472" s="119" t="str">
        <f t="shared" si="10"/>
        <v/>
      </c>
      <c r="Z472" s="113"/>
      <c r="AA472" s="113"/>
      <c r="AB472" s="119" t="str">
        <f>IF(T472&lt;&gt;"",(HOUR(T472)+MINUTE(T472)/60)*custohh,"")</f>
        <v/>
      </c>
      <c r="AC472" s="118"/>
      <c r="AD472" s="119" t="str">
        <f t="shared" si="6"/>
        <v/>
      </c>
      <c r="AE472" s="107"/>
      <c r="AF472" s="107"/>
      <c r="AG472" s="107"/>
      <c r="AH472" s="107"/>
      <c r="AI472" s="107"/>
      <c r="AJ472" s="120"/>
      <c r="AK472" s="107"/>
      <c r="AL472" s="113"/>
      <c r="AM472" s="121"/>
      <c r="AN472" s="121"/>
    </row>
    <row r="473">
      <c r="A473" s="104"/>
      <c r="B473" s="105"/>
      <c r="C473" s="105"/>
      <c r="D473" s="106" t="str">
        <f t="shared" si="9"/>
        <v/>
      </c>
      <c r="E473" s="107"/>
      <c r="F473" s="108" t="str">
        <f t="shared" si="2"/>
        <v/>
      </c>
      <c r="G473" s="109" t="str">
        <f>IFERROR(VLOOKUP($E473,contratos,2,FALSE),"")</f>
        <v/>
      </c>
      <c r="H473" s="110" t="str">
        <f>IFERROR(VLOOKUP($E473,contratos,3,FALSE),"")</f>
        <v/>
      </c>
      <c r="I473" s="111" t="str">
        <f>IFERROR(VLOOKUP($E473,contratos,4,FALSE),"")</f>
        <v/>
      </c>
      <c r="J473" s="112" t="str">
        <f>IFERROR(VLOOKUP($E473,contratos,5,FALSE),"")</f>
        <v/>
      </c>
      <c r="K473" s="112" t="str">
        <f>IFERROR(VLOOKUP($E473,contratos,6,FALSE),"")</f>
        <v/>
      </c>
      <c r="L473" s="112" t="str">
        <f>IFERROR(VLOOKUP($E473,contratos,7,FALSE),"")</f>
        <v/>
      </c>
      <c r="M473" s="113"/>
      <c r="N473" s="114"/>
      <c r="O473" s="113"/>
      <c r="P473" s="107"/>
      <c r="Q473" s="115"/>
      <c r="R473" s="116"/>
      <c r="S473" s="117" t="str">
        <f t="shared" si="3"/>
        <v/>
      </c>
      <c r="T473" s="116"/>
      <c r="U473" s="106" t="str">
        <f t="shared" si="11"/>
        <v/>
      </c>
      <c r="V473" s="107"/>
      <c r="W473" s="107"/>
      <c r="X473" s="118"/>
      <c r="Y473" s="119" t="str">
        <f t="shared" si="10"/>
        <v/>
      </c>
      <c r="Z473" s="113"/>
      <c r="AA473" s="113"/>
      <c r="AB473" s="119" t="str">
        <f>IF(T473&lt;&gt;"",(HOUR(T473)+MINUTE(T473)/60)*custohh,"")</f>
        <v/>
      </c>
      <c r="AC473" s="118"/>
      <c r="AD473" s="119" t="str">
        <f t="shared" si="6"/>
        <v/>
      </c>
      <c r="AE473" s="107"/>
      <c r="AF473" s="107"/>
      <c r="AG473" s="107"/>
      <c r="AH473" s="107"/>
      <c r="AI473" s="107"/>
      <c r="AJ473" s="120"/>
      <c r="AK473" s="107"/>
      <c r="AL473" s="113"/>
      <c r="AM473" s="121"/>
      <c r="AN473" s="121"/>
    </row>
    <row r="474">
      <c r="A474" s="104"/>
      <c r="B474" s="105"/>
      <c r="C474" s="105"/>
      <c r="D474" s="106" t="str">
        <f t="shared" si="9"/>
        <v/>
      </c>
      <c r="E474" s="107"/>
      <c r="F474" s="108" t="str">
        <f t="shared" si="2"/>
        <v/>
      </c>
      <c r="G474" s="109" t="str">
        <f>IFERROR(VLOOKUP($E474,contratos,2,FALSE),"")</f>
        <v/>
      </c>
      <c r="H474" s="110" t="str">
        <f>IFERROR(VLOOKUP($E474,contratos,3,FALSE),"")</f>
        <v/>
      </c>
      <c r="I474" s="111" t="str">
        <f>IFERROR(VLOOKUP($E474,contratos,4,FALSE),"")</f>
        <v/>
      </c>
      <c r="J474" s="112" t="str">
        <f>IFERROR(VLOOKUP($E474,contratos,5,FALSE),"")</f>
        <v/>
      </c>
      <c r="K474" s="112" t="str">
        <f>IFERROR(VLOOKUP($E474,contratos,6,FALSE),"")</f>
        <v/>
      </c>
      <c r="L474" s="112" t="str">
        <f>IFERROR(VLOOKUP($E474,contratos,7,FALSE),"")</f>
        <v/>
      </c>
      <c r="M474" s="113"/>
      <c r="N474" s="114"/>
      <c r="O474" s="113"/>
      <c r="P474" s="107"/>
      <c r="Q474" s="115"/>
      <c r="R474" s="116"/>
      <c r="S474" s="117" t="str">
        <f t="shared" si="3"/>
        <v/>
      </c>
      <c r="T474" s="116"/>
      <c r="U474" s="106" t="str">
        <f t="shared" si="11"/>
        <v/>
      </c>
      <c r="V474" s="107"/>
      <c r="W474" s="107"/>
      <c r="X474" s="118"/>
      <c r="Y474" s="119" t="str">
        <f t="shared" si="10"/>
        <v/>
      </c>
      <c r="Z474" s="113"/>
      <c r="AA474" s="113"/>
      <c r="AB474" s="119" t="str">
        <f>IF(T474&lt;&gt;"",(HOUR(T474)+MINUTE(T474)/60)*custohh,"")</f>
        <v/>
      </c>
      <c r="AC474" s="118"/>
      <c r="AD474" s="119" t="str">
        <f t="shared" si="6"/>
        <v/>
      </c>
      <c r="AE474" s="107"/>
      <c r="AF474" s="107"/>
      <c r="AG474" s="107"/>
      <c r="AH474" s="107"/>
      <c r="AI474" s="107"/>
      <c r="AJ474" s="120"/>
      <c r="AK474" s="107"/>
      <c r="AL474" s="113"/>
      <c r="AM474" s="121"/>
      <c r="AN474" s="121"/>
    </row>
    <row r="475">
      <c r="A475" s="104"/>
      <c r="B475" s="105"/>
      <c r="C475" s="105"/>
      <c r="D475" s="106" t="str">
        <f t="shared" si="9"/>
        <v/>
      </c>
      <c r="E475" s="107"/>
      <c r="F475" s="108" t="str">
        <f t="shared" si="2"/>
        <v/>
      </c>
      <c r="G475" s="109" t="str">
        <f>IFERROR(VLOOKUP($E475,contratos,2,FALSE),"")</f>
        <v/>
      </c>
      <c r="H475" s="110" t="str">
        <f>IFERROR(VLOOKUP($E475,contratos,3,FALSE),"")</f>
        <v/>
      </c>
      <c r="I475" s="111" t="str">
        <f>IFERROR(VLOOKUP($E475,contratos,4,FALSE),"")</f>
        <v/>
      </c>
      <c r="J475" s="112" t="str">
        <f>IFERROR(VLOOKUP($E475,contratos,5,FALSE),"")</f>
        <v/>
      </c>
      <c r="K475" s="112" t="str">
        <f>IFERROR(VLOOKUP($E475,contratos,6,FALSE),"")</f>
        <v/>
      </c>
      <c r="L475" s="112" t="str">
        <f>IFERROR(VLOOKUP($E475,contratos,7,FALSE),"")</f>
        <v/>
      </c>
      <c r="M475" s="113"/>
      <c r="N475" s="114"/>
      <c r="O475" s="113"/>
      <c r="P475" s="107"/>
      <c r="Q475" s="115"/>
      <c r="R475" s="116"/>
      <c r="S475" s="117" t="str">
        <f t="shared" si="3"/>
        <v/>
      </c>
      <c r="T475" s="116"/>
      <c r="U475" s="106" t="str">
        <f t="shared" si="11"/>
        <v/>
      </c>
      <c r="V475" s="107"/>
      <c r="W475" s="107"/>
      <c r="X475" s="118"/>
      <c r="Y475" s="119" t="str">
        <f t="shared" si="10"/>
        <v/>
      </c>
      <c r="Z475" s="113"/>
      <c r="AA475" s="113"/>
      <c r="AB475" s="119" t="str">
        <f>IF(T475&lt;&gt;"",(HOUR(T475)+MINUTE(T475)/60)*custohh,"")</f>
        <v/>
      </c>
      <c r="AC475" s="118"/>
      <c r="AD475" s="119" t="str">
        <f t="shared" si="6"/>
        <v/>
      </c>
      <c r="AE475" s="107"/>
      <c r="AF475" s="107"/>
      <c r="AG475" s="107"/>
      <c r="AH475" s="107"/>
      <c r="AI475" s="107"/>
      <c r="AJ475" s="120"/>
      <c r="AK475" s="107"/>
      <c r="AL475" s="113"/>
      <c r="AM475" s="121"/>
      <c r="AN475" s="121"/>
    </row>
    <row r="476">
      <c r="A476" s="104"/>
      <c r="B476" s="105"/>
      <c r="C476" s="105"/>
      <c r="D476" s="106" t="str">
        <f t="shared" si="9"/>
        <v/>
      </c>
      <c r="E476" s="107"/>
      <c r="F476" s="108" t="str">
        <f t="shared" si="2"/>
        <v/>
      </c>
      <c r="G476" s="109" t="str">
        <f>IFERROR(VLOOKUP($E476,contratos,2,FALSE),"")</f>
        <v/>
      </c>
      <c r="H476" s="110" t="str">
        <f>IFERROR(VLOOKUP($E476,contratos,3,FALSE),"")</f>
        <v/>
      </c>
      <c r="I476" s="111" t="str">
        <f>IFERROR(VLOOKUP($E476,contratos,4,FALSE),"")</f>
        <v/>
      </c>
      <c r="J476" s="112" t="str">
        <f>IFERROR(VLOOKUP($E476,contratos,5,FALSE),"")</f>
        <v/>
      </c>
      <c r="K476" s="112" t="str">
        <f>IFERROR(VLOOKUP($E476,contratos,6,FALSE),"")</f>
        <v/>
      </c>
      <c r="L476" s="112" t="str">
        <f>IFERROR(VLOOKUP($E476,contratos,7,FALSE),"")</f>
        <v/>
      </c>
      <c r="M476" s="113"/>
      <c r="N476" s="114"/>
      <c r="O476" s="113"/>
      <c r="P476" s="107"/>
      <c r="Q476" s="115"/>
      <c r="R476" s="116"/>
      <c r="S476" s="117" t="str">
        <f t="shared" si="3"/>
        <v/>
      </c>
      <c r="T476" s="116"/>
      <c r="U476" s="106" t="str">
        <f t="shared" si="11"/>
        <v/>
      </c>
      <c r="V476" s="107"/>
      <c r="W476" s="107"/>
      <c r="X476" s="118"/>
      <c r="Y476" s="119" t="str">
        <f t="shared" si="10"/>
        <v/>
      </c>
      <c r="Z476" s="113"/>
      <c r="AA476" s="113"/>
      <c r="AB476" s="119" t="str">
        <f>IF(T476&lt;&gt;"",(HOUR(T476)+MINUTE(T476)/60)*custohh,"")</f>
        <v/>
      </c>
      <c r="AC476" s="118"/>
      <c r="AD476" s="119" t="str">
        <f t="shared" si="6"/>
        <v/>
      </c>
      <c r="AE476" s="107"/>
      <c r="AF476" s="107"/>
      <c r="AG476" s="107"/>
      <c r="AH476" s="107"/>
      <c r="AI476" s="107"/>
      <c r="AJ476" s="120"/>
      <c r="AK476" s="107"/>
      <c r="AL476" s="113"/>
      <c r="AM476" s="121"/>
      <c r="AN476" s="121"/>
    </row>
    <row r="477">
      <c r="A477" s="104"/>
      <c r="B477" s="105"/>
      <c r="C477" s="105"/>
      <c r="D477" s="106" t="str">
        <f t="shared" si="9"/>
        <v/>
      </c>
      <c r="E477" s="107"/>
      <c r="F477" s="108" t="str">
        <f t="shared" si="2"/>
        <v/>
      </c>
      <c r="G477" s="109" t="str">
        <f>IFERROR(VLOOKUP($E477,contratos,2,FALSE),"")</f>
        <v/>
      </c>
      <c r="H477" s="110" t="str">
        <f>IFERROR(VLOOKUP($E477,contratos,3,FALSE),"")</f>
        <v/>
      </c>
      <c r="I477" s="111" t="str">
        <f>IFERROR(VLOOKUP($E477,contratos,4,FALSE),"")</f>
        <v/>
      </c>
      <c r="J477" s="112" t="str">
        <f>IFERROR(VLOOKUP($E477,contratos,5,FALSE),"")</f>
        <v/>
      </c>
      <c r="K477" s="112" t="str">
        <f>IFERROR(VLOOKUP($E477,contratos,6,FALSE),"")</f>
        <v/>
      </c>
      <c r="L477" s="112" t="str">
        <f>IFERROR(VLOOKUP($E477,contratos,7,FALSE),"")</f>
        <v/>
      </c>
      <c r="M477" s="113"/>
      <c r="N477" s="114"/>
      <c r="O477" s="113"/>
      <c r="P477" s="107"/>
      <c r="Q477" s="115"/>
      <c r="R477" s="116"/>
      <c r="S477" s="117" t="str">
        <f t="shared" si="3"/>
        <v/>
      </c>
      <c r="T477" s="116"/>
      <c r="U477" s="106" t="str">
        <f t="shared" si="11"/>
        <v/>
      </c>
      <c r="V477" s="107"/>
      <c r="W477" s="107"/>
      <c r="X477" s="118"/>
      <c r="Y477" s="119" t="str">
        <f t="shared" si="10"/>
        <v/>
      </c>
      <c r="Z477" s="113"/>
      <c r="AA477" s="113"/>
      <c r="AB477" s="119" t="str">
        <f>IF(T477&lt;&gt;"",(HOUR(T477)+MINUTE(T477)/60)*custohh,"")</f>
        <v/>
      </c>
      <c r="AC477" s="118"/>
      <c r="AD477" s="119" t="str">
        <f t="shared" si="6"/>
        <v/>
      </c>
      <c r="AE477" s="107"/>
      <c r="AF477" s="107"/>
      <c r="AG477" s="107"/>
      <c r="AH477" s="107"/>
      <c r="AI477" s="107"/>
      <c r="AJ477" s="120"/>
      <c r="AK477" s="107"/>
      <c r="AL477" s="113"/>
      <c r="AM477" s="121"/>
      <c r="AN477" s="121"/>
    </row>
    <row r="478">
      <c r="A478" s="104"/>
      <c r="B478" s="105"/>
      <c r="C478" s="105"/>
      <c r="D478" s="106" t="str">
        <f t="shared" si="9"/>
        <v/>
      </c>
      <c r="E478" s="107"/>
      <c r="F478" s="108" t="str">
        <f t="shared" si="2"/>
        <v/>
      </c>
      <c r="G478" s="109" t="str">
        <f>IFERROR(VLOOKUP($E478,contratos,2,FALSE),"")</f>
        <v/>
      </c>
      <c r="H478" s="110" t="str">
        <f>IFERROR(VLOOKUP($E478,contratos,3,FALSE),"")</f>
        <v/>
      </c>
      <c r="I478" s="111" t="str">
        <f>IFERROR(VLOOKUP($E478,contratos,4,FALSE),"")</f>
        <v/>
      </c>
      <c r="J478" s="112" t="str">
        <f>IFERROR(VLOOKUP($E478,contratos,5,FALSE),"")</f>
        <v/>
      </c>
      <c r="K478" s="112" t="str">
        <f>IFERROR(VLOOKUP($E478,contratos,6,FALSE),"")</f>
        <v/>
      </c>
      <c r="L478" s="112" t="str">
        <f>IFERROR(VLOOKUP($E478,contratos,7,FALSE),"")</f>
        <v/>
      </c>
      <c r="M478" s="113"/>
      <c r="N478" s="114"/>
      <c r="O478" s="113"/>
      <c r="P478" s="107"/>
      <c r="Q478" s="115"/>
      <c r="R478" s="116"/>
      <c r="S478" s="117" t="str">
        <f t="shared" si="3"/>
        <v/>
      </c>
      <c r="T478" s="116"/>
      <c r="U478" s="106" t="str">
        <f t="shared" si="11"/>
        <v/>
      </c>
      <c r="V478" s="107"/>
      <c r="W478" s="107"/>
      <c r="X478" s="118"/>
      <c r="Y478" s="119" t="str">
        <f t="shared" si="10"/>
        <v/>
      </c>
      <c r="Z478" s="113"/>
      <c r="AA478" s="113"/>
      <c r="AB478" s="119" t="str">
        <f>IF(T478&lt;&gt;"",(HOUR(T478)+MINUTE(T478)/60)*custohh,"")</f>
        <v/>
      </c>
      <c r="AC478" s="118"/>
      <c r="AD478" s="119" t="str">
        <f t="shared" si="6"/>
        <v/>
      </c>
      <c r="AE478" s="107"/>
      <c r="AF478" s="107"/>
      <c r="AG478" s="107"/>
      <c r="AH478" s="107"/>
      <c r="AI478" s="107"/>
      <c r="AJ478" s="120"/>
      <c r="AK478" s="107"/>
      <c r="AL478" s="113"/>
      <c r="AM478" s="121"/>
      <c r="AN478" s="121"/>
    </row>
    <row r="479">
      <c r="A479" s="104"/>
      <c r="B479" s="105"/>
      <c r="C479" s="105"/>
      <c r="D479" s="106" t="str">
        <f t="shared" si="9"/>
        <v/>
      </c>
      <c r="E479" s="107"/>
      <c r="F479" s="108" t="str">
        <f t="shared" si="2"/>
        <v/>
      </c>
      <c r="G479" s="109" t="str">
        <f>IFERROR(VLOOKUP($E479,contratos,2,FALSE),"")</f>
        <v/>
      </c>
      <c r="H479" s="110" t="str">
        <f>IFERROR(VLOOKUP($E479,contratos,3,FALSE),"")</f>
        <v/>
      </c>
      <c r="I479" s="111" t="str">
        <f>IFERROR(VLOOKUP($E479,contratos,4,FALSE),"")</f>
        <v/>
      </c>
      <c r="J479" s="112" t="str">
        <f>IFERROR(VLOOKUP($E479,contratos,5,FALSE),"")</f>
        <v/>
      </c>
      <c r="K479" s="112" t="str">
        <f>IFERROR(VLOOKUP($E479,contratos,6,FALSE),"")</f>
        <v/>
      </c>
      <c r="L479" s="112" t="str">
        <f>IFERROR(VLOOKUP($E479,contratos,7,FALSE),"")</f>
        <v/>
      </c>
      <c r="M479" s="113"/>
      <c r="N479" s="114"/>
      <c r="O479" s="113"/>
      <c r="P479" s="107"/>
      <c r="Q479" s="115"/>
      <c r="R479" s="116"/>
      <c r="S479" s="117" t="str">
        <f t="shared" si="3"/>
        <v/>
      </c>
      <c r="T479" s="116"/>
      <c r="U479" s="106" t="str">
        <f t="shared" si="11"/>
        <v/>
      </c>
      <c r="V479" s="107"/>
      <c r="W479" s="107"/>
      <c r="X479" s="118"/>
      <c r="Y479" s="119" t="str">
        <f t="shared" si="10"/>
        <v/>
      </c>
      <c r="Z479" s="113"/>
      <c r="AA479" s="113"/>
      <c r="AB479" s="119" t="str">
        <f>IF(T479&lt;&gt;"",(HOUR(T479)+MINUTE(T479)/60)*custohh,"")</f>
        <v/>
      </c>
      <c r="AC479" s="118"/>
      <c r="AD479" s="119" t="str">
        <f t="shared" si="6"/>
        <v/>
      </c>
      <c r="AE479" s="107"/>
      <c r="AF479" s="107"/>
      <c r="AG479" s="107"/>
      <c r="AH479" s="107"/>
      <c r="AI479" s="107"/>
      <c r="AJ479" s="120"/>
      <c r="AK479" s="107"/>
      <c r="AL479" s="113"/>
      <c r="AM479" s="121"/>
      <c r="AN479" s="121"/>
    </row>
    <row r="480">
      <c r="A480" s="104"/>
      <c r="B480" s="105"/>
      <c r="C480" s="105"/>
      <c r="D480" s="106" t="str">
        <f t="shared" si="9"/>
        <v/>
      </c>
      <c r="E480" s="107"/>
      <c r="F480" s="108" t="str">
        <f t="shared" si="2"/>
        <v/>
      </c>
      <c r="G480" s="109" t="str">
        <f>IFERROR(VLOOKUP($E480,contratos,2,FALSE),"")</f>
        <v/>
      </c>
      <c r="H480" s="110" t="str">
        <f>IFERROR(VLOOKUP($E480,contratos,3,FALSE),"")</f>
        <v/>
      </c>
      <c r="I480" s="111" t="str">
        <f>IFERROR(VLOOKUP($E480,contratos,4,FALSE),"")</f>
        <v/>
      </c>
      <c r="J480" s="112" t="str">
        <f>IFERROR(VLOOKUP($E480,contratos,5,FALSE),"")</f>
        <v/>
      </c>
      <c r="K480" s="112" t="str">
        <f>IFERROR(VLOOKUP($E480,contratos,6,FALSE),"")</f>
        <v/>
      </c>
      <c r="L480" s="112" t="str">
        <f>IFERROR(VLOOKUP($E480,contratos,7,FALSE),"")</f>
        <v/>
      </c>
      <c r="M480" s="113"/>
      <c r="N480" s="114"/>
      <c r="O480" s="113"/>
      <c r="P480" s="107"/>
      <c r="Q480" s="115"/>
      <c r="R480" s="116"/>
      <c r="S480" s="117" t="str">
        <f t="shared" si="3"/>
        <v/>
      </c>
      <c r="T480" s="116"/>
      <c r="U480" s="106" t="str">
        <f t="shared" si="11"/>
        <v/>
      </c>
      <c r="V480" s="107"/>
      <c r="W480" s="107"/>
      <c r="X480" s="118"/>
      <c r="Y480" s="119" t="str">
        <f t="shared" si="10"/>
        <v/>
      </c>
      <c r="Z480" s="113"/>
      <c r="AA480" s="113"/>
      <c r="AB480" s="119" t="str">
        <f>IF(T480&lt;&gt;"",(HOUR(T480)+MINUTE(T480)/60)*custohh,"")</f>
        <v/>
      </c>
      <c r="AC480" s="118"/>
      <c r="AD480" s="119" t="str">
        <f t="shared" si="6"/>
        <v/>
      </c>
      <c r="AE480" s="107"/>
      <c r="AF480" s="107"/>
      <c r="AG480" s="107"/>
      <c r="AH480" s="107"/>
      <c r="AI480" s="107"/>
      <c r="AJ480" s="120"/>
      <c r="AK480" s="107"/>
      <c r="AL480" s="113"/>
      <c r="AM480" s="121"/>
      <c r="AN480" s="121"/>
    </row>
    <row r="481">
      <c r="A481" s="104"/>
      <c r="B481" s="105"/>
      <c r="C481" s="105"/>
      <c r="D481" s="106" t="str">
        <f t="shared" si="9"/>
        <v/>
      </c>
      <c r="E481" s="107"/>
      <c r="F481" s="108" t="str">
        <f t="shared" si="2"/>
        <v/>
      </c>
      <c r="G481" s="109" t="str">
        <f>IFERROR(VLOOKUP($E481,contratos,2,FALSE),"")</f>
        <v/>
      </c>
      <c r="H481" s="110" t="str">
        <f>IFERROR(VLOOKUP($E481,contratos,3,FALSE),"")</f>
        <v/>
      </c>
      <c r="I481" s="111" t="str">
        <f>IFERROR(VLOOKUP($E481,contratos,4,FALSE),"")</f>
        <v/>
      </c>
      <c r="J481" s="112" t="str">
        <f>IFERROR(VLOOKUP($E481,contratos,5,FALSE),"")</f>
        <v/>
      </c>
      <c r="K481" s="112" t="str">
        <f>IFERROR(VLOOKUP($E481,contratos,6,FALSE),"")</f>
        <v/>
      </c>
      <c r="L481" s="112" t="str">
        <f>IFERROR(VLOOKUP($E481,contratos,7,FALSE),"")</f>
        <v/>
      </c>
      <c r="M481" s="113"/>
      <c r="N481" s="114"/>
      <c r="O481" s="113"/>
      <c r="P481" s="107"/>
      <c r="Q481" s="115"/>
      <c r="R481" s="116"/>
      <c r="S481" s="117" t="str">
        <f t="shared" si="3"/>
        <v/>
      </c>
      <c r="T481" s="116"/>
      <c r="U481" s="106" t="str">
        <f t="shared" si="11"/>
        <v/>
      </c>
      <c r="V481" s="107"/>
      <c r="W481" s="107"/>
      <c r="X481" s="118"/>
      <c r="Y481" s="119" t="str">
        <f t="shared" si="10"/>
        <v/>
      </c>
      <c r="Z481" s="113"/>
      <c r="AA481" s="113"/>
      <c r="AB481" s="119" t="str">
        <f>IF(T481&lt;&gt;"",(HOUR(T481)+MINUTE(T481)/60)*custohh,"")</f>
        <v/>
      </c>
      <c r="AC481" s="118"/>
      <c r="AD481" s="119" t="str">
        <f t="shared" si="6"/>
        <v/>
      </c>
      <c r="AE481" s="107"/>
      <c r="AF481" s="107"/>
      <c r="AG481" s="107"/>
      <c r="AH481" s="107"/>
      <c r="AI481" s="107"/>
      <c r="AJ481" s="120"/>
      <c r="AK481" s="107"/>
      <c r="AL481" s="113"/>
      <c r="AM481" s="121"/>
      <c r="AN481" s="121"/>
    </row>
    <row r="482">
      <c r="A482" s="104"/>
      <c r="B482" s="105"/>
      <c r="C482" s="105"/>
      <c r="D482" s="106" t="str">
        <f t="shared" si="9"/>
        <v/>
      </c>
      <c r="E482" s="107"/>
      <c r="F482" s="108" t="str">
        <f t="shared" si="2"/>
        <v/>
      </c>
      <c r="G482" s="109" t="str">
        <f>IFERROR(VLOOKUP($E482,contratos,2,FALSE),"")</f>
        <v/>
      </c>
      <c r="H482" s="110" t="str">
        <f>IFERROR(VLOOKUP($E482,contratos,3,FALSE),"")</f>
        <v/>
      </c>
      <c r="I482" s="111" t="str">
        <f>IFERROR(VLOOKUP($E482,contratos,4,FALSE),"")</f>
        <v/>
      </c>
      <c r="J482" s="112" t="str">
        <f>IFERROR(VLOOKUP($E482,contratos,5,FALSE),"")</f>
        <v/>
      </c>
      <c r="K482" s="112" t="str">
        <f>IFERROR(VLOOKUP($E482,contratos,6,FALSE),"")</f>
        <v/>
      </c>
      <c r="L482" s="112" t="str">
        <f>IFERROR(VLOOKUP($E482,contratos,7,FALSE),"")</f>
        <v/>
      </c>
      <c r="M482" s="113"/>
      <c r="N482" s="114"/>
      <c r="O482" s="113"/>
      <c r="P482" s="107"/>
      <c r="Q482" s="115"/>
      <c r="R482" s="116"/>
      <c r="S482" s="117" t="str">
        <f t="shared" si="3"/>
        <v/>
      </c>
      <c r="T482" s="116"/>
      <c r="U482" s="106" t="str">
        <f t="shared" si="11"/>
        <v/>
      </c>
      <c r="V482" s="107"/>
      <c r="W482" s="107"/>
      <c r="X482" s="118"/>
      <c r="Y482" s="119" t="str">
        <f t="shared" si="10"/>
        <v/>
      </c>
      <c r="Z482" s="113"/>
      <c r="AA482" s="113"/>
      <c r="AB482" s="119" t="str">
        <f>IF(T482&lt;&gt;"",(HOUR(T482)+MINUTE(T482)/60)*custohh,"")</f>
        <v/>
      </c>
      <c r="AC482" s="118"/>
      <c r="AD482" s="119" t="str">
        <f t="shared" si="6"/>
        <v/>
      </c>
      <c r="AE482" s="107"/>
      <c r="AF482" s="107"/>
      <c r="AG482" s="107"/>
      <c r="AH482" s="107"/>
      <c r="AI482" s="107"/>
      <c r="AJ482" s="120"/>
      <c r="AK482" s="107"/>
      <c r="AL482" s="113"/>
      <c r="AM482" s="121"/>
      <c r="AN482" s="121"/>
    </row>
    <row r="483">
      <c r="A483" s="104"/>
      <c r="B483" s="105"/>
      <c r="C483" s="105"/>
      <c r="D483" s="106" t="str">
        <f t="shared" si="9"/>
        <v/>
      </c>
      <c r="E483" s="107"/>
      <c r="F483" s="108" t="str">
        <f t="shared" si="2"/>
        <v/>
      </c>
      <c r="G483" s="109" t="str">
        <f>IFERROR(VLOOKUP($E483,contratos,2,FALSE),"")</f>
        <v/>
      </c>
      <c r="H483" s="110" t="str">
        <f>IFERROR(VLOOKUP($E483,contratos,3,FALSE),"")</f>
        <v/>
      </c>
      <c r="I483" s="111" t="str">
        <f>IFERROR(VLOOKUP($E483,contratos,4,FALSE),"")</f>
        <v/>
      </c>
      <c r="J483" s="112" t="str">
        <f>IFERROR(VLOOKUP($E483,contratos,5,FALSE),"")</f>
        <v/>
      </c>
      <c r="K483" s="112" t="str">
        <f>IFERROR(VLOOKUP($E483,contratos,6,FALSE),"")</f>
        <v/>
      </c>
      <c r="L483" s="112" t="str">
        <f>IFERROR(VLOOKUP($E483,contratos,7,FALSE),"")</f>
        <v/>
      </c>
      <c r="M483" s="113"/>
      <c r="N483" s="114"/>
      <c r="O483" s="113"/>
      <c r="P483" s="107"/>
      <c r="Q483" s="115"/>
      <c r="R483" s="116"/>
      <c r="S483" s="117" t="str">
        <f t="shared" si="3"/>
        <v/>
      </c>
      <c r="T483" s="116"/>
      <c r="U483" s="106" t="str">
        <f t="shared" si="11"/>
        <v/>
      </c>
      <c r="V483" s="107"/>
      <c r="W483" s="107"/>
      <c r="X483" s="118"/>
      <c r="Y483" s="119" t="str">
        <f t="shared" si="10"/>
        <v/>
      </c>
      <c r="Z483" s="113"/>
      <c r="AA483" s="113"/>
      <c r="AB483" s="119" t="str">
        <f>IF(T483&lt;&gt;"",(HOUR(T483)+MINUTE(T483)/60)*custohh,"")</f>
        <v/>
      </c>
      <c r="AC483" s="118"/>
      <c r="AD483" s="119" t="str">
        <f t="shared" si="6"/>
        <v/>
      </c>
      <c r="AE483" s="107"/>
      <c r="AF483" s="107"/>
      <c r="AG483" s="107"/>
      <c r="AH483" s="107"/>
      <c r="AI483" s="107"/>
      <c r="AJ483" s="120"/>
      <c r="AK483" s="107"/>
      <c r="AL483" s="113"/>
      <c r="AM483" s="121"/>
      <c r="AN483" s="121"/>
    </row>
    <row r="484">
      <c r="A484" s="104"/>
      <c r="B484" s="105"/>
      <c r="C484" s="105"/>
      <c r="D484" s="106" t="str">
        <f t="shared" si="9"/>
        <v/>
      </c>
      <c r="E484" s="107"/>
      <c r="F484" s="108" t="str">
        <f t="shared" si="2"/>
        <v/>
      </c>
      <c r="G484" s="109" t="str">
        <f>IFERROR(VLOOKUP($E484,contratos,2,FALSE),"")</f>
        <v/>
      </c>
      <c r="H484" s="110" t="str">
        <f>IFERROR(VLOOKUP($E484,contratos,3,FALSE),"")</f>
        <v/>
      </c>
      <c r="I484" s="111" t="str">
        <f>IFERROR(VLOOKUP($E484,contratos,4,FALSE),"")</f>
        <v/>
      </c>
      <c r="J484" s="112" t="str">
        <f>IFERROR(VLOOKUP($E484,contratos,5,FALSE),"")</f>
        <v/>
      </c>
      <c r="K484" s="112" t="str">
        <f>IFERROR(VLOOKUP($E484,contratos,6,FALSE),"")</f>
        <v/>
      </c>
      <c r="L484" s="112" t="str">
        <f>IFERROR(VLOOKUP($E484,contratos,7,FALSE),"")</f>
        <v/>
      </c>
      <c r="M484" s="113"/>
      <c r="N484" s="114"/>
      <c r="O484" s="113"/>
      <c r="P484" s="107"/>
      <c r="Q484" s="115"/>
      <c r="R484" s="116"/>
      <c r="S484" s="117" t="str">
        <f t="shared" si="3"/>
        <v/>
      </c>
      <c r="T484" s="116"/>
      <c r="U484" s="106" t="str">
        <f t="shared" si="11"/>
        <v/>
      </c>
      <c r="V484" s="107"/>
      <c r="W484" s="107"/>
      <c r="X484" s="118"/>
      <c r="Y484" s="119" t="str">
        <f t="shared" si="10"/>
        <v/>
      </c>
      <c r="Z484" s="113"/>
      <c r="AA484" s="113"/>
      <c r="AB484" s="119" t="str">
        <f>IF(T484&lt;&gt;"",(HOUR(T484)+MINUTE(T484)/60)*custohh,"")</f>
        <v/>
      </c>
      <c r="AC484" s="118"/>
      <c r="AD484" s="119" t="str">
        <f t="shared" si="6"/>
        <v/>
      </c>
      <c r="AE484" s="107"/>
      <c r="AF484" s="107"/>
      <c r="AG484" s="107"/>
      <c r="AH484" s="107"/>
      <c r="AI484" s="107"/>
      <c r="AJ484" s="120"/>
      <c r="AK484" s="107"/>
      <c r="AL484" s="113"/>
      <c r="AM484" s="121"/>
      <c r="AN484" s="121"/>
    </row>
    <row r="485">
      <c r="A485" s="104"/>
      <c r="B485" s="105"/>
      <c r="C485" s="105"/>
      <c r="D485" s="106" t="str">
        <f t="shared" si="9"/>
        <v/>
      </c>
      <c r="E485" s="107"/>
      <c r="F485" s="108" t="str">
        <f t="shared" si="2"/>
        <v/>
      </c>
      <c r="G485" s="109" t="str">
        <f>IFERROR(VLOOKUP($E485,contratos,2,FALSE),"")</f>
        <v/>
      </c>
      <c r="H485" s="110" t="str">
        <f>IFERROR(VLOOKUP($E485,contratos,3,FALSE),"")</f>
        <v/>
      </c>
      <c r="I485" s="111" t="str">
        <f>IFERROR(VLOOKUP($E485,contratos,4,FALSE),"")</f>
        <v/>
      </c>
      <c r="J485" s="112" t="str">
        <f>IFERROR(VLOOKUP($E485,contratos,5,FALSE),"")</f>
        <v/>
      </c>
      <c r="K485" s="112" t="str">
        <f>IFERROR(VLOOKUP($E485,contratos,6,FALSE),"")</f>
        <v/>
      </c>
      <c r="L485" s="112" t="str">
        <f>IFERROR(VLOOKUP($E485,contratos,7,FALSE),"")</f>
        <v/>
      </c>
      <c r="M485" s="113"/>
      <c r="N485" s="114"/>
      <c r="O485" s="113"/>
      <c r="P485" s="107"/>
      <c r="Q485" s="115"/>
      <c r="R485" s="116"/>
      <c r="S485" s="117" t="str">
        <f t="shared" si="3"/>
        <v/>
      </c>
      <c r="T485" s="116"/>
      <c r="U485" s="106" t="str">
        <f t="shared" si="11"/>
        <v/>
      </c>
      <c r="V485" s="107"/>
      <c r="W485" s="107"/>
      <c r="X485" s="118"/>
      <c r="Y485" s="119" t="str">
        <f t="shared" si="10"/>
        <v/>
      </c>
      <c r="Z485" s="113"/>
      <c r="AA485" s="113"/>
      <c r="AB485" s="119" t="str">
        <f>IF(T485&lt;&gt;"",(HOUR(T485)+MINUTE(T485)/60)*custohh,"")</f>
        <v/>
      </c>
      <c r="AC485" s="118"/>
      <c r="AD485" s="119" t="str">
        <f t="shared" si="6"/>
        <v/>
      </c>
      <c r="AE485" s="107"/>
      <c r="AF485" s="107"/>
      <c r="AG485" s="107"/>
      <c r="AH485" s="107"/>
      <c r="AI485" s="107"/>
      <c r="AJ485" s="120"/>
      <c r="AK485" s="107"/>
      <c r="AL485" s="113"/>
      <c r="AM485" s="121"/>
      <c r="AN485" s="121"/>
    </row>
    <row r="486">
      <c r="A486" s="104"/>
      <c r="B486" s="105"/>
      <c r="C486" s="105"/>
      <c r="D486" s="106" t="str">
        <f t="shared" si="9"/>
        <v/>
      </c>
      <c r="E486" s="107"/>
      <c r="F486" s="108" t="str">
        <f t="shared" si="2"/>
        <v/>
      </c>
      <c r="G486" s="109" t="str">
        <f>IFERROR(VLOOKUP($E486,contratos,2,FALSE),"")</f>
        <v/>
      </c>
      <c r="H486" s="110" t="str">
        <f>IFERROR(VLOOKUP($E486,contratos,3,FALSE),"")</f>
        <v/>
      </c>
      <c r="I486" s="111" t="str">
        <f>IFERROR(VLOOKUP($E486,contratos,4,FALSE),"")</f>
        <v/>
      </c>
      <c r="J486" s="112" t="str">
        <f>IFERROR(VLOOKUP($E486,contratos,5,FALSE),"")</f>
        <v/>
      </c>
      <c r="K486" s="112" t="str">
        <f>IFERROR(VLOOKUP($E486,contratos,6,FALSE),"")</f>
        <v/>
      </c>
      <c r="L486" s="112" t="str">
        <f>IFERROR(VLOOKUP($E486,contratos,7,FALSE),"")</f>
        <v/>
      </c>
      <c r="M486" s="113"/>
      <c r="N486" s="114"/>
      <c r="O486" s="113"/>
      <c r="P486" s="107"/>
      <c r="Q486" s="115"/>
      <c r="R486" s="116"/>
      <c r="S486" s="117" t="str">
        <f t="shared" si="3"/>
        <v/>
      </c>
      <c r="T486" s="116"/>
      <c r="U486" s="106" t="str">
        <f t="shared" si="11"/>
        <v/>
      </c>
      <c r="V486" s="107"/>
      <c r="W486" s="107"/>
      <c r="X486" s="118"/>
      <c r="Y486" s="119" t="str">
        <f t="shared" si="10"/>
        <v/>
      </c>
      <c r="Z486" s="113"/>
      <c r="AA486" s="113"/>
      <c r="AB486" s="119" t="str">
        <f>IF(T486&lt;&gt;"",(HOUR(T486)+MINUTE(T486)/60)*custohh,"")</f>
        <v/>
      </c>
      <c r="AC486" s="118"/>
      <c r="AD486" s="119" t="str">
        <f t="shared" si="6"/>
        <v/>
      </c>
      <c r="AE486" s="107"/>
      <c r="AF486" s="107"/>
      <c r="AG486" s="107"/>
      <c r="AH486" s="107"/>
      <c r="AI486" s="107"/>
      <c r="AJ486" s="120"/>
      <c r="AK486" s="107"/>
      <c r="AL486" s="113"/>
      <c r="AM486" s="121"/>
      <c r="AN486" s="121"/>
    </row>
    <row r="487">
      <c r="A487" s="104"/>
      <c r="B487" s="105"/>
      <c r="C487" s="105"/>
      <c r="D487" s="106" t="str">
        <f t="shared" si="9"/>
        <v/>
      </c>
      <c r="E487" s="107"/>
      <c r="F487" s="108" t="str">
        <f t="shared" si="2"/>
        <v/>
      </c>
      <c r="G487" s="109" t="str">
        <f>IFERROR(VLOOKUP($E487,contratos,2,FALSE),"")</f>
        <v/>
      </c>
      <c r="H487" s="110" t="str">
        <f>IFERROR(VLOOKUP($E487,contratos,3,FALSE),"")</f>
        <v/>
      </c>
      <c r="I487" s="111" t="str">
        <f>IFERROR(VLOOKUP($E487,contratos,4,FALSE),"")</f>
        <v/>
      </c>
      <c r="J487" s="112" t="str">
        <f>IFERROR(VLOOKUP($E487,contratos,5,FALSE),"")</f>
        <v/>
      </c>
      <c r="K487" s="112" t="str">
        <f>IFERROR(VLOOKUP($E487,contratos,6,FALSE),"")</f>
        <v/>
      </c>
      <c r="L487" s="112" t="str">
        <f>IFERROR(VLOOKUP($E487,contratos,7,FALSE),"")</f>
        <v/>
      </c>
      <c r="M487" s="113"/>
      <c r="N487" s="114"/>
      <c r="O487" s="113"/>
      <c r="P487" s="107"/>
      <c r="Q487" s="115"/>
      <c r="R487" s="116"/>
      <c r="S487" s="117" t="str">
        <f t="shared" si="3"/>
        <v/>
      </c>
      <c r="T487" s="116"/>
      <c r="U487" s="106" t="str">
        <f t="shared" si="11"/>
        <v/>
      </c>
      <c r="V487" s="107"/>
      <c r="W487" s="107"/>
      <c r="X487" s="118"/>
      <c r="Y487" s="119" t="str">
        <f t="shared" si="10"/>
        <v/>
      </c>
      <c r="Z487" s="113"/>
      <c r="AA487" s="113"/>
      <c r="AB487" s="119" t="str">
        <f>IF(T487&lt;&gt;"",(HOUR(T487)+MINUTE(T487)/60)*custohh,"")</f>
        <v/>
      </c>
      <c r="AC487" s="118"/>
      <c r="AD487" s="119" t="str">
        <f t="shared" si="6"/>
        <v/>
      </c>
      <c r="AE487" s="107"/>
      <c r="AF487" s="107"/>
      <c r="AG487" s="107"/>
      <c r="AH487" s="107"/>
      <c r="AI487" s="107"/>
      <c r="AJ487" s="120"/>
      <c r="AK487" s="107"/>
      <c r="AL487" s="113"/>
      <c r="AM487" s="121"/>
      <c r="AN487" s="121"/>
    </row>
    <row r="488">
      <c r="A488" s="104"/>
      <c r="B488" s="105"/>
      <c r="C488" s="105"/>
      <c r="D488" s="106" t="str">
        <f t="shared" si="9"/>
        <v/>
      </c>
      <c r="E488" s="107"/>
      <c r="F488" s="108" t="str">
        <f t="shared" si="2"/>
        <v/>
      </c>
      <c r="G488" s="109" t="str">
        <f>IFERROR(VLOOKUP($E488,contratos,2,FALSE),"")</f>
        <v/>
      </c>
      <c r="H488" s="110" t="str">
        <f>IFERROR(VLOOKUP($E488,contratos,3,FALSE),"")</f>
        <v/>
      </c>
      <c r="I488" s="111" t="str">
        <f>IFERROR(VLOOKUP($E488,contratos,4,FALSE),"")</f>
        <v/>
      </c>
      <c r="J488" s="112" t="str">
        <f>IFERROR(VLOOKUP($E488,contratos,5,FALSE),"")</f>
        <v/>
      </c>
      <c r="K488" s="112" t="str">
        <f>IFERROR(VLOOKUP($E488,contratos,6,FALSE),"")</f>
        <v/>
      </c>
      <c r="L488" s="112" t="str">
        <f>IFERROR(VLOOKUP($E488,contratos,7,FALSE),"")</f>
        <v/>
      </c>
      <c r="M488" s="113"/>
      <c r="N488" s="114"/>
      <c r="O488" s="113"/>
      <c r="P488" s="107"/>
      <c r="Q488" s="115"/>
      <c r="R488" s="116"/>
      <c r="S488" s="117" t="str">
        <f t="shared" si="3"/>
        <v/>
      </c>
      <c r="T488" s="116"/>
      <c r="U488" s="106" t="str">
        <f t="shared" si="11"/>
        <v/>
      </c>
      <c r="V488" s="107"/>
      <c r="W488" s="107"/>
      <c r="X488" s="118"/>
      <c r="Y488" s="119" t="str">
        <f t="shared" si="10"/>
        <v/>
      </c>
      <c r="Z488" s="113"/>
      <c r="AA488" s="113"/>
      <c r="AB488" s="119" t="str">
        <f>IF(T488&lt;&gt;"",(HOUR(T488)+MINUTE(T488)/60)*custohh,"")</f>
        <v/>
      </c>
      <c r="AC488" s="118"/>
      <c r="AD488" s="119" t="str">
        <f t="shared" si="6"/>
        <v/>
      </c>
      <c r="AE488" s="107"/>
      <c r="AF488" s="107"/>
      <c r="AG488" s="107"/>
      <c r="AH488" s="107"/>
      <c r="AI488" s="107"/>
      <c r="AJ488" s="120"/>
      <c r="AK488" s="107"/>
      <c r="AL488" s="113"/>
      <c r="AM488" s="121"/>
      <c r="AN488" s="121"/>
    </row>
    <row r="489">
      <c r="A489" s="104"/>
      <c r="B489" s="105"/>
      <c r="C489" s="105"/>
      <c r="D489" s="106" t="str">
        <f t="shared" si="9"/>
        <v/>
      </c>
      <c r="E489" s="107"/>
      <c r="F489" s="108" t="str">
        <f t="shared" si="2"/>
        <v/>
      </c>
      <c r="G489" s="109" t="str">
        <f>IFERROR(VLOOKUP($E489,contratos,2,FALSE),"")</f>
        <v/>
      </c>
      <c r="H489" s="110" t="str">
        <f>IFERROR(VLOOKUP($E489,contratos,3,FALSE),"")</f>
        <v/>
      </c>
      <c r="I489" s="111" t="str">
        <f>IFERROR(VLOOKUP($E489,contratos,4,FALSE),"")</f>
        <v/>
      </c>
      <c r="J489" s="112" t="str">
        <f>IFERROR(VLOOKUP($E489,contratos,5,FALSE),"")</f>
        <v/>
      </c>
      <c r="K489" s="112" t="str">
        <f>IFERROR(VLOOKUP($E489,contratos,6,FALSE),"")</f>
        <v/>
      </c>
      <c r="L489" s="112" t="str">
        <f>IFERROR(VLOOKUP($E489,contratos,7,FALSE),"")</f>
        <v/>
      </c>
      <c r="M489" s="113"/>
      <c r="N489" s="114"/>
      <c r="O489" s="113"/>
      <c r="P489" s="107"/>
      <c r="Q489" s="115"/>
      <c r="R489" s="116"/>
      <c r="S489" s="117" t="str">
        <f t="shared" si="3"/>
        <v/>
      </c>
      <c r="T489" s="116"/>
      <c r="U489" s="106" t="str">
        <f t="shared" si="11"/>
        <v/>
      </c>
      <c r="V489" s="107"/>
      <c r="W489" s="107"/>
      <c r="X489" s="118"/>
      <c r="Y489" s="119" t="str">
        <f t="shared" si="10"/>
        <v/>
      </c>
      <c r="Z489" s="113"/>
      <c r="AA489" s="113"/>
      <c r="AB489" s="119" t="str">
        <f>IF(T489&lt;&gt;"",(HOUR(T489)+MINUTE(T489)/60)*custohh,"")</f>
        <v/>
      </c>
      <c r="AC489" s="118"/>
      <c r="AD489" s="119" t="str">
        <f t="shared" si="6"/>
        <v/>
      </c>
      <c r="AE489" s="107"/>
      <c r="AF489" s="107"/>
      <c r="AG489" s="107"/>
      <c r="AH489" s="107"/>
      <c r="AI489" s="107"/>
      <c r="AJ489" s="120"/>
      <c r="AK489" s="107"/>
      <c r="AL489" s="113"/>
      <c r="AM489" s="121"/>
      <c r="AN489" s="121"/>
    </row>
    <row r="490">
      <c r="A490" s="104"/>
      <c r="B490" s="105"/>
      <c r="C490" s="105"/>
      <c r="D490" s="106" t="str">
        <f t="shared" si="9"/>
        <v/>
      </c>
      <c r="E490" s="107"/>
      <c r="F490" s="108" t="str">
        <f t="shared" si="2"/>
        <v/>
      </c>
      <c r="G490" s="109" t="str">
        <f>IFERROR(VLOOKUP($E490,contratos,2,FALSE),"")</f>
        <v/>
      </c>
      <c r="H490" s="110" t="str">
        <f>IFERROR(VLOOKUP($E490,contratos,3,FALSE),"")</f>
        <v/>
      </c>
      <c r="I490" s="111" t="str">
        <f>IFERROR(VLOOKUP($E490,contratos,4,FALSE),"")</f>
        <v/>
      </c>
      <c r="J490" s="112" t="str">
        <f>IFERROR(VLOOKUP($E490,contratos,5,FALSE),"")</f>
        <v/>
      </c>
      <c r="K490" s="112" t="str">
        <f>IFERROR(VLOOKUP($E490,contratos,6,FALSE),"")</f>
        <v/>
      </c>
      <c r="L490" s="112" t="str">
        <f>IFERROR(VLOOKUP($E490,contratos,7,FALSE),"")</f>
        <v/>
      </c>
      <c r="M490" s="113"/>
      <c r="N490" s="114"/>
      <c r="O490" s="113"/>
      <c r="P490" s="107"/>
      <c r="Q490" s="115"/>
      <c r="R490" s="116"/>
      <c r="S490" s="117" t="str">
        <f t="shared" si="3"/>
        <v/>
      </c>
      <c r="T490" s="116"/>
      <c r="U490" s="106" t="str">
        <f t="shared" si="11"/>
        <v/>
      </c>
      <c r="V490" s="107"/>
      <c r="W490" s="107"/>
      <c r="X490" s="118"/>
      <c r="Y490" s="119" t="str">
        <f t="shared" si="10"/>
        <v/>
      </c>
      <c r="Z490" s="113"/>
      <c r="AA490" s="113"/>
      <c r="AB490" s="119" t="str">
        <f>IF(T490&lt;&gt;"",(HOUR(T490)+MINUTE(T490)/60)*custohh,"")</f>
        <v/>
      </c>
      <c r="AC490" s="118"/>
      <c r="AD490" s="119" t="str">
        <f t="shared" si="6"/>
        <v/>
      </c>
      <c r="AE490" s="107"/>
      <c r="AF490" s="107"/>
      <c r="AG490" s="107"/>
      <c r="AH490" s="107"/>
      <c r="AI490" s="107"/>
      <c r="AJ490" s="120"/>
      <c r="AK490" s="107"/>
      <c r="AL490" s="113"/>
      <c r="AM490" s="121"/>
      <c r="AN490" s="121"/>
    </row>
    <row r="491">
      <c r="A491" s="104"/>
      <c r="B491" s="105"/>
      <c r="C491" s="105"/>
      <c r="D491" s="106" t="str">
        <f t="shared" si="9"/>
        <v/>
      </c>
      <c r="E491" s="107"/>
      <c r="F491" s="108" t="str">
        <f t="shared" si="2"/>
        <v/>
      </c>
      <c r="G491" s="109" t="str">
        <f>IFERROR(VLOOKUP($E491,contratos,2,FALSE),"")</f>
        <v/>
      </c>
      <c r="H491" s="110" t="str">
        <f>IFERROR(VLOOKUP($E491,contratos,3,FALSE),"")</f>
        <v/>
      </c>
      <c r="I491" s="111" t="str">
        <f>IFERROR(VLOOKUP($E491,contratos,4,FALSE),"")</f>
        <v/>
      </c>
      <c r="J491" s="112" t="str">
        <f>IFERROR(VLOOKUP($E491,contratos,5,FALSE),"")</f>
        <v/>
      </c>
      <c r="K491" s="112" t="str">
        <f>IFERROR(VLOOKUP($E491,contratos,6,FALSE),"")</f>
        <v/>
      </c>
      <c r="L491" s="112" t="str">
        <f>IFERROR(VLOOKUP($E491,contratos,7,FALSE),"")</f>
        <v/>
      </c>
      <c r="M491" s="113"/>
      <c r="N491" s="114"/>
      <c r="O491" s="113"/>
      <c r="P491" s="107"/>
      <c r="Q491" s="115"/>
      <c r="R491" s="116"/>
      <c r="S491" s="117" t="str">
        <f t="shared" si="3"/>
        <v/>
      </c>
      <c r="T491" s="116"/>
      <c r="U491" s="106" t="str">
        <f t="shared" si="11"/>
        <v/>
      </c>
      <c r="V491" s="107"/>
      <c r="W491" s="107"/>
      <c r="X491" s="118"/>
      <c r="Y491" s="119" t="str">
        <f t="shared" si="10"/>
        <v/>
      </c>
      <c r="Z491" s="113"/>
      <c r="AA491" s="113"/>
      <c r="AB491" s="119" t="str">
        <f>IF(T491&lt;&gt;"",(HOUR(T491)+MINUTE(T491)/60)*custohh,"")</f>
        <v/>
      </c>
      <c r="AC491" s="118"/>
      <c r="AD491" s="119" t="str">
        <f t="shared" si="6"/>
        <v/>
      </c>
      <c r="AE491" s="107"/>
      <c r="AF491" s="107"/>
      <c r="AG491" s="107"/>
      <c r="AH491" s="107"/>
      <c r="AI491" s="107"/>
      <c r="AJ491" s="120"/>
      <c r="AK491" s="107"/>
      <c r="AL491" s="113"/>
      <c r="AM491" s="121"/>
      <c r="AN491" s="121"/>
    </row>
    <row r="492">
      <c r="A492" s="104"/>
      <c r="B492" s="105"/>
      <c r="C492" s="105"/>
      <c r="D492" s="106" t="str">
        <f t="shared" si="9"/>
        <v/>
      </c>
      <c r="E492" s="107"/>
      <c r="F492" s="108" t="str">
        <f t="shared" si="2"/>
        <v/>
      </c>
      <c r="G492" s="109" t="str">
        <f>IFERROR(VLOOKUP($E492,contratos,2,FALSE),"")</f>
        <v/>
      </c>
      <c r="H492" s="110" t="str">
        <f>IFERROR(VLOOKUP($E492,contratos,3,FALSE),"")</f>
        <v/>
      </c>
      <c r="I492" s="111" t="str">
        <f>IFERROR(VLOOKUP($E492,contratos,4,FALSE),"")</f>
        <v/>
      </c>
      <c r="J492" s="112" t="str">
        <f>IFERROR(VLOOKUP($E492,contratos,5,FALSE),"")</f>
        <v/>
      </c>
      <c r="K492" s="112" t="str">
        <f>IFERROR(VLOOKUP($E492,contratos,6,FALSE),"")</f>
        <v/>
      </c>
      <c r="L492" s="112" t="str">
        <f>IFERROR(VLOOKUP($E492,contratos,7,FALSE),"")</f>
        <v/>
      </c>
      <c r="M492" s="113"/>
      <c r="N492" s="114"/>
      <c r="O492" s="113"/>
      <c r="P492" s="107"/>
      <c r="Q492" s="115"/>
      <c r="R492" s="116"/>
      <c r="S492" s="117" t="str">
        <f t="shared" si="3"/>
        <v/>
      </c>
      <c r="T492" s="116"/>
      <c r="U492" s="106" t="str">
        <f t="shared" si="11"/>
        <v/>
      </c>
      <c r="V492" s="107"/>
      <c r="W492" s="107"/>
      <c r="X492" s="118"/>
      <c r="Y492" s="119" t="str">
        <f t="shared" si="10"/>
        <v/>
      </c>
      <c r="Z492" s="113"/>
      <c r="AA492" s="113"/>
      <c r="AB492" s="119" t="str">
        <f>IF(T492&lt;&gt;"",(HOUR(T492)+MINUTE(T492)/60)*custohh,"")</f>
        <v/>
      </c>
      <c r="AC492" s="118"/>
      <c r="AD492" s="119" t="str">
        <f t="shared" si="6"/>
        <v/>
      </c>
      <c r="AE492" s="107"/>
      <c r="AF492" s="107"/>
      <c r="AG492" s="107"/>
      <c r="AH492" s="107"/>
      <c r="AI492" s="107"/>
      <c r="AJ492" s="120"/>
      <c r="AK492" s="107"/>
      <c r="AL492" s="113"/>
      <c r="AM492" s="121"/>
      <c r="AN492" s="121"/>
    </row>
    <row r="493">
      <c r="A493" s="104"/>
      <c r="B493" s="105"/>
      <c r="C493" s="105"/>
      <c r="D493" s="106" t="str">
        <f t="shared" si="9"/>
        <v/>
      </c>
      <c r="E493" s="107"/>
      <c r="F493" s="108" t="str">
        <f t="shared" si="2"/>
        <v/>
      </c>
      <c r="G493" s="109" t="str">
        <f>IFERROR(VLOOKUP($E493,contratos,2,FALSE),"")</f>
        <v/>
      </c>
      <c r="H493" s="110" t="str">
        <f>IFERROR(VLOOKUP($E493,contratos,3,FALSE),"")</f>
        <v/>
      </c>
      <c r="I493" s="111" t="str">
        <f>IFERROR(VLOOKUP($E493,contratos,4,FALSE),"")</f>
        <v/>
      </c>
      <c r="J493" s="112" t="str">
        <f>IFERROR(VLOOKUP($E493,contratos,5,FALSE),"")</f>
        <v/>
      </c>
      <c r="K493" s="112" t="str">
        <f>IFERROR(VLOOKUP($E493,contratos,6,FALSE),"")</f>
        <v/>
      </c>
      <c r="L493" s="112" t="str">
        <f>IFERROR(VLOOKUP($E493,contratos,7,FALSE),"")</f>
        <v/>
      </c>
      <c r="M493" s="113"/>
      <c r="N493" s="114"/>
      <c r="O493" s="113"/>
      <c r="P493" s="107"/>
      <c r="Q493" s="115"/>
      <c r="R493" s="116"/>
      <c r="S493" s="117" t="str">
        <f t="shared" si="3"/>
        <v/>
      </c>
      <c r="T493" s="116"/>
      <c r="U493" s="106" t="str">
        <f t="shared" si="11"/>
        <v/>
      </c>
      <c r="V493" s="107"/>
      <c r="W493" s="107"/>
      <c r="X493" s="118"/>
      <c r="Y493" s="119" t="str">
        <f t="shared" si="10"/>
        <v/>
      </c>
      <c r="Z493" s="113"/>
      <c r="AA493" s="113"/>
      <c r="AB493" s="119" t="str">
        <f>IF(T493&lt;&gt;"",(HOUR(T493)+MINUTE(T493)/60)*custohh,"")</f>
        <v/>
      </c>
      <c r="AC493" s="118"/>
      <c r="AD493" s="119" t="str">
        <f t="shared" si="6"/>
        <v/>
      </c>
      <c r="AE493" s="107"/>
      <c r="AF493" s="107"/>
      <c r="AG493" s="107"/>
      <c r="AH493" s="107"/>
      <c r="AI493" s="107"/>
      <c r="AJ493" s="120"/>
      <c r="AK493" s="107"/>
      <c r="AL493" s="113"/>
      <c r="AM493" s="121"/>
      <c r="AN493" s="121"/>
    </row>
    <row r="494">
      <c r="A494" s="104"/>
      <c r="B494" s="105"/>
      <c r="C494" s="105"/>
      <c r="D494" s="106" t="str">
        <f t="shared" si="9"/>
        <v/>
      </c>
      <c r="E494" s="107"/>
      <c r="F494" s="108" t="str">
        <f t="shared" si="2"/>
        <v/>
      </c>
      <c r="G494" s="109" t="str">
        <f>IFERROR(VLOOKUP($E494,contratos,2,FALSE),"")</f>
        <v/>
      </c>
      <c r="H494" s="110" t="str">
        <f>IFERROR(VLOOKUP($E494,contratos,3,FALSE),"")</f>
        <v/>
      </c>
      <c r="I494" s="111" t="str">
        <f>IFERROR(VLOOKUP($E494,contratos,4,FALSE),"")</f>
        <v/>
      </c>
      <c r="J494" s="112" t="str">
        <f>IFERROR(VLOOKUP($E494,contratos,5,FALSE),"")</f>
        <v/>
      </c>
      <c r="K494" s="112" t="str">
        <f>IFERROR(VLOOKUP($E494,contratos,6,FALSE),"")</f>
        <v/>
      </c>
      <c r="L494" s="112" t="str">
        <f>IFERROR(VLOOKUP($E494,contratos,7,FALSE),"")</f>
        <v/>
      </c>
      <c r="M494" s="113"/>
      <c r="N494" s="114"/>
      <c r="O494" s="113"/>
      <c r="P494" s="107"/>
      <c r="Q494" s="115"/>
      <c r="R494" s="116"/>
      <c r="S494" s="117" t="str">
        <f t="shared" si="3"/>
        <v/>
      </c>
      <c r="T494" s="116"/>
      <c r="U494" s="106" t="str">
        <f t="shared" si="11"/>
        <v/>
      </c>
      <c r="V494" s="107"/>
      <c r="W494" s="107"/>
      <c r="X494" s="118"/>
      <c r="Y494" s="119" t="str">
        <f t="shared" si="10"/>
        <v/>
      </c>
      <c r="Z494" s="113"/>
      <c r="AA494" s="113"/>
      <c r="AB494" s="119" t="str">
        <f>IF(T494&lt;&gt;"",(HOUR(T494)+MINUTE(T494)/60)*custohh,"")</f>
        <v/>
      </c>
      <c r="AC494" s="118"/>
      <c r="AD494" s="119" t="str">
        <f t="shared" si="6"/>
        <v/>
      </c>
      <c r="AE494" s="107"/>
      <c r="AF494" s="107"/>
      <c r="AG494" s="107"/>
      <c r="AH494" s="107"/>
      <c r="AI494" s="107"/>
      <c r="AJ494" s="120"/>
      <c r="AK494" s="107"/>
      <c r="AL494" s="113"/>
      <c r="AM494" s="121"/>
      <c r="AN494" s="121"/>
    </row>
    <row r="495">
      <c r="A495" s="104"/>
      <c r="B495" s="105"/>
      <c r="C495" s="105"/>
      <c r="D495" s="106" t="str">
        <f t="shared" si="9"/>
        <v/>
      </c>
      <c r="E495" s="107"/>
      <c r="F495" s="108" t="str">
        <f t="shared" si="2"/>
        <v/>
      </c>
      <c r="G495" s="109" t="str">
        <f>IFERROR(VLOOKUP($E495,contratos,2,FALSE),"")</f>
        <v/>
      </c>
      <c r="H495" s="110" t="str">
        <f>IFERROR(VLOOKUP($E495,contratos,3,FALSE),"")</f>
        <v/>
      </c>
      <c r="I495" s="111" t="str">
        <f>IFERROR(VLOOKUP($E495,contratos,4,FALSE),"")</f>
        <v/>
      </c>
      <c r="J495" s="112" t="str">
        <f>IFERROR(VLOOKUP($E495,contratos,5,FALSE),"")</f>
        <v/>
      </c>
      <c r="K495" s="112" t="str">
        <f>IFERROR(VLOOKUP($E495,contratos,6,FALSE),"")</f>
        <v/>
      </c>
      <c r="L495" s="112" t="str">
        <f>IFERROR(VLOOKUP($E495,contratos,7,FALSE),"")</f>
        <v/>
      </c>
      <c r="M495" s="113"/>
      <c r="N495" s="114"/>
      <c r="O495" s="113"/>
      <c r="P495" s="107"/>
      <c r="Q495" s="115"/>
      <c r="R495" s="116"/>
      <c r="S495" s="117" t="str">
        <f t="shared" si="3"/>
        <v/>
      </c>
      <c r="T495" s="116"/>
      <c r="U495" s="106" t="str">
        <f t="shared" si="11"/>
        <v/>
      </c>
      <c r="V495" s="107"/>
      <c r="W495" s="107"/>
      <c r="X495" s="118"/>
      <c r="Y495" s="119" t="str">
        <f t="shared" si="10"/>
        <v/>
      </c>
      <c r="Z495" s="113"/>
      <c r="AA495" s="113"/>
      <c r="AB495" s="119" t="str">
        <f>IF(T495&lt;&gt;"",(HOUR(T495)+MINUTE(T495)/60)*custohh,"")</f>
        <v/>
      </c>
      <c r="AC495" s="118"/>
      <c r="AD495" s="119" t="str">
        <f t="shared" si="6"/>
        <v/>
      </c>
      <c r="AE495" s="107"/>
      <c r="AF495" s="107"/>
      <c r="AG495" s="107"/>
      <c r="AH495" s="107"/>
      <c r="AI495" s="107"/>
      <c r="AJ495" s="120"/>
      <c r="AK495" s="107"/>
      <c r="AL495" s="113"/>
      <c r="AM495" s="121"/>
      <c r="AN495" s="121"/>
    </row>
    <row r="496">
      <c r="A496" s="104"/>
      <c r="B496" s="105"/>
      <c r="C496" s="105"/>
      <c r="D496" s="106" t="str">
        <f t="shared" si="9"/>
        <v/>
      </c>
      <c r="E496" s="107"/>
      <c r="F496" s="108" t="str">
        <f t="shared" si="2"/>
        <v/>
      </c>
      <c r="G496" s="109" t="str">
        <f>IFERROR(VLOOKUP($E496,contratos,2,FALSE),"")</f>
        <v/>
      </c>
      <c r="H496" s="110" t="str">
        <f>IFERROR(VLOOKUP($E496,contratos,3,FALSE),"")</f>
        <v/>
      </c>
      <c r="I496" s="111" t="str">
        <f>IFERROR(VLOOKUP($E496,contratos,4,FALSE),"")</f>
        <v/>
      </c>
      <c r="J496" s="112" t="str">
        <f>IFERROR(VLOOKUP($E496,contratos,5,FALSE),"")</f>
        <v/>
      </c>
      <c r="K496" s="112" t="str">
        <f>IFERROR(VLOOKUP($E496,contratos,6,FALSE),"")</f>
        <v/>
      </c>
      <c r="L496" s="112" t="str">
        <f>IFERROR(VLOOKUP($E496,contratos,7,FALSE),"")</f>
        <v/>
      </c>
      <c r="M496" s="113"/>
      <c r="N496" s="114"/>
      <c r="O496" s="113"/>
      <c r="P496" s="107"/>
      <c r="Q496" s="115"/>
      <c r="R496" s="116"/>
      <c r="S496" s="117" t="str">
        <f t="shared" si="3"/>
        <v/>
      </c>
      <c r="T496" s="116"/>
      <c r="U496" s="106" t="str">
        <f t="shared" si="11"/>
        <v/>
      </c>
      <c r="V496" s="107"/>
      <c r="W496" s="107"/>
      <c r="X496" s="118"/>
      <c r="Y496" s="119" t="str">
        <f t="shared" si="10"/>
        <v/>
      </c>
      <c r="Z496" s="113"/>
      <c r="AA496" s="113"/>
      <c r="AB496" s="119" t="str">
        <f>IF(T496&lt;&gt;"",(HOUR(T496)+MINUTE(T496)/60)*custohh,"")</f>
        <v/>
      </c>
      <c r="AC496" s="118"/>
      <c r="AD496" s="119" t="str">
        <f t="shared" si="6"/>
        <v/>
      </c>
      <c r="AE496" s="107"/>
      <c r="AF496" s="107"/>
      <c r="AG496" s="107"/>
      <c r="AH496" s="107"/>
      <c r="AI496" s="107"/>
      <c r="AJ496" s="120"/>
      <c r="AK496" s="107"/>
      <c r="AL496" s="113"/>
      <c r="AM496" s="121"/>
      <c r="AN496" s="121"/>
    </row>
    <row r="497">
      <c r="A497" s="104"/>
      <c r="B497" s="105"/>
      <c r="C497" s="105"/>
      <c r="D497" s="106" t="str">
        <f t="shared" si="9"/>
        <v/>
      </c>
      <c r="E497" s="107"/>
      <c r="F497" s="108" t="str">
        <f t="shared" si="2"/>
        <v/>
      </c>
      <c r="G497" s="109" t="str">
        <f>IFERROR(VLOOKUP($E497,contratos,2,FALSE),"")</f>
        <v/>
      </c>
      <c r="H497" s="110" t="str">
        <f>IFERROR(VLOOKUP($E497,contratos,3,FALSE),"")</f>
        <v/>
      </c>
      <c r="I497" s="111" t="str">
        <f>IFERROR(VLOOKUP($E497,contratos,4,FALSE),"")</f>
        <v/>
      </c>
      <c r="J497" s="112" t="str">
        <f>IFERROR(VLOOKUP($E497,contratos,5,FALSE),"")</f>
        <v/>
      </c>
      <c r="K497" s="112" t="str">
        <f>IFERROR(VLOOKUP($E497,contratos,6,FALSE),"")</f>
        <v/>
      </c>
      <c r="L497" s="112" t="str">
        <f>IFERROR(VLOOKUP($E497,contratos,7,FALSE),"")</f>
        <v/>
      </c>
      <c r="M497" s="113"/>
      <c r="N497" s="114"/>
      <c r="O497" s="113"/>
      <c r="P497" s="107"/>
      <c r="Q497" s="115"/>
      <c r="R497" s="116"/>
      <c r="S497" s="117" t="str">
        <f t="shared" si="3"/>
        <v/>
      </c>
      <c r="T497" s="116"/>
      <c r="U497" s="106" t="str">
        <f t="shared" si="11"/>
        <v/>
      </c>
      <c r="V497" s="107"/>
      <c r="W497" s="107"/>
      <c r="X497" s="118"/>
      <c r="Y497" s="119" t="str">
        <f t="shared" si="10"/>
        <v/>
      </c>
      <c r="Z497" s="113"/>
      <c r="AA497" s="113"/>
      <c r="AB497" s="119" t="str">
        <f>IF(T497&lt;&gt;"",(HOUR(T497)+MINUTE(T497)/60)*custohh,"")</f>
        <v/>
      </c>
      <c r="AC497" s="118"/>
      <c r="AD497" s="119" t="str">
        <f t="shared" si="6"/>
        <v/>
      </c>
      <c r="AE497" s="107"/>
      <c r="AF497" s="107"/>
      <c r="AG497" s="107"/>
      <c r="AH497" s="107"/>
      <c r="AI497" s="107"/>
      <c r="AJ497" s="120"/>
      <c r="AK497" s="107"/>
      <c r="AL497" s="113"/>
      <c r="AM497" s="121"/>
      <c r="AN497" s="121"/>
    </row>
    <row r="498">
      <c r="A498" s="104"/>
      <c r="B498" s="105"/>
      <c r="C498" s="105"/>
      <c r="D498" s="106" t="str">
        <f t="shared" si="9"/>
        <v/>
      </c>
      <c r="E498" s="107"/>
      <c r="F498" s="108" t="str">
        <f t="shared" si="2"/>
        <v/>
      </c>
      <c r="G498" s="109" t="str">
        <f>IFERROR(VLOOKUP($E498,contratos,2,FALSE),"")</f>
        <v/>
      </c>
      <c r="H498" s="110" t="str">
        <f>IFERROR(VLOOKUP($E498,contratos,3,FALSE),"")</f>
        <v/>
      </c>
      <c r="I498" s="111" t="str">
        <f>IFERROR(VLOOKUP($E498,contratos,4,FALSE),"")</f>
        <v/>
      </c>
      <c r="J498" s="112" t="str">
        <f>IFERROR(VLOOKUP($E498,contratos,5,FALSE),"")</f>
        <v/>
      </c>
      <c r="K498" s="112" t="str">
        <f>IFERROR(VLOOKUP($E498,contratos,6,FALSE),"")</f>
        <v/>
      </c>
      <c r="L498" s="112" t="str">
        <f>IFERROR(VLOOKUP($E498,contratos,7,FALSE),"")</f>
        <v/>
      </c>
      <c r="M498" s="113"/>
      <c r="N498" s="114"/>
      <c r="O498" s="113"/>
      <c r="P498" s="107"/>
      <c r="Q498" s="115"/>
      <c r="R498" s="116"/>
      <c r="S498" s="117" t="str">
        <f t="shared" si="3"/>
        <v/>
      </c>
      <c r="T498" s="116"/>
      <c r="U498" s="106" t="str">
        <f t="shared" si="11"/>
        <v/>
      </c>
      <c r="V498" s="107"/>
      <c r="W498" s="107"/>
      <c r="X498" s="118"/>
      <c r="Y498" s="119" t="str">
        <f t="shared" si="10"/>
        <v/>
      </c>
      <c r="Z498" s="113"/>
      <c r="AA498" s="113"/>
      <c r="AB498" s="119" t="str">
        <f>IF(T498&lt;&gt;"",(HOUR(T498)+MINUTE(T498)/60)*custohh,"")</f>
        <v/>
      </c>
      <c r="AC498" s="118"/>
      <c r="AD498" s="119" t="str">
        <f t="shared" si="6"/>
        <v/>
      </c>
      <c r="AE498" s="107"/>
      <c r="AF498" s="107"/>
      <c r="AG498" s="107"/>
      <c r="AH498" s="107"/>
      <c r="AI498" s="107"/>
      <c r="AJ498" s="120"/>
      <c r="AK498" s="107"/>
      <c r="AL498" s="113"/>
      <c r="AM498" s="121"/>
      <c r="AN498" s="121"/>
    </row>
    <row r="499">
      <c r="A499" s="104"/>
      <c r="B499" s="105"/>
      <c r="C499" s="105"/>
      <c r="D499" s="106" t="str">
        <f t="shared" si="9"/>
        <v/>
      </c>
      <c r="E499" s="107"/>
      <c r="F499" s="108" t="str">
        <f t="shared" si="2"/>
        <v/>
      </c>
      <c r="G499" s="109" t="str">
        <f>IFERROR(VLOOKUP($E499,contratos,2,FALSE),"")</f>
        <v/>
      </c>
      <c r="H499" s="110" t="str">
        <f>IFERROR(VLOOKUP($E499,contratos,3,FALSE),"")</f>
        <v/>
      </c>
      <c r="I499" s="111" t="str">
        <f>IFERROR(VLOOKUP($E499,contratos,4,FALSE),"")</f>
        <v/>
      </c>
      <c r="J499" s="112" t="str">
        <f>IFERROR(VLOOKUP($E499,contratos,5,FALSE),"")</f>
        <v/>
      </c>
      <c r="K499" s="112" t="str">
        <f>IFERROR(VLOOKUP($E499,contratos,6,FALSE),"")</f>
        <v/>
      </c>
      <c r="L499" s="112" t="str">
        <f>IFERROR(VLOOKUP($E499,contratos,7,FALSE),"")</f>
        <v/>
      </c>
      <c r="M499" s="113"/>
      <c r="N499" s="114"/>
      <c r="O499" s="113"/>
      <c r="P499" s="107"/>
      <c r="Q499" s="115"/>
      <c r="R499" s="116"/>
      <c r="S499" s="117" t="str">
        <f t="shared" si="3"/>
        <v/>
      </c>
      <c r="T499" s="116"/>
      <c r="U499" s="106" t="str">
        <f t="shared" si="11"/>
        <v/>
      </c>
      <c r="V499" s="107"/>
      <c r="W499" s="107"/>
      <c r="X499" s="118"/>
      <c r="Y499" s="119" t="str">
        <f t="shared" si="10"/>
        <v/>
      </c>
      <c r="Z499" s="113"/>
      <c r="AA499" s="113"/>
      <c r="AB499" s="119" t="str">
        <f>IF(T499&lt;&gt;"",(HOUR(T499)+MINUTE(T499)/60)*custohh,"")</f>
        <v/>
      </c>
      <c r="AC499" s="118"/>
      <c r="AD499" s="119" t="str">
        <f t="shared" si="6"/>
        <v/>
      </c>
      <c r="AE499" s="107"/>
      <c r="AF499" s="107"/>
      <c r="AG499" s="107"/>
      <c r="AH499" s="107"/>
      <c r="AI499" s="107"/>
      <c r="AJ499" s="120"/>
      <c r="AK499" s="107"/>
      <c r="AL499" s="113"/>
      <c r="AM499" s="121"/>
      <c r="AN499" s="121"/>
    </row>
    <row r="500">
      <c r="A500" s="104"/>
      <c r="B500" s="105"/>
      <c r="C500" s="105"/>
      <c r="D500" s="106" t="str">
        <f t="shared" si="9"/>
        <v/>
      </c>
      <c r="E500" s="107"/>
      <c r="F500" s="108" t="str">
        <f t="shared" si="2"/>
        <v/>
      </c>
      <c r="G500" s="109" t="str">
        <f>IFERROR(VLOOKUP($E500,contratos,2,FALSE),"")</f>
        <v/>
      </c>
      <c r="H500" s="110" t="str">
        <f>IFERROR(VLOOKUP($E500,contratos,3,FALSE),"")</f>
        <v/>
      </c>
      <c r="I500" s="111" t="str">
        <f>IFERROR(VLOOKUP($E500,contratos,4,FALSE),"")</f>
        <v/>
      </c>
      <c r="J500" s="112" t="str">
        <f>IFERROR(VLOOKUP($E500,contratos,5,FALSE),"")</f>
        <v/>
      </c>
      <c r="K500" s="112" t="str">
        <f>IFERROR(VLOOKUP($E500,contratos,6,FALSE),"")</f>
        <v/>
      </c>
      <c r="L500" s="112" t="str">
        <f>IFERROR(VLOOKUP($E500,contratos,7,FALSE),"")</f>
        <v/>
      </c>
      <c r="M500" s="113"/>
      <c r="N500" s="114"/>
      <c r="O500" s="113"/>
      <c r="P500" s="107"/>
      <c r="Q500" s="115"/>
      <c r="R500" s="116"/>
      <c r="S500" s="117" t="str">
        <f t="shared" si="3"/>
        <v/>
      </c>
      <c r="T500" s="116"/>
      <c r="U500" s="106" t="str">
        <f t="shared" si="11"/>
        <v/>
      </c>
      <c r="V500" s="107"/>
      <c r="W500" s="107"/>
      <c r="X500" s="118"/>
      <c r="Y500" s="119" t="str">
        <f t="shared" si="10"/>
        <v/>
      </c>
      <c r="Z500" s="113"/>
      <c r="AA500" s="113"/>
      <c r="AB500" s="119" t="str">
        <f>IF(T500&lt;&gt;"",(HOUR(T500)+MINUTE(T500)/60)*custohh,"")</f>
        <v/>
      </c>
      <c r="AC500" s="118"/>
      <c r="AD500" s="119" t="str">
        <f t="shared" si="6"/>
        <v/>
      </c>
      <c r="AE500" s="107"/>
      <c r="AF500" s="107"/>
      <c r="AG500" s="107"/>
      <c r="AH500" s="107"/>
      <c r="AI500" s="107"/>
      <c r="AJ500" s="120"/>
      <c r="AK500" s="107"/>
      <c r="AL500" s="113"/>
      <c r="AM500" s="121"/>
      <c r="AN500" s="121"/>
    </row>
    <row r="501">
      <c r="A501" s="104"/>
      <c r="B501" s="105"/>
      <c r="C501" s="105"/>
      <c r="D501" s="106" t="str">
        <f t="shared" si="9"/>
        <v/>
      </c>
      <c r="E501" s="107"/>
      <c r="F501" s="108" t="str">
        <f t="shared" si="2"/>
        <v/>
      </c>
      <c r="G501" s="109" t="str">
        <f>IFERROR(VLOOKUP($E501,contratos,2,FALSE),"")</f>
        <v/>
      </c>
      <c r="H501" s="110" t="str">
        <f>IFERROR(VLOOKUP($E501,contratos,3,FALSE),"")</f>
        <v/>
      </c>
      <c r="I501" s="111" t="str">
        <f>IFERROR(VLOOKUP($E501,contratos,4,FALSE),"")</f>
        <v/>
      </c>
      <c r="J501" s="112" t="str">
        <f>IFERROR(VLOOKUP($E501,contratos,5,FALSE),"")</f>
        <v/>
      </c>
      <c r="K501" s="112" t="str">
        <f>IFERROR(VLOOKUP($E501,contratos,6,FALSE),"")</f>
        <v/>
      </c>
      <c r="L501" s="112" t="str">
        <f>IFERROR(VLOOKUP($E501,contratos,7,FALSE),"")</f>
        <v/>
      </c>
      <c r="M501" s="113"/>
      <c r="N501" s="114"/>
      <c r="O501" s="113"/>
      <c r="P501" s="107"/>
      <c r="Q501" s="115"/>
      <c r="R501" s="116"/>
      <c r="S501" s="117" t="str">
        <f t="shared" si="3"/>
        <v/>
      </c>
      <c r="T501" s="116"/>
      <c r="U501" s="106" t="str">
        <f t="shared" si="11"/>
        <v/>
      </c>
      <c r="V501" s="107"/>
      <c r="W501" s="107"/>
      <c r="X501" s="118"/>
      <c r="Y501" s="119" t="str">
        <f t="shared" si="10"/>
        <v/>
      </c>
      <c r="Z501" s="113"/>
      <c r="AA501" s="113"/>
      <c r="AB501" s="119" t="str">
        <f>IF(T501&lt;&gt;"",(HOUR(T501)+MINUTE(T501)/60)*custohh,"")</f>
        <v/>
      </c>
      <c r="AC501" s="118"/>
      <c r="AD501" s="119" t="str">
        <f t="shared" si="6"/>
        <v/>
      </c>
      <c r="AE501" s="107"/>
      <c r="AF501" s="107"/>
      <c r="AG501" s="107"/>
      <c r="AH501" s="107"/>
      <c r="AI501" s="107"/>
      <c r="AJ501" s="120"/>
      <c r="AK501" s="107"/>
      <c r="AL501" s="113"/>
      <c r="AM501" s="121"/>
      <c r="AN501" s="121"/>
    </row>
    <row r="502">
      <c r="A502" s="104"/>
      <c r="B502" s="105"/>
      <c r="C502" s="105"/>
      <c r="D502" s="106" t="str">
        <f t="shared" si="9"/>
        <v/>
      </c>
      <c r="E502" s="107"/>
      <c r="F502" s="108" t="str">
        <f t="shared" si="2"/>
        <v/>
      </c>
      <c r="G502" s="109" t="str">
        <f>IFERROR(VLOOKUP($E502,contratos,2,FALSE),"")</f>
        <v/>
      </c>
      <c r="H502" s="110" t="str">
        <f>IFERROR(VLOOKUP($E502,contratos,3,FALSE),"")</f>
        <v/>
      </c>
      <c r="I502" s="111" t="str">
        <f>IFERROR(VLOOKUP($E502,contratos,4,FALSE),"")</f>
        <v/>
      </c>
      <c r="J502" s="112" t="str">
        <f>IFERROR(VLOOKUP($E502,contratos,5,FALSE),"")</f>
        <v/>
      </c>
      <c r="K502" s="112" t="str">
        <f>IFERROR(VLOOKUP($E502,contratos,6,FALSE),"")</f>
        <v/>
      </c>
      <c r="L502" s="112" t="str">
        <f>IFERROR(VLOOKUP($E502,contratos,7,FALSE),"")</f>
        <v/>
      </c>
      <c r="M502" s="113"/>
      <c r="N502" s="114"/>
      <c r="O502" s="113"/>
      <c r="P502" s="107"/>
      <c r="Q502" s="115"/>
      <c r="R502" s="116"/>
      <c r="S502" s="117" t="str">
        <f t="shared" si="3"/>
        <v/>
      </c>
      <c r="T502" s="116"/>
      <c r="U502" s="106" t="str">
        <f t="shared" si="11"/>
        <v/>
      </c>
      <c r="V502" s="107"/>
      <c r="W502" s="107"/>
      <c r="X502" s="118"/>
      <c r="Y502" s="119" t="str">
        <f t="shared" si="10"/>
        <v/>
      </c>
      <c r="Z502" s="113"/>
      <c r="AA502" s="113"/>
      <c r="AB502" s="119" t="str">
        <f>IF(T502&lt;&gt;"",(HOUR(T502)+MINUTE(T502)/60)*custohh,"")</f>
        <v/>
      </c>
      <c r="AC502" s="118"/>
      <c r="AD502" s="119" t="str">
        <f t="shared" si="6"/>
        <v/>
      </c>
      <c r="AE502" s="107"/>
      <c r="AF502" s="107"/>
      <c r="AG502" s="107"/>
      <c r="AH502" s="107"/>
      <c r="AI502" s="107"/>
      <c r="AJ502" s="120"/>
      <c r="AK502" s="107"/>
      <c r="AL502" s="113"/>
      <c r="AM502" s="121"/>
      <c r="AN502" s="121"/>
    </row>
    <row r="503">
      <c r="A503" s="104"/>
      <c r="B503" s="105"/>
      <c r="C503" s="105"/>
      <c r="D503" s="106" t="str">
        <f t="shared" si="9"/>
        <v/>
      </c>
      <c r="E503" s="107"/>
      <c r="F503" s="108" t="str">
        <f t="shared" si="2"/>
        <v/>
      </c>
      <c r="G503" s="109" t="str">
        <f>IFERROR(VLOOKUP($E503,contratos,2,FALSE),"")</f>
        <v/>
      </c>
      <c r="H503" s="110" t="str">
        <f>IFERROR(VLOOKUP($E503,contratos,3,FALSE),"")</f>
        <v/>
      </c>
      <c r="I503" s="111" t="str">
        <f>IFERROR(VLOOKUP($E503,contratos,4,FALSE),"")</f>
        <v/>
      </c>
      <c r="J503" s="112" t="str">
        <f>IFERROR(VLOOKUP($E503,contratos,5,FALSE),"")</f>
        <v/>
      </c>
      <c r="K503" s="112" t="str">
        <f>IFERROR(VLOOKUP($E503,contratos,6,FALSE),"")</f>
        <v/>
      </c>
      <c r="L503" s="112" t="str">
        <f>IFERROR(VLOOKUP($E503,contratos,7,FALSE),"")</f>
        <v/>
      </c>
      <c r="M503" s="113"/>
      <c r="N503" s="114"/>
      <c r="O503" s="113"/>
      <c r="P503" s="107"/>
      <c r="Q503" s="115"/>
      <c r="R503" s="116"/>
      <c r="S503" s="117" t="str">
        <f t="shared" si="3"/>
        <v/>
      </c>
      <c r="T503" s="116"/>
      <c r="U503" s="106" t="str">
        <f t="shared" si="11"/>
        <v/>
      </c>
      <c r="V503" s="107"/>
      <c r="W503" s="107"/>
      <c r="X503" s="118"/>
      <c r="Y503" s="119" t="str">
        <f t="shared" si="10"/>
        <v/>
      </c>
      <c r="Z503" s="113"/>
      <c r="AA503" s="113"/>
      <c r="AB503" s="119" t="str">
        <f>IF(T503&lt;&gt;"",(HOUR(T503)+MINUTE(T503)/60)*custohh,"")</f>
        <v/>
      </c>
      <c r="AC503" s="118"/>
      <c r="AD503" s="119" t="str">
        <f t="shared" si="6"/>
        <v/>
      </c>
      <c r="AE503" s="107"/>
      <c r="AF503" s="107"/>
      <c r="AG503" s="107"/>
      <c r="AH503" s="107"/>
      <c r="AI503" s="107"/>
      <c r="AJ503" s="120"/>
      <c r="AK503" s="107"/>
      <c r="AL503" s="113"/>
      <c r="AM503" s="121"/>
      <c r="AN503" s="121"/>
    </row>
    <row r="504">
      <c r="A504" s="104"/>
      <c r="B504" s="105"/>
      <c r="C504" s="105"/>
      <c r="D504" s="106" t="str">
        <f t="shared" si="9"/>
        <v/>
      </c>
      <c r="E504" s="107"/>
      <c r="F504" s="108" t="str">
        <f t="shared" si="2"/>
        <v/>
      </c>
      <c r="G504" s="109" t="str">
        <f>IFERROR(VLOOKUP($E504,contratos,2,FALSE),"")</f>
        <v/>
      </c>
      <c r="H504" s="110" t="str">
        <f>IFERROR(VLOOKUP($E504,contratos,3,FALSE),"")</f>
        <v/>
      </c>
      <c r="I504" s="111" t="str">
        <f>IFERROR(VLOOKUP($E504,contratos,4,FALSE),"")</f>
        <v/>
      </c>
      <c r="J504" s="112" t="str">
        <f>IFERROR(VLOOKUP($E504,contratos,5,FALSE),"")</f>
        <v/>
      </c>
      <c r="K504" s="112" t="str">
        <f>IFERROR(VLOOKUP($E504,contratos,6,FALSE),"")</f>
        <v/>
      </c>
      <c r="L504" s="112" t="str">
        <f>IFERROR(VLOOKUP($E504,contratos,7,FALSE),"")</f>
        <v/>
      </c>
      <c r="M504" s="113"/>
      <c r="N504" s="114"/>
      <c r="O504" s="113"/>
      <c r="P504" s="107"/>
      <c r="Q504" s="115"/>
      <c r="R504" s="116"/>
      <c r="S504" s="117" t="str">
        <f t="shared" si="3"/>
        <v/>
      </c>
      <c r="T504" s="116"/>
      <c r="U504" s="106" t="str">
        <f t="shared" si="11"/>
        <v/>
      </c>
      <c r="V504" s="107"/>
      <c r="W504" s="107"/>
      <c r="X504" s="118"/>
      <c r="Y504" s="119" t="str">
        <f t="shared" si="10"/>
        <v/>
      </c>
      <c r="Z504" s="113"/>
      <c r="AA504" s="113"/>
      <c r="AB504" s="119" t="str">
        <f>IF(T504&lt;&gt;"",(HOUR(T504)+MINUTE(T504)/60)*custohh,"")</f>
        <v/>
      </c>
      <c r="AC504" s="118"/>
      <c r="AD504" s="119" t="str">
        <f t="shared" si="6"/>
        <v/>
      </c>
      <c r="AE504" s="107"/>
      <c r="AF504" s="107"/>
      <c r="AG504" s="107"/>
      <c r="AH504" s="107"/>
      <c r="AI504" s="107"/>
      <c r="AJ504" s="120"/>
      <c r="AK504" s="107"/>
      <c r="AL504" s="113"/>
      <c r="AM504" s="121"/>
      <c r="AN504" s="121"/>
    </row>
    <row r="505">
      <c r="A505" s="104"/>
      <c r="B505" s="105"/>
      <c r="C505" s="105"/>
      <c r="D505" s="106" t="str">
        <f t="shared" si="9"/>
        <v/>
      </c>
      <c r="E505" s="107"/>
      <c r="F505" s="108" t="str">
        <f t="shared" si="2"/>
        <v/>
      </c>
      <c r="G505" s="109" t="str">
        <f>IFERROR(VLOOKUP($E505,contratos,2,FALSE),"")</f>
        <v/>
      </c>
      <c r="H505" s="110" t="str">
        <f>IFERROR(VLOOKUP($E505,contratos,3,FALSE),"")</f>
        <v/>
      </c>
      <c r="I505" s="111" t="str">
        <f>IFERROR(VLOOKUP($E505,contratos,4,FALSE),"")</f>
        <v/>
      </c>
      <c r="J505" s="112" t="str">
        <f>IFERROR(VLOOKUP($E505,contratos,5,FALSE),"")</f>
        <v/>
      </c>
      <c r="K505" s="112" t="str">
        <f>IFERROR(VLOOKUP($E505,contratos,6,FALSE),"")</f>
        <v/>
      </c>
      <c r="L505" s="112" t="str">
        <f>IFERROR(VLOOKUP($E505,contratos,7,FALSE),"")</f>
        <v/>
      </c>
      <c r="M505" s="113"/>
      <c r="N505" s="114"/>
      <c r="O505" s="113"/>
      <c r="P505" s="107"/>
      <c r="Q505" s="115"/>
      <c r="R505" s="116"/>
      <c r="S505" s="117" t="str">
        <f t="shared" si="3"/>
        <v/>
      </c>
      <c r="T505" s="116"/>
      <c r="U505" s="106" t="str">
        <f t="shared" si="11"/>
        <v/>
      </c>
      <c r="V505" s="107"/>
      <c r="W505" s="107"/>
      <c r="X505" s="118"/>
      <c r="Y505" s="119" t="str">
        <f t="shared" si="10"/>
        <v/>
      </c>
      <c r="Z505" s="113"/>
      <c r="AA505" s="113"/>
      <c r="AB505" s="119" t="str">
        <f>IF(T505&lt;&gt;"",(HOUR(T505)+MINUTE(T505)/60)*custohh,"")</f>
        <v/>
      </c>
      <c r="AC505" s="118"/>
      <c r="AD505" s="119" t="str">
        <f t="shared" si="6"/>
        <v/>
      </c>
      <c r="AE505" s="107"/>
      <c r="AF505" s="107"/>
      <c r="AG505" s="107"/>
      <c r="AH505" s="107"/>
      <c r="AI505" s="107"/>
      <c r="AJ505" s="120"/>
      <c r="AK505" s="107"/>
      <c r="AL505" s="113"/>
      <c r="AM505" s="121"/>
      <c r="AN505" s="121"/>
    </row>
    <row r="506">
      <c r="A506" s="104"/>
      <c r="B506" s="105"/>
      <c r="C506" s="105"/>
      <c r="D506" s="106" t="str">
        <f t="shared" si="9"/>
        <v/>
      </c>
      <c r="E506" s="107"/>
      <c r="F506" s="108" t="str">
        <f t="shared" si="2"/>
        <v/>
      </c>
      <c r="G506" s="109" t="str">
        <f>IFERROR(VLOOKUP($E506,contratos,2,FALSE),"")</f>
        <v/>
      </c>
      <c r="H506" s="110" t="str">
        <f>IFERROR(VLOOKUP($E506,contratos,3,FALSE),"")</f>
        <v/>
      </c>
      <c r="I506" s="111" t="str">
        <f>IFERROR(VLOOKUP($E506,contratos,4,FALSE),"")</f>
        <v/>
      </c>
      <c r="J506" s="112" t="str">
        <f>IFERROR(VLOOKUP($E506,contratos,5,FALSE),"")</f>
        <v/>
      </c>
      <c r="K506" s="112" t="str">
        <f>IFERROR(VLOOKUP($E506,contratos,6,FALSE),"")</f>
        <v/>
      </c>
      <c r="L506" s="112" t="str">
        <f>IFERROR(VLOOKUP($E506,contratos,7,FALSE),"")</f>
        <v/>
      </c>
      <c r="M506" s="113"/>
      <c r="N506" s="114"/>
      <c r="O506" s="113"/>
      <c r="P506" s="107"/>
      <c r="Q506" s="115"/>
      <c r="R506" s="116"/>
      <c r="S506" s="117" t="str">
        <f t="shared" si="3"/>
        <v/>
      </c>
      <c r="T506" s="116"/>
      <c r="U506" s="106" t="str">
        <f t="shared" si="11"/>
        <v/>
      </c>
      <c r="V506" s="107"/>
      <c r="W506" s="107"/>
      <c r="X506" s="118"/>
      <c r="Y506" s="119" t="str">
        <f t="shared" si="10"/>
        <v/>
      </c>
      <c r="Z506" s="113"/>
      <c r="AA506" s="113"/>
      <c r="AB506" s="119" t="str">
        <f>IF(T506&lt;&gt;"",(HOUR(T506)+MINUTE(T506)/60)*custohh,"")</f>
        <v/>
      </c>
      <c r="AC506" s="118"/>
      <c r="AD506" s="119" t="str">
        <f t="shared" si="6"/>
        <v/>
      </c>
      <c r="AE506" s="107"/>
      <c r="AF506" s="107"/>
      <c r="AG506" s="107"/>
      <c r="AH506" s="107"/>
      <c r="AI506" s="107"/>
      <c r="AJ506" s="120"/>
      <c r="AK506" s="107"/>
      <c r="AL506" s="113"/>
      <c r="AM506" s="121"/>
      <c r="AN506" s="121"/>
    </row>
    <row r="507">
      <c r="A507" s="104"/>
      <c r="B507" s="105"/>
      <c r="C507" s="105"/>
      <c r="D507" s="106" t="str">
        <f t="shared" si="9"/>
        <v/>
      </c>
      <c r="E507" s="107"/>
      <c r="F507" s="108" t="str">
        <f t="shared" si="2"/>
        <v/>
      </c>
      <c r="G507" s="109" t="str">
        <f>IFERROR(VLOOKUP($E507,contratos,2,FALSE),"")</f>
        <v/>
      </c>
      <c r="H507" s="110" t="str">
        <f>IFERROR(VLOOKUP($E507,contratos,3,FALSE),"")</f>
        <v/>
      </c>
      <c r="I507" s="111" t="str">
        <f>IFERROR(VLOOKUP($E507,contratos,4,FALSE),"")</f>
        <v/>
      </c>
      <c r="J507" s="112" t="str">
        <f>IFERROR(VLOOKUP($E507,contratos,5,FALSE),"")</f>
        <v/>
      </c>
      <c r="K507" s="112" t="str">
        <f>IFERROR(VLOOKUP($E507,contratos,6,FALSE),"")</f>
        <v/>
      </c>
      <c r="L507" s="112" t="str">
        <f>IFERROR(VLOOKUP($E507,contratos,7,FALSE),"")</f>
        <v/>
      </c>
      <c r="M507" s="113"/>
      <c r="N507" s="114"/>
      <c r="O507" s="113"/>
      <c r="P507" s="107"/>
      <c r="Q507" s="115"/>
      <c r="R507" s="116"/>
      <c r="S507" s="117" t="str">
        <f t="shared" si="3"/>
        <v/>
      </c>
      <c r="T507" s="116"/>
      <c r="U507" s="106" t="str">
        <f t="shared" si="11"/>
        <v/>
      </c>
      <c r="V507" s="107"/>
      <c r="W507" s="107"/>
      <c r="X507" s="118"/>
      <c r="Y507" s="119" t="str">
        <f t="shared" si="10"/>
        <v/>
      </c>
      <c r="Z507" s="113"/>
      <c r="AA507" s="113"/>
      <c r="AB507" s="119" t="str">
        <f>IF(T507&lt;&gt;"",(HOUR(T507)+MINUTE(T507)/60)*custohh,"")</f>
        <v/>
      </c>
      <c r="AC507" s="118"/>
      <c r="AD507" s="119" t="str">
        <f t="shared" si="6"/>
        <v/>
      </c>
      <c r="AE507" s="107"/>
      <c r="AF507" s="107"/>
      <c r="AG507" s="107"/>
      <c r="AH507" s="107"/>
      <c r="AI507" s="107"/>
      <c r="AJ507" s="120"/>
      <c r="AK507" s="107"/>
      <c r="AL507" s="113"/>
      <c r="AM507" s="121"/>
      <c r="AN507" s="121"/>
    </row>
    <row r="508">
      <c r="A508" s="104"/>
      <c r="B508" s="105"/>
      <c r="C508" s="105"/>
      <c r="D508" s="106" t="str">
        <f t="shared" si="9"/>
        <v/>
      </c>
      <c r="E508" s="107"/>
      <c r="F508" s="108" t="str">
        <f t="shared" si="2"/>
        <v/>
      </c>
      <c r="G508" s="109" t="str">
        <f>IFERROR(VLOOKUP($E508,contratos,2,FALSE),"")</f>
        <v/>
      </c>
      <c r="H508" s="110" t="str">
        <f>IFERROR(VLOOKUP($E508,contratos,3,FALSE),"")</f>
        <v/>
      </c>
      <c r="I508" s="111" t="str">
        <f>IFERROR(VLOOKUP($E508,contratos,4,FALSE),"")</f>
        <v/>
      </c>
      <c r="J508" s="112" t="str">
        <f>IFERROR(VLOOKUP($E508,contratos,5,FALSE),"")</f>
        <v/>
      </c>
      <c r="K508" s="112" t="str">
        <f>IFERROR(VLOOKUP($E508,contratos,6,FALSE),"")</f>
        <v/>
      </c>
      <c r="L508" s="112" t="str">
        <f>IFERROR(VLOOKUP($E508,contratos,7,FALSE),"")</f>
        <v/>
      </c>
      <c r="M508" s="113"/>
      <c r="N508" s="114"/>
      <c r="O508" s="113"/>
      <c r="P508" s="107"/>
      <c r="Q508" s="115"/>
      <c r="R508" s="116"/>
      <c r="S508" s="117" t="str">
        <f t="shared" si="3"/>
        <v/>
      </c>
      <c r="T508" s="116"/>
      <c r="U508" s="106" t="str">
        <f t="shared" si="11"/>
        <v/>
      </c>
      <c r="V508" s="107"/>
      <c r="W508" s="107"/>
      <c r="X508" s="118"/>
      <c r="Y508" s="119" t="str">
        <f t="shared" si="10"/>
        <v/>
      </c>
      <c r="Z508" s="113"/>
      <c r="AA508" s="113"/>
      <c r="AB508" s="119" t="str">
        <f>IF(T508&lt;&gt;"",(HOUR(T508)+MINUTE(T508)/60)*custohh,"")</f>
        <v/>
      </c>
      <c r="AC508" s="118"/>
      <c r="AD508" s="119" t="str">
        <f t="shared" si="6"/>
        <v/>
      </c>
      <c r="AE508" s="107"/>
      <c r="AF508" s="107"/>
      <c r="AG508" s="107"/>
      <c r="AH508" s="107"/>
      <c r="AI508" s="107"/>
      <c r="AJ508" s="120"/>
      <c r="AK508" s="107"/>
      <c r="AL508" s="113"/>
      <c r="AM508" s="121"/>
      <c r="AN508" s="121"/>
    </row>
    <row r="509">
      <c r="A509" s="104"/>
      <c r="B509" s="105"/>
      <c r="C509" s="105"/>
      <c r="D509" s="106" t="str">
        <f t="shared" si="9"/>
        <v/>
      </c>
      <c r="E509" s="107"/>
      <c r="F509" s="108" t="str">
        <f t="shared" si="2"/>
        <v/>
      </c>
      <c r="G509" s="109" t="str">
        <f>IFERROR(VLOOKUP($E509,contratos,2,FALSE),"")</f>
        <v/>
      </c>
      <c r="H509" s="110" t="str">
        <f>IFERROR(VLOOKUP($E509,contratos,3,FALSE),"")</f>
        <v/>
      </c>
      <c r="I509" s="111" t="str">
        <f>IFERROR(VLOOKUP($E509,contratos,4,FALSE),"")</f>
        <v/>
      </c>
      <c r="J509" s="112" t="str">
        <f>IFERROR(VLOOKUP($E509,contratos,5,FALSE),"")</f>
        <v/>
      </c>
      <c r="K509" s="112" t="str">
        <f>IFERROR(VLOOKUP($E509,contratos,6,FALSE),"")</f>
        <v/>
      </c>
      <c r="L509" s="112" t="str">
        <f>IFERROR(VLOOKUP($E509,contratos,7,FALSE),"")</f>
        <v/>
      </c>
      <c r="M509" s="113"/>
      <c r="N509" s="114"/>
      <c r="O509" s="113"/>
      <c r="P509" s="107"/>
      <c r="Q509" s="115"/>
      <c r="R509" s="116"/>
      <c r="S509" s="117" t="str">
        <f t="shared" si="3"/>
        <v/>
      </c>
      <c r="T509" s="116"/>
      <c r="U509" s="106" t="str">
        <f t="shared" si="11"/>
        <v/>
      </c>
      <c r="V509" s="107"/>
      <c r="W509" s="107"/>
      <c r="X509" s="118"/>
      <c r="Y509" s="119" t="str">
        <f t="shared" si="10"/>
        <v/>
      </c>
      <c r="Z509" s="113"/>
      <c r="AA509" s="113"/>
      <c r="AB509" s="119" t="str">
        <f>IF(T509&lt;&gt;"",(HOUR(T509)+MINUTE(T509)/60)*custohh,"")</f>
        <v/>
      </c>
      <c r="AC509" s="118"/>
      <c r="AD509" s="119" t="str">
        <f t="shared" si="6"/>
        <v/>
      </c>
      <c r="AE509" s="107"/>
      <c r="AF509" s="107"/>
      <c r="AG509" s="107"/>
      <c r="AH509" s="107"/>
      <c r="AI509" s="107"/>
      <c r="AJ509" s="120"/>
      <c r="AK509" s="107"/>
      <c r="AL509" s="113"/>
      <c r="AM509" s="121"/>
      <c r="AN509" s="121"/>
    </row>
    <row r="510">
      <c r="A510" s="104"/>
      <c r="B510" s="105"/>
      <c r="C510" s="105"/>
      <c r="D510" s="106" t="str">
        <f t="shared" si="9"/>
        <v/>
      </c>
      <c r="E510" s="107"/>
      <c r="F510" s="108" t="str">
        <f t="shared" si="2"/>
        <v/>
      </c>
      <c r="G510" s="109" t="str">
        <f>IFERROR(VLOOKUP($E510,contratos,2,FALSE),"")</f>
        <v/>
      </c>
      <c r="H510" s="110" t="str">
        <f>IFERROR(VLOOKUP($E510,contratos,3,FALSE),"")</f>
        <v/>
      </c>
      <c r="I510" s="111" t="str">
        <f>IFERROR(VLOOKUP($E510,contratos,4,FALSE),"")</f>
        <v/>
      </c>
      <c r="J510" s="112" t="str">
        <f>IFERROR(VLOOKUP($E510,contratos,5,FALSE),"")</f>
        <v/>
      </c>
      <c r="K510" s="112" t="str">
        <f>IFERROR(VLOOKUP($E510,contratos,6,FALSE),"")</f>
        <v/>
      </c>
      <c r="L510" s="112" t="str">
        <f>IFERROR(VLOOKUP($E510,contratos,7,FALSE),"")</f>
        <v/>
      </c>
      <c r="M510" s="113"/>
      <c r="N510" s="114"/>
      <c r="O510" s="113"/>
      <c r="P510" s="107"/>
      <c r="Q510" s="115"/>
      <c r="R510" s="116"/>
      <c r="S510" s="117" t="str">
        <f t="shared" si="3"/>
        <v/>
      </c>
      <c r="T510" s="116"/>
      <c r="U510" s="106" t="str">
        <f t="shared" si="11"/>
        <v/>
      </c>
      <c r="V510" s="107"/>
      <c r="W510" s="107"/>
      <c r="X510" s="118"/>
      <c r="Y510" s="119" t="str">
        <f t="shared" si="10"/>
        <v/>
      </c>
      <c r="Z510" s="113"/>
      <c r="AA510" s="113"/>
      <c r="AB510" s="119" t="str">
        <f>IF(T510&lt;&gt;"",(HOUR(T510)+MINUTE(T510)/60)*custohh,"")</f>
        <v/>
      </c>
      <c r="AC510" s="118"/>
      <c r="AD510" s="119" t="str">
        <f t="shared" si="6"/>
        <v/>
      </c>
      <c r="AE510" s="107"/>
      <c r="AF510" s="107"/>
      <c r="AG510" s="107"/>
      <c r="AH510" s="107"/>
      <c r="AI510" s="107"/>
      <c r="AJ510" s="120"/>
      <c r="AK510" s="107"/>
      <c r="AL510" s="113"/>
      <c r="AM510" s="121"/>
      <c r="AN510" s="121"/>
    </row>
    <row r="511">
      <c r="A511" s="104"/>
      <c r="B511" s="105"/>
      <c r="C511" s="105"/>
      <c r="D511" s="106" t="str">
        <f t="shared" si="9"/>
        <v/>
      </c>
      <c r="E511" s="107"/>
      <c r="F511" s="108" t="str">
        <f t="shared" si="2"/>
        <v/>
      </c>
      <c r="G511" s="109" t="str">
        <f>IFERROR(VLOOKUP($E511,contratos,2,FALSE),"")</f>
        <v/>
      </c>
      <c r="H511" s="110" t="str">
        <f>IFERROR(VLOOKUP($E511,contratos,3,FALSE),"")</f>
        <v/>
      </c>
      <c r="I511" s="111" t="str">
        <f>IFERROR(VLOOKUP($E511,contratos,4,FALSE),"")</f>
        <v/>
      </c>
      <c r="J511" s="112" t="str">
        <f>IFERROR(VLOOKUP($E511,contratos,5,FALSE),"")</f>
        <v/>
      </c>
      <c r="K511" s="112" t="str">
        <f>IFERROR(VLOOKUP($E511,contratos,6,FALSE),"")</f>
        <v/>
      </c>
      <c r="L511" s="112" t="str">
        <f>IFERROR(VLOOKUP($E511,contratos,7,FALSE),"")</f>
        <v/>
      </c>
      <c r="M511" s="113"/>
      <c r="N511" s="114"/>
      <c r="O511" s="113"/>
      <c r="P511" s="107"/>
      <c r="Q511" s="115"/>
      <c r="R511" s="116"/>
      <c r="S511" s="117" t="str">
        <f t="shared" si="3"/>
        <v/>
      </c>
      <c r="T511" s="116"/>
      <c r="U511" s="106" t="str">
        <f t="shared" si="11"/>
        <v/>
      </c>
      <c r="V511" s="107"/>
      <c r="W511" s="107"/>
      <c r="X511" s="118"/>
      <c r="Y511" s="119" t="str">
        <f t="shared" si="10"/>
        <v/>
      </c>
      <c r="Z511" s="113"/>
      <c r="AA511" s="113"/>
      <c r="AB511" s="119" t="str">
        <f>IF(T511&lt;&gt;"",(HOUR(T511)+MINUTE(T511)/60)*custohh,"")</f>
        <v/>
      </c>
      <c r="AC511" s="118"/>
      <c r="AD511" s="119" t="str">
        <f t="shared" si="6"/>
        <v/>
      </c>
      <c r="AE511" s="107"/>
      <c r="AF511" s="107"/>
      <c r="AG511" s="107"/>
      <c r="AH511" s="107"/>
      <c r="AI511" s="107"/>
      <c r="AJ511" s="120"/>
      <c r="AK511" s="107"/>
      <c r="AL511" s="113"/>
      <c r="AM511" s="121"/>
      <c r="AN511" s="121"/>
    </row>
    <row r="512">
      <c r="A512" s="104"/>
      <c r="B512" s="105"/>
      <c r="C512" s="105"/>
      <c r="D512" s="106" t="str">
        <f t="shared" si="9"/>
        <v/>
      </c>
      <c r="E512" s="107"/>
      <c r="F512" s="108" t="str">
        <f t="shared" si="2"/>
        <v/>
      </c>
      <c r="G512" s="109" t="str">
        <f>IFERROR(VLOOKUP($E512,contratos,2,FALSE),"")</f>
        <v/>
      </c>
      <c r="H512" s="110" t="str">
        <f>IFERROR(VLOOKUP($E512,contratos,3,FALSE),"")</f>
        <v/>
      </c>
      <c r="I512" s="111" t="str">
        <f>IFERROR(VLOOKUP($E512,contratos,4,FALSE),"")</f>
        <v/>
      </c>
      <c r="J512" s="112" t="str">
        <f>IFERROR(VLOOKUP($E512,contratos,5,FALSE),"")</f>
        <v/>
      </c>
      <c r="K512" s="112" t="str">
        <f>IFERROR(VLOOKUP($E512,contratos,6,FALSE),"")</f>
        <v/>
      </c>
      <c r="L512" s="112" t="str">
        <f>IFERROR(VLOOKUP($E512,contratos,7,FALSE),"")</f>
        <v/>
      </c>
      <c r="M512" s="113"/>
      <c r="N512" s="114"/>
      <c r="O512" s="113"/>
      <c r="P512" s="107"/>
      <c r="Q512" s="115"/>
      <c r="R512" s="116"/>
      <c r="S512" s="117" t="str">
        <f t="shared" si="3"/>
        <v/>
      </c>
      <c r="T512" s="116"/>
      <c r="U512" s="106" t="str">
        <f t="shared" si="11"/>
        <v/>
      </c>
      <c r="V512" s="107"/>
      <c r="W512" s="107"/>
      <c r="X512" s="118"/>
      <c r="Y512" s="119" t="str">
        <f t="shared" si="10"/>
        <v/>
      </c>
      <c r="Z512" s="113"/>
      <c r="AA512" s="113"/>
      <c r="AB512" s="119" t="str">
        <f>IF(T512&lt;&gt;"",(HOUR(T512)+MINUTE(T512)/60)*custohh,"")</f>
        <v/>
      </c>
      <c r="AC512" s="118"/>
      <c r="AD512" s="119" t="str">
        <f t="shared" si="6"/>
        <v/>
      </c>
      <c r="AE512" s="107"/>
      <c r="AF512" s="107"/>
      <c r="AG512" s="107"/>
      <c r="AH512" s="107"/>
      <c r="AI512" s="107"/>
      <c r="AJ512" s="120"/>
      <c r="AK512" s="107"/>
      <c r="AL512" s="113"/>
      <c r="AM512" s="121"/>
      <c r="AN512" s="121"/>
    </row>
    <row r="513">
      <c r="A513" s="104"/>
      <c r="B513" s="105"/>
      <c r="C513" s="105"/>
      <c r="D513" s="106" t="str">
        <f t="shared" si="9"/>
        <v/>
      </c>
      <c r="E513" s="107"/>
      <c r="F513" s="108" t="str">
        <f t="shared" si="2"/>
        <v/>
      </c>
      <c r="G513" s="109" t="str">
        <f>IFERROR(VLOOKUP($E513,contratos,2,FALSE),"")</f>
        <v/>
      </c>
      <c r="H513" s="110" t="str">
        <f>IFERROR(VLOOKUP($E513,contratos,3,FALSE),"")</f>
        <v/>
      </c>
      <c r="I513" s="111" t="str">
        <f>IFERROR(VLOOKUP($E513,contratos,4,FALSE),"")</f>
        <v/>
      </c>
      <c r="J513" s="112" t="str">
        <f>IFERROR(VLOOKUP($E513,contratos,5,FALSE),"")</f>
        <v/>
      </c>
      <c r="K513" s="112" t="str">
        <f>IFERROR(VLOOKUP($E513,contratos,6,FALSE),"")</f>
        <v/>
      </c>
      <c r="L513" s="112" t="str">
        <f>IFERROR(VLOOKUP($E513,contratos,7,FALSE),"")</f>
        <v/>
      </c>
      <c r="M513" s="113"/>
      <c r="N513" s="114"/>
      <c r="O513" s="113"/>
      <c r="P513" s="107"/>
      <c r="Q513" s="115"/>
      <c r="R513" s="116"/>
      <c r="S513" s="117" t="str">
        <f t="shared" si="3"/>
        <v/>
      </c>
      <c r="T513" s="116"/>
      <c r="U513" s="106" t="str">
        <f t="shared" si="11"/>
        <v/>
      </c>
      <c r="V513" s="107"/>
      <c r="W513" s="107"/>
      <c r="X513" s="118"/>
      <c r="Y513" s="119" t="str">
        <f t="shared" si="10"/>
        <v/>
      </c>
      <c r="Z513" s="113"/>
      <c r="AA513" s="113"/>
      <c r="AB513" s="119" t="str">
        <f>IF(T513&lt;&gt;"",(HOUR(T513)+MINUTE(T513)/60)*custohh,"")</f>
        <v/>
      </c>
      <c r="AC513" s="118"/>
      <c r="AD513" s="119" t="str">
        <f t="shared" si="6"/>
        <v/>
      </c>
      <c r="AE513" s="107"/>
      <c r="AF513" s="107"/>
      <c r="AG513" s="107"/>
      <c r="AH513" s="107"/>
      <c r="AI513" s="107"/>
      <c r="AJ513" s="120"/>
      <c r="AK513" s="107"/>
      <c r="AL513" s="113"/>
      <c r="AM513" s="121"/>
      <c r="AN513" s="121"/>
    </row>
    <row r="514">
      <c r="A514" s="104"/>
      <c r="B514" s="105"/>
      <c r="C514" s="105"/>
      <c r="D514" s="106" t="str">
        <f t="shared" si="9"/>
        <v/>
      </c>
      <c r="E514" s="107"/>
      <c r="F514" s="108" t="str">
        <f t="shared" si="2"/>
        <v/>
      </c>
      <c r="G514" s="109" t="str">
        <f>IFERROR(VLOOKUP($E514,contratos,2,FALSE),"")</f>
        <v/>
      </c>
      <c r="H514" s="110" t="str">
        <f>IFERROR(VLOOKUP($E514,contratos,3,FALSE),"")</f>
        <v/>
      </c>
      <c r="I514" s="111" t="str">
        <f>IFERROR(VLOOKUP($E514,contratos,4,FALSE),"")</f>
        <v/>
      </c>
      <c r="J514" s="112" t="str">
        <f>IFERROR(VLOOKUP($E514,contratos,5,FALSE),"")</f>
        <v/>
      </c>
      <c r="K514" s="112" t="str">
        <f>IFERROR(VLOOKUP($E514,contratos,6,FALSE),"")</f>
        <v/>
      </c>
      <c r="L514" s="112" t="str">
        <f>IFERROR(VLOOKUP($E514,contratos,7,FALSE),"")</f>
        <v/>
      </c>
      <c r="M514" s="113"/>
      <c r="N514" s="114"/>
      <c r="O514" s="113"/>
      <c r="P514" s="107"/>
      <c r="Q514" s="115"/>
      <c r="R514" s="116"/>
      <c r="S514" s="117" t="str">
        <f t="shared" si="3"/>
        <v/>
      </c>
      <c r="T514" s="116"/>
      <c r="U514" s="106" t="str">
        <f t="shared" si="11"/>
        <v/>
      </c>
      <c r="V514" s="107"/>
      <c r="W514" s="107"/>
      <c r="X514" s="118"/>
      <c r="Y514" s="119" t="str">
        <f t="shared" si="10"/>
        <v/>
      </c>
      <c r="Z514" s="113"/>
      <c r="AA514" s="113"/>
      <c r="AB514" s="119" t="str">
        <f>IF(T514&lt;&gt;"",(HOUR(T514)+MINUTE(T514)/60)*custohh,"")</f>
        <v/>
      </c>
      <c r="AC514" s="118"/>
      <c r="AD514" s="119" t="str">
        <f t="shared" si="6"/>
        <v/>
      </c>
      <c r="AE514" s="107"/>
      <c r="AF514" s="107"/>
      <c r="AG514" s="107"/>
      <c r="AH514" s="107"/>
      <c r="AI514" s="107"/>
      <c r="AJ514" s="120"/>
      <c r="AK514" s="107"/>
      <c r="AL514" s="113"/>
      <c r="AM514" s="121"/>
      <c r="AN514" s="121"/>
    </row>
    <row r="515">
      <c r="A515" s="104"/>
      <c r="B515" s="105"/>
      <c r="C515" s="105"/>
      <c r="D515" s="106" t="str">
        <f t="shared" si="9"/>
        <v/>
      </c>
      <c r="E515" s="107"/>
      <c r="F515" s="108" t="str">
        <f t="shared" si="2"/>
        <v/>
      </c>
      <c r="G515" s="109" t="str">
        <f>IFERROR(VLOOKUP($E515,contratos,2,FALSE),"")</f>
        <v/>
      </c>
      <c r="H515" s="110" t="str">
        <f>IFERROR(VLOOKUP($E515,contratos,3,FALSE),"")</f>
        <v/>
      </c>
      <c r="I515" s="111" t="str">
        <f>IFERROR(VLOOKUP($E515,contratos,4,FALSE),"")</f>
        <v/>
      </c>
      <c r="J515" s="112" t="str">
        <f>IFERROR(VLOOKUP($E515,contratos,5,FALSE),"")</f>
        <v/>
      </c>
      <c r="K515" s="112" t="str">
        <f>IFERROR(VLOOKUP($E515,contratos,6,FALSE),"")</f>
        <v/>
      </c>
      <c r="L515" s="112" t="str">
        <f>IFERROR(VLOOKUP($E515,contratos,7,FALSE),"")</f>
        <v/>
      </c>
      <c r="M515" s="113"/>
      <c r="N515" s="114"/>
      <c r="O515" s="113"/>
      <c r="P515" s="107"/>
      <c r="Q515" s="115"/>
      <c r="R515" s="116"/>
      <c r="S515" s="117" t="str">
        <f t="shared" si="3"/>
        <v/>
      </c>
      <c r="T515" s="116"/>
      <c r="U515" s="106" t="str">
        <f t="shared" si="11"/>
        <v/>
      </c>
      <c r="V515" s="107"/>
      <c r="W515" s="107"/>
      <c r="X515" s="118"/>
      <c r="Y515" s="119" t="str">
        <f t="shared" si="10"/>
        <v/>
      </c>
      <c r="Z515" s="113"/>
      <c r="AA515" s="113"/>
      <c r="AB515" s="119" t="str">
        <f>IF(T515&lt;&gt;"",(HOUR(T515)+MINUTE(T515)/60)*custohh,"")</f>
        <v/>
      </c>
      <c r="AC515" s="118"/>
      <c r="AD515" s="119" t="str">
        <f t="shared" si="6"/>
        <v/>
      </c>
      <c r="AE515" s="107"/>
      <c r="AF515" s="107"/>
      <c r="AG515" s="107"/>
      <c r="AH515" s="107"/>
      <c r="AI515" s="107"/>
      <c r="AJ515" s="120"/>
      <c r="AK515" s="107"/>
      <c r="AL515" s="113"/>
      <c r="AM515" s="121"/>
      <c r="AN515" s="121"/>
    </row>
    <row r="516">
      <c r="A516" s="104"/>
      <c r="B516" s="105"/>
      <c r="C516" s="105"/>
      <c r="D516" s="106" t="str">
        <f t="shared" si="9"/>
        <v/>
      </c>
      <c r="E516" s="107"/>
      <c r="F516" s="108" t="str">
        <f t="shared" si="2"/>
        <v/>
      </c>
      <c r="G516" s="109" t="str">
        <f>IFERROR(VLOOKUP($E516,contratos,2,FALSE),"")</f>
        <v/>
      </c>
      <c r="H516" s="110" t="str">
        <f>IFERROR(VLOOKUP($E516,contratos,3,FALSE),"")</f>
        <v/>
      </c>
      <c r="I516" s="111" t="str">
        <f>IFERROR(VLOOKUP($E516,contratos,4,FALSE),"")</f>
        <v/>
      </c>
      <c r="J516" s="112" t="str">
        <f>IFERROR(VLOOKUP($E516,contratos,5,FALSE),"")</f>
        <v/>
      </c>
      <c r="K516" s="112" t="str">
        <f>IFERROR(VLOOKUP($E516,contratos,6,FALSE),"")</f>
        <v/>
      </c>
      <c r="L516" s="112" t="str">
        <f>IFERROR(VLOOKUP($E516,contratos,7,FALSE),"")</f>
        <v/>
      </c>
      <c r="M516" s="113"/>
      <c r="N516" s="114"/>
      <c r="O516" s="113"/>
      <c r="P516" s="107"/>
      <c r="Q516" s="115"/>
      <c r="R516" s="116"/>
      <c r="S516" s="117" t="str">
        <f t="shared" si="3"/>
        <v/>
      </c>
      <c r="T516" s="116"/>
      <c r="U516" s="106" t="str">
        <f t="shared" si="11"/>
        <v/>
      </c>
      <c r="V516" s="107"/>
      <c r="W516" s="107"/>
      <c r="X516" s="118"/>
      <c r="Y516" s="119" t="str">
        <f t="shared" si="10"/>
        <v/>
      </c>
      <c r="Z516" s="113"/>
      <c r="AA516" s="113"/>
      <c r="AB516" s="119" t="str">
        <f>IF(T516&lt;&gt;"",(HOUR(T516)+MINUTE(T516)/60)*custohh,"")</f>
        <v/>
      </c>
      <c r="AC516" s="118"/>
      <c r="AD516" s="119" t="str">
        <f t="shared" si="6"/>
        <v/>
      </c>
      <c r="AE516" s="107"/>
      <c r="AF516" s="107"/>
      <c r="AG516" s="107"/>
      <c r="AH516" s="107"/>
      <c r="AI516" s="107"/>
      <c r="AJ516" s="120"/>
      <c r="AK516" s="107"/>
      <c r="AL516" s="113"/>
      <c r="AM516" s="121"/>
      <c r="AN516" s="121"/>
    </row>
    <row r="517">
      <c r="A517" s="104"/>
      <c r="B517" s="105"/>
      <c r="C517" s="105"/>
      <c r="D517" s="106" t="str">
        <f t="shared" si="9"/>
        <v/>
      </c>
      <c r="E517" s="107"/>
      <c r="F517" s="108" t="str">
        <f t="shared" si="2"/>
        <v/>
      </c>
      <c r="G517" s="109" t="str">
        <f>IFERROR(VLOOKUP($E517,contratos,2,FALSE),"")</f>
        <v/>
      </c>
      <c r="H517" s="110" t="str">
        <f>IFERROR(VLOOKUP($E517,contratos,3,FALSE),"")</f>
        <v/>
      </c>
      <c r="I517" s="111" t="str">
        <f>IFERROR(VLOOKUP($E517,contratos,4,FALSE),"")</f>
        <v/>
      </c>
      <c r="J517" s="112" t="str">
        <f>IFERROR(VLOOKUP($E517,contratos,5,FALSE),"")</f>
        <v/>
      </c>
      <c r="K517" s="112" t="str">
        <f>IFERROR(VLOOKUP($E517,contratos,6,FALSE),"")</f>
        <v/>
      </c>
      <c r="L517" s="112" t="str">
        <f>IFERROR(VLOOKUP($E517,contratos,7,FALSE),"")</f>
        <v/>
      </c>
      <c r="M517" s="113"/>
      <c r="N517" s="114"/>
      <c r="O517" s="113"/>
      <c r="P517" s="107"/>
      <c r="Q517" s="115"/>
      <c r="R517" s="116"/>
      <c r="S517" s="117" t="str">
        <f t="shared" si="3"/>
        <v/>
      </c>
      <c r="T517" s="116"/>
      <c r="U517" s="106" t="str">
        <f t="shared" si="11"/>
        <v/>
      </c>
      <c r="V517" s="107"/>
      <c r="W517" s="107"/>
      <c r="X517" s="118"/>
      <c r="Y517" s="119" t="str">
        <f t="shared" si="10"/>
        <v/>
      </c>
      <c r="Z517" s="113"/>
      <c r="AA517" s="113"/>
      <c r="AB517" s="119" t="str">
        <f>IF(T517&lt;&gt;"",(HOUR(T517)+MINUTE(T517)/60)*custohh,"")</f>
        <v/>
      </c>
      <c r="AC517" s="118"/>
      <c r="AD517" s="119" t="str">
        <f t="shared" si="6"/>
        <v/>
      </c>
      <c r="AE517" s="107"/>
      <c r="AF517" s="107"/>
      <c r="AG517" s="107"/>
      <c r="AH517" s="107"/>
      <c r="AI517" s="107"/>
      <c r="AJ517" s="120"/>
      <c r="AK517" s="107"/>
      <c r="AL517" s="113"/>
      <c r="AM517" s="121"/>
      <c r="AN517" s="121"/>
    </row>
    <row r="518">
      <c r="A518" s="104"/>
      <c r="B518" s="105"/>
      <c r="C518" s="105"/>
      <c r="D518" s="106" t="str">
        <f t="shared" si="9"/>
        <v/>
      </c>
      <c r="E518" s="107"/>
      <c r="F518" s="108" t="str">
        <f t="shared" si="2"/>
        <v/>
      </c>
      <c r="G518" s="109" t="str">
        <f>IFERROR(VLOOKUP($E518,contratos,2,FALSE),"")</f>
        <v/>
      </c>
      <c r="H518" s="110" t="str">
        <f>IFERROR(VLOOKUP($E518,contratos,3,FALSE),"")</f>
        <v/>
      </c>
      <c r="I518" s="111" t="str">
        <f>IFERROR(VLOOKUP($E518,contratos,4,FALSE),"")</f>
        <v/>
      </c>
      <c r="J518" s="112" t="str">
        <f>IFERROR(VLOOKUP($E518,contratos,5,FALSE),"")</f>
        <v/>
      </c>
      <c r="K518" s="112" t="str">
        <f>IFERROR(VLOOKUP($E518,contratos,6,FALSE),"")</f>
        <v/>
      </c>
      <c r="L518" s="112" t="str">
        <f>IFERROR(VLOOKUP($E518,contratos,7,FALSE),"")</f>
        <v/>
      </c>
      <c r="M518" s="113"/>
      <c r="N518" s="114"/>
      <c r="O518" s="113"/>
      <c r="P518" s="107"/>
      <c r="Q518" s="115"/>
      <c r="R518" s="116"/>
      <c r="S518" s="117" t="str">
        <f t="shared" si="3"/>
        <v/>
      </c>
      <c r="T518" s="116"/>
      <c r="U518" s="106" t="str">
        <f t="shared" si="11"/>
        <v/>
      </c>
      <c r="V518" s="107"/>
      <c r="W518" s="107"/>
      <c r="X518" s="118"/>
      <c r="Y518" s="119" t="str">
        <f t="shared" si="10"/>
        <v/>
      </c>
      <c r="Z518" s="113"/>
      <c r="AA518" s="113"/>
      <c r="AB518" s="119" t="str">
        <f>IF(T518&lt;&gt;"",(HOUR(T518)+MINUTE(T518)/60)*custohh,"")</f>
        <v/>
      </c>
      <c r="AC518" s="118"/>
      <c r="AD518" s="119" t="str">
        <f t="shared" si="6"/>
        <v/>
      </c>
      <c r="AE518" s="107"/>
      <c r="AF518" s="107"/>
      <c r="AG518" s="107"/>
      <c r="AH518" s="107"/>
      <c r="AI518" s="107"/>
      <c r="AJ518" s="120"/>
      <c r="AK518" s="107"/>
      <c r="AL518" s="113"/>
      <c r="AM518" s="121"/>
      <c r="AN518" s="121"/>
    </row>
    <row r="519">
      <c r="A519" s="104"/>
      <c r="B519" s="105"/>
      <c r="C519" s="105"/>
      <c r="D519" s="106" t="str">
        <f t="shared" si="9"/>
        <v/>
      </c>
      <c r="E519" s="107"/>
      <c r="F519" s="108" t="str">
        <f t="shared" si="2"/>
        <v/>
      </c>
      <c r="G519" s="109" t="str">
        <f>IFERROR(VLOOKUP($E519,contratos,2,FALSE),"")</f>
        <v/>
      </c>
      <c r="H519" s="110" t="str">
        <f>IFERROR(VLOOKUP($E519,contratos,3,FALSE),"")</f>
        <v/>
      </c>
      <c r="I519" s="111" t="str">
        <f>IFERROR(VLOOKUP($E519,contratos,4,FALSE),"")</f>
        <v/>
      </c>
      <c r="J519" s="112" t="str">
        <f>IFERROR(VLOOKUP($E519,contratos,5,FALSE),"")</f>
        <v/>
      </c>
      <c r="K519" s="112" t="str">
        <f>IFERROR(VLOOKUP($E519,contratos,6,FALSE),"")</f>
        <v/>
      </c>
      <c r="L519" s="112" t="str">
        <f>IFERROR(VLOOKUP($E519,contratos,7,FALSE),"")</f>
        <v/>
      </c>
      <c r="M519" s="113"/>
      <c r="N519" s="114"/>
      <c r="O519" s="113"/>
      <c r="P519" s="107"/>
      <c r="Q519" s="115"/>
      <c r="R519" s="116"/>
      <c r="S519" s="117" t="str">
        <f t="shared" si="3"/>
        <v/>
      </c>
      <c r="T519" s="116"/>
      <c r="U519" s="106" t="str">
        <f t="shared" si="11"/>
        <v/>
      </c>
      <c r="V519" s="107"/>
      <c r="W519" s="107"/>
      <c r="X519" s="118"/>
      <c r="Y519" s="119" t="str">
        <f t="shared" si="10"/>
        <v/>
      </c>
      <c r="Z519" s="113"/>
      <c r="AA519" s="113"/>
      <c r="AB519" s="119" t="str">
        <f>IF(T519&lt;&gt;"",(HOUR(T519)+MINUTE(T519)/60)*custohh,"")</f>
        <v/>
      </c>
      <c r="AC519" s="118"/>
      <c r="AD519" s="119" t="str">
        <f t="shared" si="6"/>
        <v/>
      </c>
      <c r="AE519" s="107"/>
      <c r="AF519" s="107"/>
      <c r="AG519" s="107"/>
      <c r="AH519" s="107"/>
      <c r="AI519" s="107"/>
      <c r="AJ519" s="120"/>
      <c r="AK519" s="107"/>
      <c r="AL519" s="113"/>
      <c r="AM519" s="121"/>
      <c r="AN519" s="121"/>
    </row>
    <row r="520">
      <c r="A520" s="104"/>
      <c r="B520" s="105"/>
      <c r="C520" s="105"/>
      <c r="D520" s="106" t="str">
        <f t="shared" si="9"/>
        <v/>
      </c>
      <c r="E520" s="107"/>
      <c r="F520" s="108" t="str">
        <f t="shared" si="2"/>
        <v/>
      </c>
      <c r="G520" s="109" t="str">
        <f>IFERROR(VLOOKUP($E520,contratos,2,FALSE),"")</f>
        <v/>
      </c>
      <c r="H520" s="110" t="str">
        <f>IFERROR(VLOOKUP($E520,contratos,3,FALSE),"")</f>
        <v/>
      </c>
      <c r="I520" s="111" t="str">
        <f>IFERROR(VLOOKUP($E520,contratos,4,FALSE),"")</f>
        <v/>
      </c>
      <c r="J520" s="112" t="str">
        <f>IFERROR(VLOOKUP($E520,contratos,5,FALSE),"")</f>
        <v/>
      </c>
      <c r="K520" s="112" t="str">
        <f>IFERROR(VLOOKUP($E520,contratos,6,FALSE),"")</f>
        <v/>
      </c>
      <c r="L520" s="112" t="str">
        <f>IFERROR(VLOOKUP($E520,contratos,7,FALSE),"")</f>
        <v/>
      </c>
      <c r="M520" s="113"/>
      <c r="N520" s="114"/>
      <c r="O520" s="113"/>
      <c r="P520" s="107"/>
      <c r="Q520" s="115"/>
      <c r="R520" s="116"/>
      <c r="S520" s="117" t="str">
        <f t="shared" si="3"/>
        <v/>
      </c>
      <c r="T520" s="116"/>
      <c r="U520" s="106" t="str">
        <f t="shared" si="11"/>
        <v/>
      </c>
      <c r="V520" s="107"/>
      <c r="W520" s="107"/>
      <c r="X520" s="118"/>
      <c r="Y520" s="119" t="str">
        <f t="shared" si="10"/>
        <v/>
      </c>
      <c r="Z520" s="113"/>
      <c r="AA520" s="113"/>
      <c r="AB520" s="119" t="str">
        <f>IF(T520&lt;&gt;"",(HOUR(T520)+MINUTE(T520)/60)*custohh,"")</f>
        <v/>
      </c>
      <c r="AC520" s="118"/>
      <c r="AD520" s="119" t="str">
        <f t="shared" si="6"/>
        <v/>
      </c>
      <c r="AE520" s="107"/>
      <c r="AF520" s="107"/>
      <c r="AG520" s="107"/>
      <c r="AH520" s="107"/>
      <c r="AI520" s="107"/>
      <c r="AJ520" s="120"/>
      <c r="AK520" s="107"/>
      <c r="AL520" s="113"/>
      <c r="AM520" s="121"/>
      <c r="AN520" s="121"/>
    </row>
    <row r="521">
      <c r="A521" s="104"/>
      <c r="B521" s="105"/>
      <c r="C521" s="105"/>
      <c r="D521" s="106" t="str">
        <f t="shared" si="9"/>
        <v/>
      </c>
      <c r="E521" s="107"/>
      <c r="F521" s="108" t="str">
        <f t="shared" si="2"/>
        <v/>
      </c>
      <c r="G521" s="109" t="str">
        <f>IFERROR(VLOOKUP($E521,contratos,2,FALSE),"")</f>
        <v/>
      </c>
      <c r="H521" s="110" t="str">
        <f>IFERROR(VLOOKUP($E521,contratos,3,FALSE),"")</f>
        <v/>
      </c>
      <c r="I521" s="111" t="str">
        <f>IFERROR(VLOOKUP($E521,contratos,4,FALSE),"")</f>
        <v/>
      </c>
      <c r="J521" s="112" t="str">
        <f>IFERROR(VLOOKUP($E521,contratos,5,FALSE),"")</f>
        <v/>
      </c>
      <c r="K521" s="112" t="str">
        <f>IFERROR(VLOOKUP($E521,contratos,6,FALSE),"")</f>
        <v/>
      </c>
      <c r="L521" s="112" t="str">
        <f>IFERROR(VLOOKUP($E521,contratos,7,FALSE),"")</f>
        <v/>
      </c>
      <c r="M521" s="113"/>
      <c r="N521" s="114"/>
      <c r="O521" s="113"/>
      <c r="P521" s="107"/>
      <c r="Q521" s="115"/>
      <c r="R521" s="116"/>
      <c r="S521" s="117" t="str">
        <f t="shared" si="3"/>
        <v/>
      </c>
      <c r="T521" s="116"/>
      <c r="U521" s="106" t="str">
        <f t="shared" si="11"/>
        <v/>
      </c>
      <c r="V521" s="107"/>
      <c r="W521" s="107"/>
      <c r="X521" s="118"/>
      <c r="Y521" s="119" t="str">
        <f t="shared" si="10"/>
        <v/>
      </c>
      <c r="Z521" s="113"/>
      <c r="AA521" s="113"/>
      <c r="AB521" s="119" t="str">
        <f>IF(T521&lt;&gt;"",(HOUR(T521)+MINUTE(T521)/60)*custohh,"")</f>
        <v/>
      </c>
      <c r="AC521" s="118"/>
      <c r="AD521" s="119" t="str">
        <f t="shared" si="6"/>
        <v/>
      </c>
      <c r="AE521" s="107"/>
      <c r="AF521" s="107"/>
      <c r="AG521" s="107"/>
      <c r="AH521" s="107"/>
      <c r="AI521" s="107"/>
      <c r="AJ521" s="120"/>
      <c r="AK521" s="107"/>
      <c r="AL521" s="113"/>
      <c r="AM521" s="121"/>
      <c r="AN521" s="121"/>
    </row>
    <row r="522">
      <c r="A522" s="104"/>
      <c r="B522" s="105"/>
      <c r="C522" s="105"/>
      <c r="D522" s="106" t="str">
        <f t="shared" si="9"/>
        <v/>
      </c>
      <c r="E522" s="107"/>
      <c r="F522" s="108" t="str">
        <f t="shared" si="2"/>
        <v/>
      </c>
      <c r="G522" s="109" t="str">
        <f>IFERROR(VLOOKUP($E522,contratos,2,FALSE),"")</f>
        <v/>
      </c>
      <c r="H522" s="110" t="str">
        <f>IFERROR(VLOOKUP($E522,contratos,3,FALSE),"")</f>
        <v/>
      </c>
      <c r="I522" s="111" t="str">
        <f>IFERROR(VLOOKUP($E522,contratos,4,FALSE),"")</f>
        <v/>
      </c>
      <c r="J522" s="112" t="str">
        <f>IFERROR(VLOOKUP($E522,contratos,5,FALSE),"")</f>
        <v/>
      </c>
      <c r="K522" s="112" t="str">
        <f>IFERROR(VLOOKUP($E522,contratos,6,FALSE),"")</f>
        <v/>
      </c>
      <c r="L522" s="112" t="str">
        <f>IFERROR(VLOOKUP($E522,contratos,7,FALSE),"")</f>
        <v/>
      </c>
      <c r="M522" s="113"/>
      <c r="N522" s="114"/>
      <c r="O522" s="113"/>
      <c r="P522" s="107"/>
      <c r="Q522" s="115"/>
      <c r="R522" s="116"/>
      <c r="S522" s="117" t="str">
        <f t="shared" si="3"/>
        <v/>
      </c>
      <c r="T522" s="116"/>
      <c r="U522" s="106" t="str">
        <f t="shared" si="11"/>
        <v/>
      </c>
      <c r="V522" s="107"/>
      <c r="W522" s="107"/>
      <c r="X522" s="118"/>
      <c r="Y522" s="119" t="str">
        <f t="shared" si="10"/>
        <v/>
      </c>
      <c r="Z522" s="113"/>
      <c r="AA522" s="113"/>
      <c r="AB522" s="119" t="str">
        <f>IF(T522&lt;&gt;"",(HOUR(T522)+MINUTE(T522)/60)*custohh,"")</f>
        <v/>
      </c>
      <c r="AC522" s="118"/>
      <c r="AD522" s="119" t="str">
        <f t="shared" si="6"/>
        <v/>
      </c>
      <c r="AE522" s="107"/>
      <c r="AF522" s="107"/>
      <c r="AG522" s="107"/>
      <c r="AH522" s="107"/>
      <c r="AI522" s="107"/>
      <c r="AJ522" s="120"/>
      <c r="AK522" s="107"/>
      <c r="AL522" s="113"/>
      <c r="AM522" s="121"/>
      <c r="AN522" s="121"/>
    </row>
    <row r="523">
      <c r="A523" s="104"/>
      <c r="B523" s="105"/>
      <c r="C523" s="105"/>
      <c r="D523" s="106" t="str">
        <f t="shared" si="9"/>
        <v/>
      </c>
      <c r="E523" s="107"/>
      <c r="F523" s="108" t="str">
        <f t="shared" si="2"/>
        <v/>
      </c>
      <c r="G523" s="109" t="str">
        <f>IFERROR(VLOOKUP($E523,contratos,2,FALSE),"")</f>
        <v/>
      </c>
      <c r="H523" s="110" t="str">
        <f>IFERROR(VLOOKUP($E523,contratos,3,FALSE),"")</f>
        <v/>
      </c>
      <c r="I523" s="111" t="str">
        <f>IFERROR(VLOOKUP($E523,contratos,4,FALSE),"")</f>
        <v/>
      </c>
      <c r="J523" s="112" t="str">
        <f>IFERROR(VLOOKUP($E523,contratos,5,FALSE),"")</f>
        <v/>
      </c>
      <c r="K523" s="112" t="str">
        <f>IFERROR(VLOOKUP($E523,contratos,6,FALSE),"")</f>
        <v/>
      </c>
      <c r="L523" s="112" t="str">
        <f>IFERROR(VLOOKUP($E523,contratos,7,FALSE),"")</f>
        <v/>
      </c>
      <c r="M523" s="113"/>
      <c r="N523" s="114"/>
      <c r="O523" s="113"/>
      <c r="P523" s="107"/>
      <c r="Q523" s="115"/>
      <c r="R523" s="116"/>
      <c r="S523" s="117" t="str">
        <f t="shared" si="3"/>
        <v/>
      </c>
      <c r="T523" s="116"/>
      <c r="U523" s="106" t="str">
        <f t="shared" si="11"/>
        <v/>
      </c>
      <c r="V523" s="107"/>
      <c r="W523" s="107"/>
      <c r="X523" s="118"/>
      <c r="Y523" s="119" t="str">
        <f t="shared" si="10"/>
        <v/>
      </c>
      <c r="Z523" s="113"/>
      <c r="AA523" s="113"/>
      <c r="AB523" s="119" t="str">
        <f>IF(T523&lt;&gt;"",(HOUR(T523)+MINUTE(T523)/60)*custohh,"")</f>
        <v/>
      </c>
      <c r="AC523" s="118"/>
      <c r="AD523" s="119" t="str">
        <f t="shared" si="6"/>
        <v/>
      </c>
      <c r="AE523" s="107"/>
      <c r="AF523" s="107"/>
      <c r="AG523" s="107"/>
      <c r="AH523" s="107"/>
      <c r="AI523" s="107"/>
      <c r="AJ523" s="120"/>
      <c r="AK523" s="107"/>
      <c r="AL523" s="113"/>
      <c r="AM523" s="121"/>
      <c r="AN523" s="121"/>
    </row>
    <row r="524">
      <c r="A524" s="104"/>
      <c r="B524" s="105"/>
      <c r="C524" s="105"/>
      <c r="D524" s="106" t="str">
        <f t="shared" si="9"/>
        <v/>
      </c>
      <c r="E524" s="107"/>
      <c r="F524" s="108" t="str">
        <f t="shared" si="2"/>
        <v/>
      </c>
      <c r="G524" s="109" t="str">
        <f>IFERROR(VLOOKUP($E524,contratos,2,FALSE),"")</f>
        <v/>
      </c>
      <c r="H524" s="110" t="str">
        <f>IFERROR(VLOOKUP($E524,contratos,3,FALSE),"")</f>
        <v/>
      </c>
      <c r="I524" s="111" t="str">
        <f>IFERROR(VLOOKUP($E524,contratos,4,FALSE),"")</f>
        <v/>
      </c>
      <c r="J524" s="112" t="str">
        <f>IFERROR(VLOOKUP($E524,contratos,5,FALSE),"")</f>
        <v/>
      </c>
      <c r="K524" s="112" t="str">
        <f>IFERROR(VLOOKUP($E524,contratos,6,FALSE),"")</f>
        <v/>
      </c>
      <c r="L524" s="112" t="str">
        <f>IFERROR(VLOOKUP($E524,contratos,7,FALSE),"")</f>
        <v/>
      </c>
      <c r="M524" s="113"/>
      <c r="N524" s="114"/>
      <c r="O524" s="113"/>
      <c r="P524" s="107"/>
      <c r="Q524" s="115"/>
      <c r="R524" s="116"/>
      <c r="S524" s="117" t="str">
        <f t="shared" si="3"/>
        <v/>
      </c>
      <c r="T524" s="116"/>
      <c r="U524" s="106" t="str">
        <f t="shared" si="11"/>
        <v/>
      </c>
      <c r="V524" s="107"/>
      <c r="W524" s="107"/>
      <c r="X524" s="118"/>
      <c r="Y524" s="119" t="str">
        <f t="shared" si="10"/>
        <v/>
      </c>
      <c r="Z524" s="113"/>
      <c r="AA524" s="113"/>
      <c r="AB524" s="119" t="str">
        <f>IF(T524&lt;&gt;"",(HOUR(T524)+MINUTE(T524)/60)*custohh,"")</f>
        <v/>
      </c>
      <c r="AC524" s="118"/>
      <c r="AD524" s="119" t="str">
        <f t="shared" si="6"/>
        <v/>
      </c>
      <c r="AE524" s="107"/>
      <c r="AF524" s="107"/>
      <c r="AG524" s="107"/>
      <c r="AH524" s="107"/>
      <c r="AI524" s="107"/>
      <c r="AJ524" s="120"/>
      <c r="AK524" s="107"/>
      <c r="AL524" s="113"/>
      <c r="AM524" s="121"/>
      <c r="AN524" s="121"/>
    </row>
    <row r="525">
      <c r="A525" s="104"/>
      <c r="B525" s="105"/>
      <c r="C525" s="105"/>
      <c r="D525" s="106" t="str">
        <f t="shared" si="9"/>
        <v/>
      </c>
      <c r="E525" s="107"/>
      <c r="F525" s="108" t="str">
        <f t="shared" si="2"/>
        <v/>
      </c>
      <c r="G525" s="109" t="str">
        <f>IFERROR(VLOOKUP($E525,contratos,2,FALSE),"")</f>
        <v/>
      </c>
      <c r="H525" s="110" t="str">
        <f>IFERROR(VLOOKUP($E525,contratos,3,FALSE),"")</f>
        <v/>
      </c>
      <c r="I525" s="111" t="str">
        <f>IFERROR(VLOOKUP($E525,contratos,4,FALSE),"")</f>
        <v/>
      </c>
      <c r="J525" s="112" t="str">
        <f>IFERROR(VLOOKUP($E525,contratos,5,FALSE),"")</f>
        <v/>
      </c>
      <c r="K525" s="112" t="str">
        <f>IFERROR(VLOOKUP($E525,contratos,6,FALSE),"")</f>
        <v/>
      </c>
      <c r="L525" s="112" t="str">
        <f>IFERROR(VLOOKUP($E525,contratos,7,FALSE),"")</f>
        <v/>
      </c>
      <c r="M525" s="113"/>
      <c r="N525" s="114"/>
      <c r="O525" s="113"/>
      <c r="P525" s="107"/>
      <c r="Q525" s="115"/>
      <c r="R525" s="116"/>
      <c r="S525" s="117" t="str">
        <f t="shared" si="3"/>
        <v/>
      </c>
      <c r="T525" s="116"/>
      <c r="U525" s="106" t="str">
        <f t="shared" si="11"/>
        <v/>
      </c>
      <c r="V525" s="107"/>
      <c r="W525" s="107"/>
      <c r="X525" s="118"/>
      <c r="Y525" s="119" t="str">
        <f t="shared" si="10"/>
        <v/>
      </c>
      <c r="Z525" s="113"/>
      <c r="AA525" s="113"/>
      <c r="AB525" s="119" t="str">
        <f>IF(T525&lt;&gt;"",(HOUR(T525)+MINUTE(T525)/60)*custohh,"")</f>
        <v/>
      </c>
      <c r="AC525" s="118"/>
      <c r="AD525" s="119" t="str">
        <f t="shared" si="6"/>
        <v/>
      </c>
      <c r="AE525" s="107"/>
      <c r="AF525" s="107"/>
      <c r="AG525" s="107"/>
      <c r="AH525" s="107"/>
      <c r="AI525" s="107"/>
      <c r="AJ525" s="120"/>
      <c r="AK525" s="107"/>
      <c r="AL525" s="113"/>
      <c r="AM525" s="121"/>
      <c r="AN525" s="121"/>
    </row>
    <row r="526">
      <c r="A526" s="104"/>
      <c r="B526" s="105"/>
      <c r="C526" s="105"/>
      <c r="D526" s="106" t="str">
        <f t="shared" si="9"/>
        <v/>
      </c>
      <c r="E526" s="107"/>
      <c r="F526" s="108" t="str">
        <f t="shared" si="2"/>
        <v/>
      </c>
      <c r="G526" s="109" t="str">
        <f>IFERROR(VLOOKUP($E526,contratos,2,FALSE),"")</f>
        <v/>
      </c>
      <c r="H526" s="110" t="str">
        <f>IFERROR(VLOOKUP($E526,contratos,3,FALSE),"")</f>
        <v/>
      </c>
      <c r="I526" s="111" t="str">
        <f>IFERROR(VLOOKUP($E526,contratos,4,FALSE),"")</f>
        <v/>
      </c>
      <c r="J526" s="112" t="str">
        <f>IFERROR(VLOOKUP($E526,contratos,5,FALSE),"")</f>
        <v/>
      </c>
      <c r="K526" s="112" t="str">
        <f>IFERROR(VLOOKUP($E526,contratos,6,FALSE),"")</f>
        <v/>
      </c>
      <c r="L526" s="112" t="str">
        <f>IFERROR(VLOOKUP($E526,contratos,7,FALSE),"")</f>
        <v/>
      </c>
      <c r="M526" s="113"/>
      <c r="N526" s="114"/>
      <c r="O526" s="113"/>
      <c r="P526" s="107"/>
      <c r="Q526" s="115"/>
      <c r="R526" s="116"/>
      <c r="S526" s="117" t="str">
        <f t="shared" si="3"/>
        <v/>
      </c>
      <c r="T526" s="116"/>
      <c r="U526" s="106" t="str">
        <f t="shared" si="11"/>
        <v/>
      </c>
      <c r="V526" s="107"/>
      <c r="W526" s="107"/>
      <c r="X526" s="118"/>
      <c r="Y526" s="119" t="str">
        <f t="shared" si="10"/>
        <v/>
      </c>
      <c r="Z526" s="113"/>
      <c r="AA526" s="113"/>
      <c r="AB526" s="119" t="str">
        <f>IF(T526&lt;&gt;"",(HOUR(T526)+MINUTE(T526)/60)*custohh,"")</f>
        <v/>
      </c>
      <c r="AC526" s="118"/>
      <c r="AD526" s="119" t="str">
        <f t="shared" si="6"/>
        <v/>
      </c>
      <c r="AE526" s="107"/>
      <c r="AF526" s="107"/>
      <c r="AG526" s="107"/>
      <c r="AH526" s="107"/>
      <c r="AI526" s="107"/>
      <c r="AJ526" s="120"/>
      <c r="AK526" s="107"/>
      <c r="AL526" s="113"/>
      <c r="AM526" s="121"/>
      <c r="AN526" s="121"/>
    </row>
    <row r="527">
      <c r="A527" s="104"/>
      <c r="B527" s="105"/>
      <c r="C527" s="105"/>
      <c r="D527" s="106" t="str">
        <f t="shared" si="9"/>
        <v/>
      </c>
      <c r="E527" s="107"/>
      <c r="F527" s="108" t="str">
        <f t="shared" si="2"/>
        <v/>
      </c>
      <c r="G527" s="109" t="str">
        <f>IFERROR(VLOOKUP($E527,contratos,2,FALSE),"")</f>
        <v/>
      </c>
      <c r="H527" s="110" t="str">
        <f>IFERROR(VLOOKUP($E527,contratos,3,FALSE),"")</f>
        <v/>
      </c>
      <c r="I527" s="111" t="str">
        <f>IFERROR(VLOOKUP($E527,contratos,4,FALSE),"")</f>
        <v/>
      </c>
      <c r="J527" s="112" t="str">
        <f>IFERROR(VLOOKUP($E527,contratos,5,FALSE),"")</f>
        <v/>
      </c>
      <c r="K527" s="112" t="str">
        <f>IFERROR(VLOOKUP($E527,contratos,6,FALSE),"")</f>
        <v/>
      </c>
      <c r="L527" s="112" t="str">
        <f>IFERROR(VLOOKUP($E527,contratos,7,FALSE),"")</f>
        <v/>
      </c>
      <c r="M527" s="113"/>
      <c r="N527" s="114"/>
      <c r="O527" s="113"/>
      <c r="P527" s="107"/>
      <c r="Q527" s="115"/>
      <c r="R527" s="116"/>
      <c r="S527" s="117" t="str">
        <f t="shared" si="3"/>
        <v/>
      </c>
      <c r="T527" s="116"/>
      <c r="U527" s="106" t="str">
        <f t="shared" si="11"/>
        <v/>
      </c>
      <c r="V527" s="107"/>
      <c r="W527" s="107"/>
      <c r="X527" s="118"/>
      <c r="Y527" s="119" t="str">
        <f t="shared" si="10"/>
        <v/>
      </c>
      <c r="Z527" s="113"/>
      <c r="AA527" s="113"/>
      <c r="AB527" s="119" t="str">
        <f>IF(T527&lt;&gt;"",(HOUR(T527)+MINUTE(T527)/60)*custohh,"")</f>
        <v/>
      </c>
      <c r="AC527" s="118"/>
      <c r="AD527" s="119" t="str">
        <f t="shared" si="6"/>
        <v/>
      </c>
      <c r="AE527" s="107"/>
      <c r="AF527" s="107"/>
      <c r="AG527" s="107"/>
      <c r="AH527" s="107"/>
      <c r="AI527" s="107"/>
      <c r="AJ527" s="120"/>
      <c r="AK527" s="107"/>
      <c r="AL527" s="113"/>
      <c r="AM527" s="121"/>
      <c r="AN527" s="121"/>
    </row>
    <row r="528">
      <c r="A528" s="104"/>
      <c r="B528" s="105"/>
      <c r="C528" s="105"/>
      <c r="D528" s="106" t="str">
        <f t="shared" si="9"/>
        <v/>
      </c>
      <c r="E528" s="107"/>
      <c r="F528" s="108" t="str">
        <f t="shared" si="2"/>
        <v/>
      </c>
      <c r="G528" s="109" t="str">
        <f>IFERROR(VLOOKUP($E528,contratos,2,FALSE),"")</f>
        <v/>
      </c>
      <c r="H528" s="110" t="str">
        <f>IFERROR(VLOOKUP($E528,contratos,3,FALSE),"")</f>
        <v/>
      </c>
      <c r="I528" s="111" t="str">
        <f>IFERROR(VLOOKUP($E528,contratos,4,FALSE),"")</f>
        <v/>
      </c>
      <c r="J528" s="112" t="str">
        <f>IFERROR(VLOOKUP($E528,contratos,5,FALSE),"")</f>
        <v/>
      </c>
      <c r="K528" s="112" t="str">
        <f>IFERROR(VLOOKUP($E528,contratos,6,FALSE),"")</f>
        <v/>
      </c>
      <c r="L528" s="112" t="str">
        <f>IFERROR(VLOOKUP($E528,contratos,7,FALSE),"")</f>
        <v/>
      </c>
      <c r="M528" s="113"/>
      <c r="N528" s="114"/>
      <c r="O528" s="113"/>
      <c r="P528" s="107"/>
      <c r="Q528" s="115"/>
      <c r="R528" s="116"/>
      <c r="S528" s="117" t="str">
        <f t="shared" si="3"/>
        <v/>
      </c>
      <c r="T528" s="116"/>
      <c r="U528" s="106" t="str">
        <f t="shared" si="11"/>
        <v/>
      </c>
      <c r="V528" s="107"/>
      <c r="W528" s="107"/>
      <c r="X528" s="118"/>
      <c r="Y528" s="119" t="str">
        <f t="shared" si="10"/>
        <v/>
      </c>
      <c r="Z528" s="113"/>
      <c r="AA528" s="113"/>
      <c r="AB528" s="119" t="str">
        <f>IF(T528&lt;&gt;"",(HOUR(T528)+MINUTE(T528)/60)*custohh,"")</f>
        <v/>
      </c>
      <c r="AC528" s="118"/>
      <c r="AD528" s="119" t="str">
        <f t="shared" si="6"/>
        <v/>
      </c>
      <c r="AE528" s="107"/>
      <c r="AF528" s="107"/>
      <c r="AG528" s="107"/>
      <c r="AH528" s="107"/>
      <c r="AI528" s="107"/>
      <c r="AJ528" s="120"/>
      <c r="AK528" s="107"/>
      <c r="AL528" s="113"/>
      <c r="AM528" s="121"/>
      <c r="AN528" s="121"/>
    </row>
    <row r="529">
      <c r="A529" s="104"/>
      <c r="B529" s="105"/>
      <c r="C529" s="105"/>
      <c r="D529" s="106" t="str">
        <f t="shared" si="9"/>
        <v/>
      </c>
      <c r="E529" s="107"/>
      <c r="F529" s="108" t="str">
        <f t="shared" si="2"/>
        <v/>
      </c>
      <c r="G529" s="109" t="str">
        <f>IFERROR(VLOOKUP($E529,contratos,2,FALSE),"")</f>
        <v/>
      </c>
      <c r="H529" s="110" t="str">
        <f>IFERROR(VLOOKUP($E529,contratos,3,FALSE),"")</f>
        <v/>
      </c>
      <c r="I529" s="111" t="str">
        <f>IFERROR(VLOOKUP($E529,contratos,4,FALSE),"")</f>
        <v/>
      </c>
      <c r="J529" s="112" t="str">
        <f>IFERROR(VLOOKUP($E529,contratos,5,FALSE),"")</f>
        <v/>
      </c>
      <c r="K529" s="112" t="str">
        <f>IFERROR(VLOOKUP($E529,contratos,6,FALSE),"")</f>
        <v/>
      </c>
      <c r="L529" s="112" t="str">
        <f>IFERROR(VLOOKUP($E529,contratos,7,FALSE),"")</f>
        <v/>
      </c>
      <c r="M529" s="113"/>
      <c r="N529" s="114"/>
      <c r="O529" s="113"/>
      <c r="P529" s="107"/>
      <c r="Q529" s="115"/>
      <c r="R529" s="116"/>
      <c r="S529" s="117" t="str">
        <f t="shared" si="3"/>
        <v/>
      </c>
      <c r="T529" s="116"/>
      <c r="U529" s="106" t="str">
        <f t="shared" si="11"/>
        <v/>
      </c>
      <c r="V529" s="107"/>
      <c r="W529" s="107"/>
      <c r="X529" s="118"/>
      <c r="Y529" s="119" t="str">
        <f t="shared" si="10"/>
        <v/>
      </c>
      <c r="Z529" s="113"/>
      <c r="AA529" s="113"/>
      <c r="AB529" s="119" t="str">
        <f>IF(T529&lt;&gt;"",(HOUR(T529)+MINUTE(T529)/60)*custohh,"")</f>
        <v/>
      </c>
      <c r="AC529" s="118"/>
      <c r="AD529" s="119" t="str">
        <f t="shared" si="6"/>
        <v/>
      </c>
      <c r="AE529" s="107"/>
      <c r="AF529" s="107"/>
      <c r="AG529" s="107"/>
      <c r="AH529" s="107"/>
      <c r="AI529" s="107"/>
      <c r="AJ529" s="120"/>
      <c r="AK529" s="107"/>
      <c r="AL529" s="113"/>
      <c r="AM529" s="121"/>
      <c r="AN529" s="121"/>
    </row>
    <row r="530">
      <c r="A530" s="104"/>
      <c r="B530" s="105"/>
      <c r="C530" s="105"/>
      <c r="D530" s="106" t="str">
        <f t="shared" si="9"/>
        <v/>
      </c>
      <c r="E530" s="107"/>
      <c r="F530" s="108" t="str">
        <f t="shared" si="2"/>
        <v/>
      </c>
      <c r="G530" s="109" t="str">
        <f>IFERROR(VLOOKUP($E530,contratos,2,FALSE),"")</f>
        <v/>
      </c>
      <c r="H530" s="110" t="str">
        <f>IFERROR(VLOOKUP($E530,contratos,3,FALSE),"")</f>
        <v/>
      </c>
      <c r="I530" s="111" t="str">
        <f>IFERROR(VLOOKUP($E530,contratos,4,FALSE),"")</f>
        <v/>
      </c>
      <c r="J530" s="112" t="str">
        <f>IFERROR(VLOOKUP($E530,contratos,5,FALSE),"")</f>
        <v/>
      </c>
      <c r="K530" s="112" t="str">
        <f>IFERROR(VLOOKUP($E530,contratos,6,FALSE),"")</f>
        <v/>
      </c>
      <c r="L530" s="112" t="str">
        <f>IFERROR(VLOOKUP($E530,contratos,7,FALSE),"")</f>
        <v/>
      </c>
      <c r="M530" s="113"/>
      <c r="N530" s="114"/>
      <c r="O530" s="113"/>
      <c r="P530" s="107"/>
      <c r="Q530" s="115"/>
      <c r="R530" s="116"/>
      <c r="S530" s="117" t="str">
        <f t="shared" si="3"/>
        <v/>
      </c>
      <c r="T530" s="116"/>
      <c r="U530" s="106" t="str">
        <f t="shared" si="11"/>
        <v/>
      </c>
      <c r="V530" s="107"/>
      <c r="W530" s="107"/>
      <c r="X530" s="118"/>
      <c r="Y530" s="119" t="str">
        <f t="shared" si="10"/>
        <v/>
      </c>
      <c r="Z530" s="113"/>
      <c r="AA530" s="113"/>
      <c r="AB530" s="119" t="str">
        <f>IF(T530&lt;&gt;"",(HOUR(T530)+MINUTE(T530)/60)*custohh,"")</f>
        <v/>
      </c>
      <c r="AC530" s="118"/>
      <c r="AD530" s="119" t="str">
        <f t="shared" si="6"/>
        <v/>
      </c>
      <c r="AE530" s="107"/>
      <c r="AF530" s="107"/>
      <c r="AG530" s="107"/>
      <c r="AH530" s="107"/>
      <c r="AI530" s="107"/>
      <c r="AJ530" s="120"/>
      <c r="AK530" s="107"/>
      <c r="AL530" s="113"/>
      <c r="AM530" s="121"/>
      <c r="AN530" s="121"/>
    </row>
    <row r="531">
      <c r="A531" s="104"/>
      <c r="B531" s="105"/>
      <c r="C531" s="105"/>
      <c r="D531" s="106" t="str">
        <f t="shared" si="9"/>
        <v/>
      </c>
      <c r="E531" s="107"/>
      <c r="F531" s="108" t="str">
        <f t="shared" si="2"/>
        <v/>
      </c>
      <c r="G531" s="109" t="str">
        <f>IFERROR(VLOOKUP($E531,contratos,2,FALSE),"")</f>
        <v/>
      </c>
      <c r="H531" s="110" t="str">
        <f>IFERROR(VLOOKUP($E531,contratos,3,FALSE),"")</f>
        <v/>
      </c>
      <c r="I531" s="111" t="str">
        <f>IFERROR(VLOOKUP($E531,contratos,4,FALSE),"")</f>
        <v/>
      </c>
      <c r="J531" s="112" t="str">
        <f>IFERROR(VLOOKUP($E531,contratos,5,FALSE),"")</f>
        <v/>
      </c>
      <c r="K531" s="112" t="str">
        <f>IFERROR(VLOOKUP($E531,contratos,6,FALSE),"")</f>
        <v/>
      </c>
      <c r="L531" s="112" t="str">
        <f>IFERROR(VLOOKUP($E531,contratos,7,FALSE),"")</f>
        <v/>
      </c>
      <c r="M531" s="113"/>
      <c r="N531" s="114"/>
      <c r="O531" s="113"/>
      <c r="P531" s="107"/>
      <c r="Q531" s="115"/>
      <c r="R531" s="116"/>
      <c r="S531" s="117" t="str">
        <f t="shared" si="3"/>
        <v/>
      </c>
      <c r="T531" s="116"/>
      <c r="U531" s="106" t="str">
        <f t="shared" si="11"/>
        <v/>
      </c>
      <c r="V531" s="107"/>
      <c r="W531" s="107"/>
      <c r="X531" s="118"/>
      <c r="Y531" s="119" t="str">
        <f t="shared" si="10"/>
        <v/>
      </c>
      <c r="Z531" s="113"/>
      <c r="AA531" s="113"/>
      <c r="AB531" s="119" t="str">
        <f>IF(T531&lt;&gt;"",(HOUR(T531)+MINUTE(T531)/60)*custohh,"")</f>
        <v/>
      </c>
      <c r="AC531" s="118"/>
      <c r="AD531" s="119" t="str">
        <f t="shared" si="6"/>
        <v/>
      </c>
      <c r="AE531" s="107"/>
      <c r="AF531" s="107"/>
      <c r="AG531" s="107"/>
      <c r="AH531" s="107"/>
      <c r="AI531" s="107"/>
      <c r="AJ531" s="120"/>
      <c r="AK531" s="107"/>
      <c r="AL531" s="113"/>
      <c r="AM531" s="121"/>
      <c r="AN531" s="121"/>
    </row>
    <row r="532">
      <c r="A532" s="104"/>
      <c r="B532" s="105"/>
      <c r="C532" s="105"/>
      <c r="D532" s="106" t="str">
        <f t="shared" si="9"/>
        <v/>
      </c>
      <c r="E532" s="107"/>
      <c r="F532" s="108" t="str">
        <f t="shared" si="2"/>
        <v/>
      </c>
      <c r="G532" s="109" t="str">
        <f>IFERROR(VLOOKUP($E532,contratos,2,FALSE),"")</f>
        <v/>
      </c>
      <c r="H532" s="110" t="str">
        <f>IFERROR(VLOOKUP($E532,contratos,3,FALSE),"")</f>
        <v/>
      </c>
      <c r="I532" s="111" t="str">
        <f>IFERROR(VLOOKUP($E532,contratos,4,FALSE),"")</f>
        <v/>
      </c>
      <c r="J532" s="112" t="str">
        <f>IFERROR(VLOOKUP($E532,contratos,5,FALSE),"")</f>
        <v/>
      </c>
      <c r="K532" s="112" t="str">
        <f>IFERROR(VLOOKUP($E532,contratos,6,FALSE),"")</f>
        <v/>
      </c>
      <c r="L532" s="112" t="str">
        <f>IFERROR(VLOOKUP($E532,contratos,7,FALSE),"")</f>
        <v/>
      </c>
      <c r="M532" s="113"/>
      <c r="N532" s="114"/>
      <c r="O532" s="113"/>
      <c r="P532" s="107"/>
      <c r="Q532" s="115"/>
      <c r="R532" s="116"/>
      <c r="S532" s="117" t="str">
        <f t="shared" si="3"/>
        <v/>
      </c>
      <c r="T532" s="116"/>
      <c r="U532" s="106" t="str">
        <f t="shared" si="11"/>
        <v/>
      </c>
      <c r="V532" s="107"/>
      <c r="W532" s="107"/>
      <c r="X532" s="118"/>
      <c r="Y532" s="119" t="str">
        <f t="shared" si="10"/>
        <v/>
      </c>
      <c r="Z532" s="113"/>
      <c r="AA532" s="113"/>
      <c r="AB532" s="119" t="str">
        <f>IF(T532&lt;&gt;"",(HOUR(T532)+MINUTE(T532)/60)*custohh,"")</f>
        <v/>
      </c>
      <c r="AC532" s="118"/>
      <c r="AD532" s="119" t="str">
        <f t="shared" si="6"/>
        <v/>
      </c>
      <c r="AE532" s="107"/>
      <c r="AF532" s="107"/>
      <c r="AG532" s="107"/>
      <c r="AH532" s="107"/>
      <c r="AI532" s="107"/>
      <c r="AJ532" s="120"/>
      <c r="AK532" s="107"/>
      <c r="AL532" s="113"/>
      <c r="AM532" s="121"/>
      <c r="AN532" s="121"/>
    </row>
    <row r="533">
      <c r="A533" s="104"/>
      <c r="B533" s="105"/>
      <c r="C533" s="105"/>
      <c r="D533" s="106" t="str">
        <f t="shared" si="9"/>
        <v/>
      </c>
      <c r="E533" s="107"/>
      <c r="F533" s="108" t="str">
        <f t="shared" si="2"/>
        <v/>
      </c>
      <c r="G533" s="109" t="str">
        <f>IFERROR(VLOOKUP($E533,contratos,2,FALSE),"")</f>
        <v/>
      </c>
      <c r="H533" s="110" t="str">
        <f>IFERROR(VLOOKUP($E533,contratos,3,FALSE),"")</f>
        <v/>
      </c>
      <c r="I533" s="111" t="str">
        <f>IFERROR(VLOOKUP($E533,contratos,4,FALSE),"")</f>
        <v/>
      </c>
      <c r="J533" s="112" t="str">
        <f>IFERROR(VLOOKUP($E533,contratos,5,FALSE),"")</f>
        <v/>
      </c>
      <c r="K533" s="112" t="str">
        <f>IFERROR(VLOOKUP($E533,contratos,6,FALSE),"")</f>
        <v/>
      </c>
      <c r="L533" s="112" t="str">
        <f>IFERROR(VLOOKUP($E533,contratos,7,FALSE),"")</f>
        <v/>
      </c>
      <c r="M533" s="113"/>
      <c r="N533" s="114"/>
      <c r="O533" s="113"/>
      <c r="P533" s="107"/>
      <c r="Q533" s="115"/>
      <c r="R533" s="116"/>
      <c r="S533" s="117" t="str">
        <f t="shared" si="3"/>
        <v/>
      </c>
      <c r="T533" s="116"/>
      <c r="U533" s="106" t="str">
        <f t="shared" si="11"/>
        <v/>
      </c>
      <c r="V533" s="107"/>
      <c r="W533" s="107"/>
      <c r="X533" s="118"/>
      <c r="Y533" s="119" t="str">
        <f t="shared" si="10"/>
        <v/>
      </c>
      <c r="Z533" s="113"/>
      <c r="AA533" s="113"/>
      <c r="AB533" s="119" t="str">
        <f>IF(T533&lt;&gt;"",(HOUR(T533)+MINUTE(T533)/60)*custohh,"")</f>
        <v/>
      </c>
      <c r="AC533" s="118"/>
      <c r="AD533" s="119" t="str">
        <f t="shared" si="6"/>
        <v/>
      </c>
      <c r="AE533" s="107"/>
      <c r="AF533" s="107"/>
      <c r="AG533" s="107"/>
      <c r="AH533" s="107"/>
      <c r="AI533" s="107"/>
      <c r="AJ533" s="120"/>
      <c r="AK533" s="107"/>
      <c r="AL533" s="113"/>
      <c r="AM533" s="121"/>
      <c r="AN533" s="121"/>
    </row>
    <row r="534">
      <c r="A534" s="104"/>
      <c r="B534" s="105"/>
      <c r="C534" s="105"/>
      <c r="D534" s="106" t="str">
        <f t="shared" si="9"/>
        <v/>
      </c>
      <c r="E534" s="107"/>
      <c r="F534" s="108" t="str">
        <f t="shared" si="2"/>
        <v/>
      </c>
      <c r="G534" s="109" t="str">
        <f>IFERROR(VLOOKUP($E534,contratos,2,FALSE),"")</f>
        <v/>
      </c>
      <c r="H534" s="110" t="str">
        <f>IFERROR(VLOOKUP($E534,contratos,3,FALSE),"")</f>
        <v/>
      </c>
      <c r="I534" s="111" t="str">
        <f>IFERROR(VLOOKUP($E534,contratos,4,FALSE),"")</f>
        <v/>
      </c>
      <c r="J534" s="112" t="str">
        <f>IFERROR(VLOOKUP($E534,contratos,5,FALSE),"")</f>
        <v/>
      </c>
      <c r="K534" s="112" t="str">
        <f>IFERROR(VLOOKUP($E534,contratos,6,FALSE),"")</f>
        <v/>
      </c>
      <c r="L534" s="112" t="str">
        <f>IFERROR(VLOOKUP($E534,contratos,7,FALSE),"")</f>
        <v/>
      </c>
      <c r="M534" s="113"/>
      <c r="N534" s="114"/>
      <c r="O534" s="113"/>
      <c r="P534" s="107"/>
      <c r="Q534" s="115"/>
      <c r="R534" s="116"/>
      <c r="S534" s="117" t="str">
        <f t="shared" si="3"/>
        <v/>
      </c>
      <c r="T534" s="116"/>
      <c r="U534" s="106" t="str">
        <f t="shared" si="11"/>
        <v/>
      </c>
      <c r="V534" s="107"/>
      <c r="W534" s="107"/>
      <c r="X534" s="118"/>
      <c r="Y534" s="119" t="str">
        <f t="shared" si="10"/>
        <v/>
      </c>
      <c r="Z534" s="113"/>
      <c r="AA534" s="113"/>
      <c r="AB534" s="119" t="str">
        <f>IF(T534&lt;&gt;"",(HOUR(T534)+MINUTE(T534)/60)*custohh,"")</f>
        <v/>
      </c>
      <c r="AC534" s="118"/>
      <c r="AD534" s="119" t="str">
        <f t="shared" si="6"/>
        <v/>
      </c>
      <c r="AE534" s="107"/>
      <c r="AF534" s="107"/>
      <c r="AG534" s="107"/>
      <c r="AH534" s="107"/>
      <c r="AI534" s="107"/>
      <c r="AJ534" s="120"/>
      <c r="AK534" s="107"/>
      <c r="AL534" s="113"/>
      <c r="AM534" s="121"/>
      <c r="AN534" s="121"/>
    </row>
    <row r="535">
      <c r="A535" s="104"/>
      <c r="B535" s="105"/>
      <c r="C535" s="105"/>
      <c r="D535" s="106" t="str">
        <f t="shared" si="9"/>
        <v/>
      </c>
      <c r="E535" s="107"/>
      <c r="F535" s="108" t="str">
        <f t="shared" si="2"/>
        <v/>
      </c>
      <c r="G535" s="109" t="str">
        <f>IFERROR(VLOOKUP($E535,contratos,2,FALSE),"")</f>
        <v/>
      </c>
      <c r="H535" s="110" t="str">
        <f>IFERROR(VLOOKUP($E535,contratos,3,FALSE),"")</f>
        <v/>
      </c>
      <c r="I535" s="111" t="str">
        <f>IFERROR(VLOOKUP($E535,contratos,4,FALSE),"")</f>
        <v/>
      </c>
      <c r="J535" s="112" t="str">
        <f>IFERROR(VLOOKUP($E535,contratos,5,FALSE),"")</f>
        <v/>
      </c>
      <c r="K535" s="112" t="str">
        <f>IFERROR(VLOOKUP($E535,contratos,6,FALSE),"")</f>
        <v/>
      </c>
      <c r="L535" s="112" t="str">
        <f>IFERROR(VLOOKUP($E535,contratos,7,FALSE),"")</f>
        <v/>
      </c>
      <c r="M535" s="113"/>
      <c r="N535" s="114"/>
      <c r="O535" s="113"/>
      <c r="P535" s="107"/>
      <c r="Q535" s="115"/>
      <c r="R535" s="116"/>
      <c r="S535" s="117" t="str">
        <f t="shared" si="3"/>
        <v/>
      </c>
      <c r="T535" s="116"/>
      <c r="U535" s="106" t="str">
        <f t="shared" si="11"/>
        <v/>
      </c>
      <c r="V535" s="107"/>
      <c r="W535" s="107"/>
      <c r="X535" s="118"/>
      <c r="Y535" s="119" t="str">
        <f t="shared" si="10"/>
        <v/>
      </c>
      <c r="Z535" s="113"/>
      <c r="AA535" s="113"/>
      <c r="AB535" s="119" t="str">
        <f>IF(T535&lt;&gt;"",(HOUR(T535)+MINUTE(T535)/60)*custohh,"")</f>
        <v/>
      </c>
      <c r="AC535" s="118"/>
      <c r="AD535" s="119" t="str">
        <f t="shared" si="6"/>
        <v/>
      </c>
      <c r="AE535" s="107"/>
      <c r="AF535" s="107"/>
      <c r="AG535" s="107"/>
      <c r="AH535" s="107"/>
      <c r="AI535" s="107"/>
      <c r="AJ535" s="120"/>
      <c r="AK535" s="107"/>
      <c r="AL535" s="113"/>
      <c r="AM535" s="121"/>
      <c r="AN535" s="121"/>
    </row>
    <row r="536">
      <c r="A536" s="104"/>
      <c r="B536" s="105"/>
      <c r="C536" s="105"/>
      <c r="D536" s="106" t="str">
        <f t="shared" si="9"/>
        <v/>
      </c>
      <c r="E536" s="107"/>
      <c r="F536" s="108" t="str">
        <f t="shared" si="2"/>
        <v/>
      </c>
      <c r="G536" s="109" t="str">
        <f>IFERROR(VLOOKUP($E536,contratos,2,FALSE),"")</f>
        <v/>
      </c>
      <c r="H536" s="110" t="str">
        <f>IFERROR(VLOOKUP($E536,contratos,3,FALSE),"")</f>
        <v/>
      </c>
      <c r="I536" s="111" t="str">
        <f>IFERROR(VLOOKUP($E536,contratos,4,FALSE),"")</f>
        <v/>
      </c>
      <c r="J536" s="112" t="str">
        <f>IFERROR(VLOOKUP($E536,contratos,5,FALSE),"")</f>
        <v/>
      </c>
      <c r="K536" s="112" t="str">
        <f>IFERROR(VLOOKUP($E536,contratos,6,FALSE),"")</f>
        <v/>
      </c>
      <c r="L536" s="112" t="str">
        <f>IFERROR(VLOOKUP($E536,contratos,7,FALSE),"")</f>
        <v/>
      </c>
      <c r="M536" s="113"/>
      <c r="N536" s="114"/>
      <c r="O536" s="113"/>
      <c r="P536" s="107"/>
      <c r="Q536" s="115"/>
      <c r="R536" s="116"/>
      <c r="S536" s="117" t="str">
        <f t="shared" si="3"/>
        <v/>
      </c>
      <c r="T536" s="116"/>
      <c r="U536" s="106" t="str">
        <f t="shared" si="11"/>
        <v/>
      </c>
      <c r="V536" s="107"/>
      <c r="W536" s="107"/>
      <c r="X536" s="118"/>
      <c r="Y536" s="119" t="str">
        <f t="shared" si="10"/>
        <v/>
      </c>
      <c r="Z536" s="113"/>
      <c r="AA536" s="113"/>
      <c r="AB536" s="119" t="str">
        <f>IF(T536&lt;&gt;"",(HOUR(T536)+MINUTE(T536)/60)*custohh,"")</f>
        <v/>
      </c>
      <c r="AC536" s="118"/>
      <c r="AD536" s="119" t="str">
        <f t="shared" si="6"/>
        <v/>
      </c>
      <c r="AE536" s="107"/>
      <c r="AF536" s="107"/>
      <c r="AG536" s="107"/>
      <c r="AH536" s="107"/>
      <c r="AI536" s="107"/>
      <c r="AJ536" s="120"/>
      <c r="AK536" s="107"/>
      <c r="AL536" s="113"/>
      <c r="AM536" s="121"/>
      <c r="AN536" s="121"/>
    </row>
    <row r="537">
      <c r="A537" s="104"/>
      <c r="B537" s="105"/>
      <c r="C537" s="105"/>
      <c r="D537" s="106" t="str">
        <f t="shared" si="9"/>
        <v/>
      </c>
      <c r="E537" s="107"/>
      <c r="F537" s="108" t="str">
        <f t="shared" si="2"/>
        <v/>
      </c>
      <c r="G537" s="109" t="str">
        <f>IFERROR(VLOOKUP($E537,contratos,2,FALSE),"")</f>
        <v/>
      </c>
      <c r="H537" s="110" t="str">
        <f>IFERROR(VLOOKUP($E537,contratos,3,FALSE),"")</f>
        <v/>
      </c>
      <c r="I537" s="111" t="str">
        <f>IFERROR(VLOOKUP($E537,contratos,4,FALSE),"")</f>
        <v/>
      </c>
      <c r="J537" s="112" t="str">
        <f>IFERROR(VLOOKUP($E537,contratos,5,FALSE),"")</f>
        <v/>
      </c>
      <c r="K537" s="112" t="str">
        <f>IFERROR(VLOOKUP($E537,contratos,6,FALSE),"")</f>
        <v/>
      </c>
      <c r="L537" s="112" t="str">
        <f>IFERROR(VLOOKUP($E537,contratos,7,FALSE),"")</f>
        <v/>
      </c>
      <c r="M537" s="113"/>
      <c r="N537" s="114"/>
      <c r="O537" s="113"/>
      <c r="P537" s="107"/>
      <c r="Q537" s="115"/>
      <c r="R537" s="116"/>
      <c r="S537" s="117" t="str">
        <f t="shared" si="3"/>
        <v/>
      </c>
      <c r="T537" s="116"/>
      <c r="U537" s="106" t="str">
        <f t="shared" si="11"/>
        <v/>
      </c>
      <c r="V537" s="107"/>
      <c r="W537" s="107"/>
      <c r="X537" s="118"/>
      <c r="Y537" s="119" t="str">
        <f t="shared" si="10"/>
        <v/>
      </c>
      <c r="Z537" s="113"/>
      <c r="AA537" s="113"/>
      <c r="AB537" s="119" t="str">
        <f>IF(T537&lt;&gt;"",(HOUR(T537)+MINUTE(T537)/60)*custohh,"")</f>
        <v/>
      </c>
      <c r="AC537" s="118"/>
      <c r="AD537" s="119" t="str">
        <f t="shared" si="6"/>
        <v/>
      </c>
      <c r="AE537" s="107"/>
      <c r="AF537" s="107"/>
      <c r="AG537" s="107"/>
      <c r="AH537" s="107"/>
      <c r="AI537" s="107"/>
      <c r="AJ537" s="120"/>
      <c r="AK537" s="107"/>
      <c r="AL537" s="113"/>
      <c r="AM537" s="121"/>
      <c r="AN537" s="121"/>
    </row>
    <row r="538">
      <c r="A538" s="104"/>
      <c r="B538" s="105"/>
      <c r="C538" s="105"/>
      <c r="D538" s="106" t="str">
        <f t="shared" si="9"/>
        <v/>
      </c>
      <c r="E538" s="107"/>
      <c r="F538" s="108" t="str">
        <f t="shared" si="2"/>
        <v/>
      </c>
      <c r="G538" s="109" t="str">
        <f>IFERROR(VLOOKUP($E538,contratos,2,FALSE),"")</f>
        <v/>
      </c>
      <c r="H538" s="110" t="str">
        <f>IFERROR(VLOOKUP($E538,contratos,3,FALSE),"")</f>
        <v/>
      </c>
      <c r="I538" s="111" t="str">
        <f>IFERROR(VLOOKUP($E538,contratos,4,FALSE),"")</f>
        <v/>
      </c>
      <c r="J538" s="112" t="str">
        <f>IFERROR(VLOOKUP($E538,contratos,5,FALSE),"")</f>
        <v/>
      </c>
      <c r="K538" s="112" t="str">
        <f>IFERROR(VLOOKUP($E538,contratos,6,FALSE),"")</f>
        <v/>
      </c>
      <c r="L538" s="112" t="str">
        <f>IFERROR(VLOOKUP($E538,contratos,7,FALSE),"")</f>
        <v/>
      </c>
      <c r="M538" s="113"/>
      <c r="N538" s="114"/>
      <c r="O538" s="113"/>
      <c r="P538" s="107"/>
      <c r="Q538" s="115"/>
      <c r="R538" s="116"/>
      <c r="S538" s="117" t="str">
        <f t="shared" si="3"/>
        <v/>
      </c>
      <c r="T538" s="116"/>
      <c r="U538" s="106" t="str">
        <f t="shared" si="11"/>
        <v/>
      </c>
      <c r="V538" s="107"/>
      <c r="W538" s="107"/>
      <c r="X538" s="118"/>
      <c r="Y538" s="119" t="str">
        <f t="shared" si="10"/>
        <v/>
      </c>
      <c r="Z538" s="113"/>
      <c r="AA538" s="113"/>
      <c r="AB538" s="119" t="str">
        <f>IF(T538&lt;&gt;"",(HOUR(T538)+MINUTE(T538)/60)*custohh,"")</f>
        <v/>
      </c>
      <c r="AC538" s="118"/>
      <c r="AD538" s="119" t="str">
        <f t="shared" si="6"/>
        <v/>
      </c>
      <c r="AE538" s="107"/>
      <c r="AF538" s="107"/>
      <c r="AG538" s="107"/>
      <c r="AH538" s="107"/>
      <c r="AI538" s="107"/>
      <c r="AJ538" s="120"/>
      <c r="AK538" s="107"/>
      <c r="AL538" s="113"/>
      <c r="AM538" s="121"/>
      <c r="AN538" s="121"/>
    </row>
    <row r="539">
      <c r="A539" s="104"/>
      <c r="B539" s="105"/>
      <c r="C539" s="105"/>
      <c r="D539" s="106" t="str">
        <f t="shared" si="9"/>
        <v/>
      </c>
      <c r="E539" s="107"/>
      <c r="F539" s="108" t="str">
        <f t="shared" si="2"/>
        <v/>
      </c>
      <c r="G539" s="109" t="str">
        <f>IFERROR(VLOOKUP($E539,contratos,2,FALSE),"")</f>
        <v/>
      </c>
      <c r="H539" s="110" t="str">
        <f>IFERROR(VLOOKUP($E539,contratos,3,FALSE),"")</f>
        <v/>
      </c>
      <c r="I539" s="111" t="str">
        <f>IFERROR(VLOOKUP($E539,contratos,4,FALSE),"")</f>
        <v/>
      </c>
      <c r="J539" s="112" t="str">
        <f>IFERROR(VLOOKUP($E539,contratos,5,FALSE),"")</f>
        <v/>
      </c>
      <c r="K539" s="112" t="str">
        <f>IFERROR(VLOOKUP($E539,contratos,6,FALSE),"")</f>
        <v/>
      </c>
      <c r="L539" s="112" t="str">
        <f>IFERROR(VLOOKUP($E539,contratos,7,FALSE),"")</f>
        <v/>
      </c>
      <c r="M539" s="113"/>
      <c r="N539" s="114"/>
      <c r="O539" s="113"/>
      <c r="P539" s="107"/>
      <c r="Q539" s="115"/>
      <c r="R539" s="116"/>
      <c r="S539" s="117" t="str">
        <f t="shared" si="3"/>
        <v/>
      </c>
      <c r="T539" s="116"/>
      <c r="U539" s="106" t="str">
        <f t="shared" si="11"/>
        <v/>
      </c>
      <c r="V539" s="107"/>
      <c r="W539" s="107"/>
      <c r="X539" s="118"/>
      <c r="Y539" s="119" t="str">
        <f t="shared" si="10"/>
        <v/>
      </c>
      <c r="Z539" s="113"/>
      <c r="AA539" s="113"/>
      <c r="AB539" s="119" t="str">
        <f>IF(T539&lt;&gt;"",(HOUR(T539)+MINUTE(T539)/60)*custohh,"")</f>
        <v/>
      </c>
      <c r="AC539" s="118"/>
      <c r="AD539" s="119" t="str">
        <f t="shared" si="6"/>
        <v/>
      </c>
      <c r="AE539" s="107"/>
      <c r="AF539" s="107"/>
      <c r="AG539" s="107"/>
      <c r="AH539" s="107"/>
      <c r="AI539" s="107"/>
      <c r="AJ539" s="120"/>
      <c r="AK539" s="107"/>
      <c r="AL539" s="113"/>
      <c r="AM539" s="121"/>
      <c r="AN539" s="121"/>
    </row>
    <row r="540">
      <c r="A540" s="104"/>
      <c r="B540" s="105"/>
      <c r="C540" s="105"/>
      <c r="D540" s="106" t="str">
        <f t="shared" si="9"/>
        <v/>
      </c>
      <c r="E540" s="107"/>
      <c r="F540" s="108" t="str">
        <f t="shared" si="2"/>
        <v/>
      </c>
      <c r="G540" s="109" t="str">
        <f>IFERROR(VLOOKUP($E540,contratos,2,FALSE),"")</f>
        <v/>
      </c>
      <c r="H540" s="110" t="str">
        <f>IFERROR(VLOOKUP($E540,contratos,3,FALSE),"")</f>
        <v/>
      </c>
      <c r="I540" s="111" t="str">
        <f>IFERROR(VLOOKUP($E540,contratos,4,FALSE),"")</f>
        <v/>
      </c>
      <c r="J540" s="112" t="str">
        <f>IFERROR(VLOOKUP($E540,contratos,5,FALSE),"")</f>
        <v/>
      </c>
      <c r="K540" s="112" t="str">
        <f>IFERROR(VLOOKUP($E540,contratos,6,FALSE),"")</f>
        <v/>
      </c>
      <c r="L540" s="112" t="str">
        <f>IFERROR(VLOOKUP($E540,contratos,7,FALSE),"")</f>
        <v/>
      </c>
      <c r="M540" s="113"/>
      <c r="N540" s="114"/>
      <c r="O540" s="113"/>
      <c r="P540" s="107"/>
      <c r="Q540" s="115"/>
      <c r="R540" s="116"/>
      <c r="S540" s="117" t="str">
        <f t="shared" si="3"/>
        <v/>
      </c>
      <c r="T540" s="116"/>
      <c r="U540" s="106" t="str">
        <f t="shared" si="11"/>
        <v/>
      </c>
      <c r="V540" s="107"/>
      <c r="W540" s="107"/>
      <c r="X540" s="118"/>
      <c r="Y540" s="119" t="str">
        <f t="shared" si="10"/>
        <v/>
      </c>
      <c r="Z540" s="113"/>
      <c r="AA540" s="113"/>
      <c r="AB540" s="119" t="str">
        <f>IF(T540&lt;&gt;"",(HOUR(T540)+MINUTE(T540)/60)*custohh,"")</f>
        <v/>
      </c>
      <c r="AC540" s="118"/>
      <c r="AD540" s="119" t="str">
        <f t="shared" si="6"/>
        <v/>
      </c>
      <c r="AE540" s="107"/>
      <c r="AF540" s="107"/>
      <c r="AG540" s="107"/>
      <c r="AH540" s="107"/>
      <c r="AI540" s="107"/>
      <c r="AJ540" s="120"/>
      <c r="AK540" s="107"/>
      <c r="AL540" s="113"/>
      <c r="AM540" s="121"/>
      <c r="AN540" s="121"/>
    </row>
    <row r="541">
      <c r="A541" s="104"/>
      <c r="B541" s="105"/>
      <c r="C541" s="105"/>
      <c r="D541" s="106" t="str">
        <f t="shared" si="9"/>
        <v/>
      </c>
      <c r="E541" s="107"/>
      <c r="F541" s="108" t="str">
        <f t="shared" si="2"/>
        <v/>
      </c>
      <c r="G541" s="109" t="str">
        <f>IFERROR(VLOOKUP($E541,contratos,2,FALSE),"")</f>
        <v/>
      </c>
      <c r="H541" s="110" t="str">
        <f>IFERROR(VLOOKUP($E541,contratos,3,FALSE),"")</f>
        <v/>
      </c>
      <c r="I541" s="111" t="str">
        <f>IFERROR(VLOOKUP($E541,contratos,4,FALSE),"")</f>
        <v/>
      </c>
      <c r="J541" s="112" t="str">
        <f>IFERROR(VLOOKUP($E541,contratos,5,FALSE),"")</f>
        <v/>
      </c>
      <c r="K541" s="112" t="str">
        <f>IFERROR(VLOOKUP($E541,contratos,6,FALSE),"")</f>
        <v/>
      </c>
      <c r="L541" s="112" t="str">
        <f>IFERROR(VLOOKUP($E541,contratos,7,FALSE),"")</f>
        <v/>
      </c>
      <c r="M541" s="113"/>
      <c r="N541" s="114"/>
      <c r="O541" s="113"/>
      <c r="P541" s="107"/>
      <c r="Q541" s="115"/>
      <c r="R541" s="116"/>
      <c r="S541" s="117" t="str">
        <f t="shared" si="3"/>
        <v/>
      </c>
      <c r="T541" s="116"/>
      <c r="U541" s="106" t="str">
        <f t="shared" si="11"/>
        <v/>
      </c>
      <c r="V541" s="107"/>
      <c r="W541" s="107"/>
      <c r="X541" s="118"/>
      <c r="Y541" s="119" t="str">
        <f t="shared" si="10"/>
        <v/>
      </c>
      <c r="Z541" s="113"/>
      <c r="AA541" s="113"/>
      <c r="AB541" s="119" t="str">
        <f>IF(T541&lt;&gt;"",(HOUR(T541)+MINUTE(T541)/60)*custohh,"")</f>
        <v/>
      </c>
      <c r="AC541" s="118"/>
      <c r="AD541" s="119" t="str">
        <f t="shared" si="6"/>
        <v/>
      </c>
      <c r="AE541" s="107"/>
      <c r="AF541" s="107"/>
      <c r="AG541" s="107"/>
      <c r="AH541" s="107"/>
      <c r="AI541" s="107"/>
      <c r="AJ541" s="120"/>
      <c r="AK541" s="107"/>
      <c r="AL541" s="113"/>
      <c r="AM541" s="121"/>
      <c r="AN541" s="121"/>
    </row>
    <row r="542">
      <c r="A542" s="104"/>
      <c r="B542" s="105"/>
      <c r="C542" s="105"/>
      <c r="D542" s="106" t="str">
        <f t="shared" si="9"/>
        <v/>
      </c>
      <c r="E542" s="107"/>
      <c r="F542" s="108" t="str">
        <f t="shared" si="2"/>
        <v/>
      </c>
      <c r="G542" s="109" t="str">
        <f>IFERROR(VLOOKUP($E542,contratos,2,FALSE),"")</f>
        <v/>
      </c>
      <c r="H542" s="110" t="str">
        <f>IFERROR(VLOOKUP($E542,contratos,3,FALSE),"")</f>
        <v/>
      </c>
      <c r="I542" s="111" t="str">
        <f>IFERROR(VLOOKUP($E542,contratos,4,FALSE),"")</f>
        <v/>
      </c>
      <c r="J542" s="112" t="str">
        <f>IFERROR(VLOOKUP($E542,contratos,5,FALSE),"")</f>
        <v/>
      </c>
      <c r="K542" s="112" t="str">
        <f>IFERROR(VLOOKUP($E542,contratos,6,FALSE),"")</f>
        <v/>
      </c>
      <c r="L542" s="112" t="str">
        <f>IFERROR(VLOOKUP($E542,contratos,7,FALSE),"")</f>
        <v/>
      </c>
      <c r="M542" s="113"/>
      <c r="N542" s="114"/>
      <c r="O542" s="113"/>
      <c r="P542" s="107"/>
      <c r="Q542" s="115"/>
      <c r="R542" s="116"/>
      <c r="S542" s="117" t="str">
        <f t="shared" si="3"/>
        <v/>
      </c>
      <c r="T542" s="116"/>
      <c r="U542" s="106" t="str">
        <f t="shared" si="11"/>
        <v/>
      </c>
      <c r="V542" s="107"/>
      <c r="W542" s="107"/>
      <c r="X542" s="118"/>
      <c r="Y542" s="119" t="str">
        <f t="shared" si="10"/>
        <v/>
      </c>
      <c r="Z542" s="113"/>
      <c r="AA542" s="113"/>
      <c r="AB542" s="119" t="str">
        <f>IF(T542&lt;&gt;"",(HOUR(T542)+MINUTE(T542)/60)*custohh,"")</f>
        <v/>
      </c>
      <c r="AC542" s="118"/>
      <c r="AD542" s="119" t="str">
        <f t="shared" si="6"/>
        <v/>
      </c>
      <c r="AE542" s="107"/>
      <c r="AF542" s="107"/>
      <c r="AG542" s="107"/>
      <c r="AH542" s="107"/>
      <c r="AI542" s="107"/>
      <c r="AJ542" s="120"/>
      <c r="AK542" s="107"/>
      <c r="AL542" s="113"/>
      <c r="AM542" s="121"/>
      <c r="AN542" s="121"/>
    </row>
    <row r="543">
      <c r="A543" s="104"/>
      <c r="B543" s="105"/>
      <c r="C543" s="105"/>
      <c r="D543" s="106" t="str">
        <f t="shared" si="9"/>
        <v/>
      </c>
      <c r="E543" s="107"/>
      <c r="F543" s="108" t="str">
        <f t="shared" si="2"/>
        <v/>
      </c>
      <c r="G543" s="109" t="str">
        <f>IFERROR(VLOOKUP($E543,contratos,2,FALSE),"")</f>
        <v/>
      </c>
      <c r="H543" s="110" t="str">
        <f>IFERROR(VLOOKUP($E543,contratos,3,FALSE),"")</f>
        <v/>
      </c>
      <c r="I543" s="111" t="str">
        <f>IFERROR(VLOOKUP($E543,contratos,4,FALSE),"")</f>
        <v/>
      </c>
      <c r="J543" s="112" t="str">
        <f>IFERROR(VLOOKUP($E543,contratos,5,FALSE),"")</f>
        <v/>
      </c>
      <c r="K543" s="112" t="str">
        <f>IFERROR(VLOOKUP($E543,contratos,6,FALSE),"")</f>
        <v/>
      </c>
      <c r="L543" s="112" t="str">
        <f>IFERROR(VLOOKUP($E543,contratos,7,FALSE),"")</f>
        <v/>
      </c>
      <c r="M543" s="113"/>
      <c r="N543" s="114"/>
      <c r="O543" s="113"/>
      <c r="P543" s="107"/>
      <c r="Q543" s="115"/>
      <c r="R543" s="116"/>
      <c r="S543" s="117" t="str">
        <f t="shared" si="3"/>
        <v/>
      </c>
      <c r="T543" s="116"/>
      <c r="U543" s="106" t="str">
        <f t="shared" si="11"/>
        <v/>
      </c>
      <c r="V543" s="107"/>
      <c r="W543" s="107"/>
      <c r="X543" s="118"/>
      <c r="Y543" s="119" t="str">
        <f t="shared" si="10"/>
        <v/>
      </c>
      <c r="Z543" s="113"/>
      <c r="AA543" s="113"/>
      <c r="AB543" s="119" t="str">
        <f>IF(T543&lt;&gt;"",(HOUR(T543)+MINUTE(T543)/60)*custohh,"")</f>
        <v/>
      </c>
      <c r="AC543" s="118"/>
      <c r="AD543" s="119" t="str">
        <f t="shared" si="6"/>
        <v/>
      </c>
      <c r="AE543" s="107"/>
      <c r="AF543" s="107"/>
      <c r="AG543" s="107"/>
      <c r="AH543" s="107"/>
      <c r="AI543" s="107"/>
      <c r="AJ543" s="120"/>
      <c r="AK543" s="107"/>
      <c r="AL543" s="113"/>
      <c r="AM543" s="121"/>
      <c r="AN543" s="121"/>
    </row>
    <row r="544">
      <c r="A544" s="104"/>
      <c r="B544" s="105"/>
      <c r="C544" s="105"/>
      <c r="D544" s="106" t="str">
        <f t="shared" si="9"/>
        <v/>
      </c>
      <c r="E544" s="107"/>
      <c r="F544" s="108" t="str">
        <f t="shared" si="2"/>
        <v/>
      </c>
      <c r="G544" s="109" t="str">
        <f>IFERROR(VLOOKUP($E544,contratos,2,FALSE),"")</f>
        <v/>
      </c>
      <c r="H544" s="110" t="str">
        <f>IFERROR(VLOOKUP($E544,contratos,3,FALSE),"")</f>
        <v/>
      </c>
      <c r="I544" s="111" t="str">
        <f>IFERROR(VLOOKUP($E544,contratos,4,FALSE),"")</f>
        <v/>
      </c>
      <c r="J544" s="112" t="str">
        <f>IFERROR(VLOOKUP($E544,contratos,5,FALSE),"")</f>
        <v/>
      </c>
      <c r="K544" s="112" t="str">
        <f>IFERROR(VLOOKUP($E544,contratos,6,FALSE),"")</f>
        <v/>
      </c>
      <c r="L544" s="112" t="str">
        <f>IFERROR(VLOOKUP($E544,contratos,7,FALSE),"")</f>
        <v/>
      </c>
      <c r="M544" s="113"/>
      <c r="N544" s="114"/>
      <c r="O544" s="113"/>
      <c r="P544" s="107"/>
      <c r="Q544" s="115"/>
      <c r="R544" s="116"/>
      <c r="S544" s="117" t="str">
        <f t="shared" si="3"/>
        <v/>
      </c>
      <c r="T544" s="116"/>
      <c r="U544" s="106" t="str">
        <f t="shared" si="11"/>
        <v/>
      </c>
      <c r="V544" s="107"/>
      <c r="W544" s="107"/>
      <c r="X544" s="118"/>
      <c r="Y544" s="119" t="str">
        <f t="shared" si="10"/>
        <v/>
      </c>
      <c r="Z544" s="113"/>
      <c r="AA544" s="113"/>
      <c r="AB544" s="119" t="str">
        <f>IF(T544&lt;&gt;"",(HOUR(T544)+MINUTE(T544)/60)*custohh,"")</f>
        <v/>
      </c>
      <c r="AC544" s="118"/>
      <c r="AD544" s="119" t="str">
        <f t="shared" si="6"/>
        <v/>
      </c>
      <c r="AE544" s="107"/>
      <c r="AF544" s="107"/>
      <c r="AG544" s="107"/>
      <c r="AH544" s="107"/>
      <c r="AI544" s="107"/>
      <c r="AJ544" s="120"/>
      <c r="AK544" s="107"/>
      <c r="AL544" s="113"/>
      <c r="AM544" s="121"/>
      <c r="AN544" s="121"/>
    </row>
    <row r="545">
      <c r="A545" s="104"/>
      <c r="B545" s="105"/>
      <c r="C545" s="105"/>
      <c r="D545" s="106" t="str">
        <f t="shared" si="9"/>
        <v/>
      </c>
      <c r="E545" s="107"/>
      <c r="F545" s="108" t="str">
        <f t="shared" si="2"/>
        <v/>
      </c>
      <c r="G545" s="109" t="str">
        <f>IFERROR(VLOOKUP($E545,contratos,2,FALSE),"")</f>
        <v/>
      </c>
      <c r="H545" s="110" t="str">
        <f>IFERROR(VLOOKUP($E545,contratos,3,FALSE),"")</f>
        <v/>
      </c>
      <c r="I545" s="111" t="str">
        <f>IFERROR(VLOOKUP($E545,contratos,4,FALSE),"")</f>
        <v/>
      </c>
      <c r="J545" s="112" t="str">
        <f>IFERROR(VLOOKUP($E545,contratos,5,FALSE),"")</f>
        <v/>
      </c>
      <c r="K545" s="112" t="str">
        <f>IFERROR(VLOOKUP($E545,contratos,6,FALSE),"")</f>
        <v/>
      </c>
      <c r="L545" s="112" t="str">
        <f>IFERROR(VLOOKUP($E545,contratos,7,FALSE),"")</f>
        <v/>
      </c>
      <c r="M545" s="113"/>
      <c r="N545" s="114"/>
      <c r="O545" s="113"/>
      <c r="P545" s="107"/>
      <c r="Q545" s="115"/>
      <c r="R545" s="116"/>
      <c r="S545" s="117" t="str">
        <f t="shared" si="3"/>
        <v/>
      </c>
      <c r="T545" s="116"/>
      <c r="U545" s="106" t="str">
        <f t="shared" si="11"/>
        <v/>
      </c>
      <c r="V545" s="107"/>
      <c r="W545" s="107"/>
      <c r="X545" s="118"/>
      <c r="Y545" s="119" t="str">
        <f t="shared" si="10"/>
        <v/>
      </c>
      <c r="Z545" s="113"/>
      <c r="AA545" s="113"/>
      <c r="AB545" s="119" t="str">
        <f>IF(T545&lt;&gt;"",(HOUR(T545)+MINUTE(T545)/60)*custohh,"")</f>
        <v/>
      </c>
      <c r="AC545" s="118"/>
      <c r="AD545" s="119" t="str">
        <f t="shared" si="6"/>
        <v/>
      </c>
      <c r="AE545" s="107"/>
      <c r="AF545" s="107"/>
      <c r="AG545" s="107"/>
      <c r="AH545" s="107"/>
      <c r="AI545" s="107"/>
      <c r="AJ545" s="120"/>
      <c r="AK545" s="107"/>
      <c r="AL545" s="113"/>
      <c r="AM545" s="121"/>
      <c r="AN545" s="121"/>
    </row>
    <row r="546">
      <c r="A546" s="104"/>
      <c r="B546" s="105"/>
      <c r="C546" s="105"/>
      <c r="D546" s="106" t="str">
        <f t="shared" si="9"/>
        <v/>
      </c>
      <c r="E546" s="107"/>
      <c r="F546" s="108" t="str">
        <f t="shared" si="2"/>
        <v/>
      </c>
      <c r="G546" s="109" t="str">
        <f>IFERROR(VLOOKUP($E546,contratos,2,FALSE),"")</f>
        <v/>
      </c>
      <c r="H546" s="110" t="str">
        <f>IFERROR(VLOOKUP($E546,contratos,3,FALSE),"")</f>
        <v/>
      </c>
      <c r="I546" s="111" t="str">
        <f>IFERROR(VLOOKUP($E546,contratos,4,FALSE),"")</f>
        <v/>
      </c>
      <c r="J546" s="112" t="str">
        <f>IFERROR(VLOOKUP($E546,contratos,5,FALSE),"")</f>
        <v/>
      </c>
      <c r="K546" s="112" t="str">
        <f>IFERROR(VLOOKUP($E546,contratos,6,FALSE),"")</f>
        <v/>
      </c>
      <c r="L546" s="112" t="str">
        <f>IFERROR(VLOOKUP($E546,contratos,7,FALSE),"")</f>
        <v/>
      </c>
      <c r="M546" s="113"/>
      <c r="N546" s="114"/>
      <c r="O546" s="113"/>
      <c r="P546" s="107"/>
      <c r="Q546" s="115"/>
      <c r="R546" s="116"/>
      <c r="S546" s="117" t="str">
        <f t="shared" si="3"/>
        <v/>
      </c>
      <c r="T546" s="116"/>
      <c r="U546" s="106" t="str">
        <f t="shared" si="11"/>
        <v/>
      </c>
      <c r="V546" s="107"/>
      <c r="W546" s="107"/>
      <c r="X546" s="118"/>
      <c r="Y546" s="119" t="str">
        <f t="shared" si="10"/>
        <v/>
      </c>
      <c r="Z546" s="113"/>
      <c r="AA546" s="113"/>
      <c r="AB546" s="119" t="str">
        <f>IF(T546&lt;&gt;"",(HOUR(T546)+MINUTE(T546)/60)*custohh,"")</f>
        <v/>
      </c>
      <c r="AC546" s="118"/>
      <c r="AD546" s="119" t="str">
        <f t="shared" si="6"/>
        <v/>
      </c>
      <c r="AE546" s="107"/>
      <c r="AF546" s="107"/>
      <c r="AG546" s="107"/>
      <c r="AH546" s="107"/>
      <c r="AI546" s="107"/>
      <c r="AJ546" s="120"/>
      <c r="AK546" s="107"/>
      <c r="AL546" s="113"/>
      <c r="AM546" s="121"/>
      <c r="AN546" s="121"/>
    </row>
    <row r="547">
      <c r="A547" s="104"/>
      <c r="B547" s="105"/>
      <c r="C547" s="105"/>
      <c r="D547" s="106" t="str">
        <f t="shared" si="9"/>
        <v/>
      </c>
      <c r="E547" s="107"/>
      <c r="F547" s="108" t="str">
        <f t="shared" si="2"/>
        <v/>
      </c>
      <c r="G547" s="109" t="str">
        <f>IFERROR(VLOOKUP($E547,contratos,2,FALSE),"")</f>
        <v/>
      </c>
      <c r="H547" s="110" t="str">
        <f>IFERROR(VLOOKUP($E547,contratos,3,FALSE),"")</f>
        <v/>
      </c>
      <c r="I547" s="111" t="str">
        <f>IFERROR(VLOOKUP($E547,contratos,4,FALSE),"")</f>
        <v/>
      </c>
      <c r="J547" s="112" t="str">
        <f>IFERROR(VLOOKUP($E547,contratos,5,FALSE),"")</f>
        <v/>
      </c>
      <c r="K547" s="112" t="str">
        <f>IFERROR(VLOOKUP($E547,contratos,6,FALSE),"")</f>
        <v/>
      </c>
      <c r="L547" s="112" t="str">
        <f>IFERROR(VLOOKUP($E547,contratos,7,FALSE),"")</f>
        <v/>
      </c>
      <c r="M547" s="113"/>
      <c r="N547" s="114"/>
      <c r="O547" s="113"/>
      <c r="P547" s="107"/>
      <c r="Q547" s="115"/>
      <c r="R547" s="116"/>
      <c r="S547" s="117" t="str">
        <f t="shared" si="3"/>
        <v/>
      </c>
      <c r="T547" s="116"/>
      <c r="U547" s="106" t="str">
        <f t="shared" si="11"/>
        <v/>
      </c>
      <c r="V547" s="107"/>
      <c r="W547" s="107"/>
      <c r="X547" s="118"/>
      <c r="Y547" s="119" t="str">
        <f t="shared" si="10"/>
        <v/>
      </c>
      <c r="Z547" s="113"/>
      <c r="AA547" s="113"/>
      <c r="AB547" s="119" t="str">
        <f>IF(T547&lt;&gt;"",(HOUR(T547)+MINUTE(T547)/60)*custohh,"")</f>
        <v/>
      </c>
      <c r="AC547" s="118"/>
      <c r="AD547" s="119" t="str">
        <f t="shared" si="6"/>
        <v/>
      </c>
      <c r="AE547" s="107"/>
      <c r="AF547" s="107"/>
      <c r="AG547" s="107"/>
      <c r="AH547" s="107"/>
      <c r="AI547" s="107"/>
      <c r="AJ547" s="120"/>
      <c r="AK547" s="107"/>
      <c r="AL547" s="113"/>
      <c r="AM547" s="121"/>
      <c r="AN547" s="121"/>
    </row>
    <row r="548">
      <c r="A548" s="104"/>
      <c r="B548" s="105"/>
      <c r="C548" s="105"/>
      <c r="D548" s="106" t="str">
        <f t="shared" si="9"/>
        <v/>
      </c>
      <c r="E548" s="107"/>
      <c r="F548" s="108" t="str">
        <f t="shared" si="2"/>
        <v/>
      </c>
      <c r="G548" s="109" t="str">
        <f>IFERROR(VLOOKUP($E548,contratos,2,FALSE),"")</f>
        <v/>
      </c>
      <c r="H548" s="110" t="str">
        <f>IFERROR(VLOOKUP($E548,contratos,3,FALSE),"")</f>
        <v/>
      </c>
      <c r="I548" s="111" t="str">
        <f>IFERROR(VLOOKUP($E548,contratos,4,FALSE),"")</f>
        <v/>
      </c>
      <c r="J548" s="112" t="str">
        <f>IFERROR(VLOOKUP($E548,contratos,5,FALSE),"")</f>
        <v/>
      </c>
      <c r="K548" s="112" t="str">
        <f>IFERROR(VLOOKUP($E548,contratos,6,FALSE),"")</f>
        <v/>
      </c>
      <c r="L548" s="112" t="str">
        <f>IFERROR(VLOOKUP($E548,contratos,7,FALSE),"")</f>
        <v/>
      </c>
      <c r="M548" s="113"/>
      <c r="N548" s="114"/>
      <c r="O548" s="113"/>
      <c r="P548" s="107"/>
      <c r="Q548" s="115"/>
      <c r="R548" s="116"/>
      <c r="S548" s="117" t="str">
        <f t="shared" si="3"/>
        <v/>
      </c>
      <c r="T548" s="116"/>
      <c r="U548" s="106" t="str">
        <f t="shared" si="11"/>
        <v/>
      </c>
      <c r="V548" s="107"/>
      <c r="W548" s="107"/>
      <c r="X548" s="118"/>
      <c r="Y548" s="119" t="str">
        <f t="shared" si="10"/>
        <v/>
      </c>
      <c r="Z548" s="113"/>
      <c r="AA548" s="113"/>
      <c r="AB548" s="119" t="str">
        <f>IF(T548&lt;&gt;"",(HOUR(T548)+MINUTE(T548)/60)*custohh,"")</f>
        <v/>
      </c>
      <c r="AC548" s="118"/>
      <c r="AD548" s="119" t="str">
        <f t="shared" si="6"/>
        <v/>
      </c>
      <c r="AE548" s="107"/>
      <c r="AF548" s="107"/>
      <c r="AG548" s="107"/>
      <c r="AH548" s="107"/>
      <c r="AI548" s="107"/>
      <c r="AJ548" s="120"/>
      <c r="AK548" s="107"/>
      <c r="AL548" s="113"/>
      <c r="AM548" s="121"/>
      <c r="AN548" s="121"/>
    </row>
    <row r="549">
      <c r="A549" s="104"/>
      <c r="B549" s="105"/>
      <c r="C549" s="105"/>
      <c r="D549" s="106" t="str">
        <f t="shared" si="9"/>
        <v/>
      </c>
      <c r="E549" s="107"/>
      <c r="F549" s="108" t="str">
        <f t="shared" si="2"/>
        <v/>
      </c>
      <c r="G549" s="109" t="str">
        <f>IFERROR(VLOOKUP($E549,contratos,2,FALSE),"")</f>
        <v/>
      </c>
      <c r="H549" s="110" t="str">
        <f>IFERROR(VLOOKUP($E549,contratos,3,FALSE),"")</f>
        <v/>
      </c>
      <c r="I549" s="111" t="str">
        <f>IFERROR(VLOOKUP($E549,contratos,4,FALSE),"")</f>
        <v/>
      </c>
      <c r="J549" s="112" t="str">
        <f>IFERROR(VLOOKUP($E549,contratos,5,FALSE),"")</f>
        <v/>
      </c>
      <c r="K549" s="112" t="str">
        <f>IFERROR(VLOOKUP($E549,contratos,6,FALSE),"")</f>
        <v/>
      </c>
      <c r="L549" s="112" t="str">
        <f>IFERROR(VLOOKUP($E549,contratos,7,FALSE),"")</f>
        <v/>
      </c>
      <c r="M549" s="113"/>
      <c r="N549" s="114"/>
      <c r="O549" s="113"/>
      <c r="P549" s="107"/>
      <c r="Q549" s="115"/>
      <c r="R549" s="116"/>
      <c r="S549" s="117" t="str">
        <f t="shared" si="3"/>
        <v/>
      </c>
      <c r="T549" s="116"/>
      <c r="U549" s="106" t="str">
        <f t="shared" si="11"/>
        <v/>
      </c>
      <c r="V549" s="107"/>
      <c r="W549" s="107"/>
      <c r="X549" s="118"/>
      <c r="Y549" s="119" t="str">
        <f t="shared" si="10"/>
        <v/>
      </c>
      <c r="Z549" s="113"/>
      <c r="AA549" s="113"/>
      <c r="AB549" s="119" t="str">
        <f>IF(T549&lt;&gt;"",(HOUR(T549)+MINUTE(T549)/60)*custohh,"")</f>
        <v/>
      </c>
      <c r="AC549" s="118"/>
      <c r="AD549" s="119" t="str">
        <f t="shared" si="6"/>
        <v/>
      </c>
      <c r="AE549" s="107"/>
      <c r="AF549" s="107"/>
      <c r="AG549" s="107"/>
      <c r="AH549" s="107"/>
      <c r="AI549" s="107"/>
      <c r="AJ549" s="120"/>
      <c r="AK549" s="107"/>
      <c r="AL549" s="113"/>
      <c r="AM549" s="121"/>
      <c r="AN549" s="121"/>
    </row>
    <row r="550">
      <c r="A550" s="104"/>
      <c r="B550" s="105"/>
      <c r="C550" s="105"/>
      <c r="D550" s="106" t="str">
        <f t="shared" si="9"/>
        <v/>
      </c>
      <c r="E550" s="107"/>
      <c r="F550" s="108" t="str">
        <f t="shared" si="2"/>
        <v/>
      </c>
      <c r="G550" s="109" t="str">
        <f>IFERROR(VLOOKUP($E550,contratos,2,FALSE),"")</f>
        <v/>
      </c>
      <c r="H550" s="110" t="str">
        <f>IFERROR(VLOOKUP($E550,contratos,3,FALSE),"")</f>
        <v/>
      </c>
      <c r="I550" s="111" t="str">
        <f>IFERROR(VLOOKUP($E550,contratos,4,FALSE),"")</f>
        <v/>
      </c>
      <c r="J550" s="112" t="str">
        <f>IFERROR(VLOOKUP($E550,contratos,5,FALSE),"")</f>
        <v/>
      </c>
      <c r="K550" s="112" t="str">
        <f>IFERROR(VLOOKUP($E550,contratos,6,FALSE),"")</f>
        <v/>
      </c>
      <c r="L550" s="112" t="str">
        <f>IFERROR(VLOOKUP($E550,contratos,7,FALSE),"")</f>
        <v/>
      </c>
      <c r="M550" s="113"/>
      <c r="N550" s="114"/>
      <c r="O550" s="113"/>
      <c r="P550" s="107"/>
      <c r="Q550" s="115"/>
      <c r="R550" s="116"/>
      <c r="S550" s="117" t="str">
        <f t="shared" si="3"/>
        <v/>
      </c>
      <c r="T550" s="116"/>
      <c r="U550" s="106" t="str">
        <f t="shared" si="11"/>
        <v/>
      </c>
      <c r="V550" s="107"/>
      <c r="W550" s="107"/>
      <c r="X550" s="118"/>
      <c r="Y550" s="119" t="str">
        <f t="shared" si="10"/>
        <v/>
      </c>
      <c r="Z550" s="113"/>
      <c r="AA550" s="113"/>
      <c r="AB550" s="119" t="str">
        <f>IF(T550&lt;&gt;"",(HOUR(T550)+MINUTE(T550)/60)*custohh,"")</f>
        <v/>
      </c>
      <c r="AC550" s="118"/>
      <c r="AD550" s="119" t="str">
        <f t="shared" si="6"/>
        <v/>
      </c>
      <c r="AE550" s="107"/>
      <c r="AF550" s="107"/>
      <c r="AG550" s="107"/>
      <c r="AH550" s="107"/>
      <c r="AI550" s="107"/>
      <c r="AJ550" s="120"/>
      <c r="AK550" s="107"/>
      <c r="AL550" s="113"/>
      <c r="AM550" s="121"/>
      <c r="AN550" s="121"/>
    </row>
    <row r="551">
      <c r="A551" s="104"/>
      <c r="B551" s="105"/>
      <c r="C551" s="105"/>
      <c r="D551" s="106" t="str">
        <f t="shared" si="9"/>
        <v/>
      </c>
      <c r="E551" s="107"/>
      <c r="F551" s="108" t="str">
        <f t="shared" si="2"/>
        <v/>
      </c>
      <c r="G551" s="109" t="str">
        <f>IFERROR(VLOOKUP($E551,contratos,2,FALSE),"")</f>
        <v/>
      </c>
      <c r="H551" s="110" t="str">
        <f>IFERROR(VLOOKUP($E551,contratos,3,FALSE),"")</f>
        <v/>
      </c>
      <c r="I551" s="111" t="str">
        <f>IFERROR(VLOOKUP($E551,contratos,4,FALSE),"")</f>
        <v/>
      </c>
      <c r="J551" s="112" t="str">
        <f>IFERROR(VLOOKUP($E551,contratos,5,FALSE),"")</f>
        <v/>
      </c>
      <c r="K551" s="112" t="str">
        <f>IFERROR(VLOOKUP($E551,contratos,6,FALSE),"")</f>
        <v/>
      </c>
      <c r="L551" s="112" t="str">
        <f>IFERROR(VLOOKUP($E551,contratos,7,FALSE),"")</f>
        <v/>
      </c>
      <c r="M551" s="113"/>
      <c r="N551" s="114"/>
      <c r="O551" s="113"/>
      <c r="P551" s="107"/>
      <c r="Q551" s="115"/>
      <c r="R551" s="116"/>
      <c r="S551" s="117" t="str">
        <f t="shared" si="3"/>
        <v/>
      </c>
      <c r="T551" s="116"/>
      <c r="U551" s="106" t="str">
        <f t="shared" si="11"/>
        <v/>
      </c>
      <c r="V551" s="107"/>
      <c r="W551" s="107"/>
      <c r="X551" s="118"/>
      <c r="Y551" s="119" t="str">
        <f t="shared" si="10"/>
        <v/>
      </c>
      <c r="Z551" s="113"/>
      <c r="AA551" s="113"/>
      <c r="AB551" s="119" t="str">
        <f>IF(T551&lt;&gt;"",(HOUR(T551)+MINUTE(T551)/60)*custohh,"")</f>
        <v/>
      </c>
      <c r="AC551" s="118"/>
      <c r="AD551" s="119" t="str">
        <f t="shared" si="6"/>
        <v/>
      </c>
      <c r="AE551" s="107"/>
      <c r="AF551" s="107"/>
      <c r="AG551" s="107"/>
      <c r="AH551" s="107"/>
      <c r="AI551" s="107"/>
      <c r="AJ551" s="120"/>
      <c r="AK551" s="107"/>
      <c r="AL551" s="113"/>
      <c r="AM551" s="121"/>
      <c r="AN551" s="121"/>
    </row>
    <row r="552">
      <c r="A552" s="104"/>
      <c r="B552" s="105"/>
      <c r="C552" s="105"/>
      <c r="D552" s="106" t="str">
        <f t="shared" si="9"/>
        <v/>
      </c>
      <c r="E552" s="107"/>
      <c r="F552" s="108" t="str">
        <f t="shared" si="2"/>
        <v/>
      </c>
      <c r="G552" s="109" t="str">
        <f>IFERROR(VLOOKUP($E552,contratos,2,FALSE),"")</f>
        <v/>
      </c>
      <c r="H552" s="110" t="str">
        <f>IFERROR(VLOOKUP($E552,contratos,3,FALSE),"")</f>
        <v/>
      </c>
      <c r="I552" s="111" t="str">
        <f>IFERROR(VLOOKUP($E552,contratos,4,FALSE),"")</f>
        <v/>
      </c>
      <c r="J552" s="112" t="str">
        <f>IFERROR(VLOOKUP($E552,contratos,5,FALSE),"")</f>
        <v/>
      </c>
      <c r="K552" s="112" t="str">
        <f>IFERROR(VLOOKUP($E552,contratos,6,FALSE),"")</f>
        <v/>
      </c>
      <c r="L552" s="112" t="str">
        <f>IFERROR(VLOOKUP($E552,contratos,7,FALSE),"")</f>
        <v/>
      </c>
      <c r="M552" s="113"/>
      <c r="N552" s="114"/>
      <c r="O552" s="113"/>
      <c r="P552" s="107"/>
      <c r="Q552" s="115"/>
      <c r="R552" s="116"/>
      <c r="S552" s="117" t="str">
        <f t="shared" si="3"/>
        <v/>
      </c>
      <c r="T552" s="116"/>
      <c r="U552" s="106" t="str">
        <f t="shared" si="11"/>
        <v/>
      </c>
      <c r="V552" s="107"/>
      <c r="W552" s="107"/>
      <c r="X552" s="118"/>
      <c r="Y552" s="119" t="str">
        <f t="shared" si="10"/>
        <v/>
      </c>
      <c r="Z552" s="113"/>
      <c r="AA552" s="113"/>
      <c r="AB552" s="119" t="str">
        <f>IF(T552&lt;&gt;"",(HOUR(T552)+MINUTE(T552)/60)*custohh,"")</f>
        <v/>
      </c>
      <c r="AC552" s="118"/>
      <c r="AD552" s="119" t="str">
        <f t="shared" si="6"/>
        <v/>
      </c>
      <c r="AE552" s="107"/>
      <c r="AF552" s="107"/>
      <c r="AG552" s="107"/>
      <c r="AH552" s="107"/>
      <c r="AI552" s="107"/>
      <c r="AJ552" s="120"/>
      <c r="AK552" s="107"/>
      <c r="AL552" s="113"/>
      <c r="AM552" s="121"/>
      <c r="AN552" s="121"/>
    </row>
    <row r="553">
      <c r="A553" s="104"/>
      <c r="B553" s="105"/>
      <c r="C553" s="105"/>
      <c r="D553" s="106" t="str">
        <f t="shared" si="9"/>
        <v/>
      </c>
      <c r="E553" s="107"/>
      <c r="F553" s="108" t="str">
        <f t="shared" si="2"/>
        <v/>
      </c>
      <c r="G553" s="109" t="str">
        <f>IFERROR(VLOOKUP($E553,contratos,2,FALSE),"")</f>
        <v/>
      </c>
      <c r="H553" s="110" t="str">
        <f>IFERROR(VLOOKUP($E553,contratos,3,FALSE),"")</f>
        <v/>
      </c>
      <c r="I553" s="111" t="str">
        <f>IFERROR(VLOOKUP($E553,contratos,4,FALSE),"")</f>
        <v/>
      </c>
      <c r="J553" s="112" t="str">
        <f>IFERROR(VLOOKUP($E553,contratos,5,FALSE),"")</f>
        <v/>
      </c>
      <c r="K553" s="112" t="str">
        <f>IFERROR(VLOOKUP($E553,contratos,6,FALSE),"")</f>
        <v/>
      </c>
      <c r="L553" s="112" t="str">
        <f>IFERROR(VLOOKUP($E553,contratos,7,FALSE),"")</f>
        <v/>
      </c>
      <c r="M553" s="113"/>
      <c r="N553" s="114"/>
      <c r="O553" s="113"/>
      <c r="P553" s="107"/>
      <c r="Q553" s="115"/>
      <c r="R553" s="116"/>
      <c r="S553" s="117" t="str">
        <f t="shared" si="3"/>
        <v/>
      </c>
      <c r="T553" s="116"/>
      <c r="U553" s="106" t="str">
        <f t="shared" si="11"/>
        <v/>
      </c>
      <c r="V553" s="107"/>
      <c r="W553" s="107"/>
      <c r="X553" s="118"/>
      <c r="Y553" s="119" t="str">
        <f t="shared" si="10"/>
        <v/>
      </c>
      <c r="Z553" s="113"/>
      <c r="AA553" s="113"/>
      <c r="AB553" s="119" t="str">
        <f>IF(T553&lt;&gt;"",(HOUR(T553)+MINUTE(T553)/60)*custohh,"")</f>
        <v/>
      </c>
      <c r="AC553" s="118"/>
      <c r="AD553" s="119" t="str">
        <f t="shared" si="6"/>
        <v/>
      </c>
      <c r="AE553" s="107"/>
      <c r="AF553" s="107"/>
      <c r="AG553" s="107"/>
      <c r="AH553" s="107"/>
      <c r="AI553" s="107"/>
      <c r="AJ553" s="120"/>
      <c r="AK553" s="107"/>
      <c r="AL553" s="113"/>
      <c r="AM553" s="121"/>
      <c r="AN553" s="121"/>
    </row>
    <row r="554">
      <c r="A554" s="104"/>
      <c r="B554" s="105"/>
      <c r="C554" s="105"/>
      <c r="D554" s="106" t="str">
        <f t="shared" si="9"/>
        <v/>
      </c>
      <c r="E554" s="107"/>
      <c r="F554" s="108" t="str">
        <f t="shared" si="2"/>
        <v/>
      </c>
      <c r="G554" s="109" t="str">
        <f>IFERROR(VLOOKUP($E554,contratos,2,FALSE),"")</f>
        <v/>
      </c>
      <c r="H554" s="110" t="str">
        <f>IFERROR(VLOOKUP($E554,contratos,3,FALSE),"")</f>
        <v/>
      </c>
      <c r="I554" s="111" t="str">
        <f>IFERROR(VLOOKUP($E554,contratos,4,FALSE),"")</f>
        <v/>
      </c>
      <c r="J554" s="112" t="str">
        <f>IFERROR(VLOOKUP($E554,contratos,5,FALSE),"")</f>
        <v/>
      </c>
      <c r="K554" s="112" t="str">
        <f>IFERROR(VLOOKUP($E554,contratos,6,FALSE),"")</f>
        <v/>
      </c>
      <c r="L554" s="112" t="str">
        <f>IFERROR(VLOOKUP($E554,contratos,7,FALSE),"")</f>
        <v/>
      </c>
      <c r="M554" s="113"/>
      <c r="N554" s="114"/>
      <c r="O554" s="113"/>
      <c r="P554" s="107"/>
      <c r="Q554" s="115"/>
      <c r="R554" s="116"/>
      <c r="S554" s="117" t="str">
        <f t="shared" si="3"/>
        <v/>
      </c>
      <c r="T554" s="116"/>
      <c r="U554" s="106" t="str">
        <f t="shared" si="11"/>
        <v/>
      </c>
      <c r="V554" s="107"/>
      <c r="W554" s="107"/>
      <c r="X554" s="118"/>
      <c r="Y554" s="119" t="str">
        <f t="shared" si="10"/>
        <v/>
      </c>
      <c r="Z554" s="113"/>
      <c r="AA554" s="113"/>
      <c r="AB554" s="119" t="str">
        <f>IF(T554&lt;&gt;"",(HOUR(T554)+MINUTE(T554)/60)*custohh,"")</f>
        <v/>
      </c>
      <c r="AC554" s="118"/>
      <c r="AD554" s="119" t="str">
        <f t="shared" si="6"/>
        <v/>
      </c>
      <c r="AE554" s="107"/>
      <c r="AF554" s="107"/>
      <c r="AG554" s="107"/>
      <c r="AH554" s="107"/>
      <c r="AI554" s="107"/>
      <c r="AJ554" s="120"/>
      <c r="AK554" s="107"/>
      <c r="AL554" s="113"/>
      <c r="AM554" s="121"/>
      <c r="AN554" s="121"/>
    </row>
    <row r="555">
      <c r="A555" s="104"/>
      <c r="B555" s="105"/>
      <c r="C555" s="105"/>
      <c r="D555" s="106" t="str">
        <f t="shared" si="9"/>
        <v/>
      </c>
      <c r="E555" s="107"/>
      <c r="F555" s="108" t="str">
        <f t="shared" si="2"/>
        <v/>
      </c>
      <c r="G555" s="109" t="str">
        <f>IFERROR(VLOOKUP($E555,contratos,2,FALSE),"")</f>
        <v/>
      </c>
      <c r="H555" s="110" t="str">
        <f>IFERROR(VLOOKUP($E555,contratos,3,FALSE),"")</f>
        <v/>
      </c>
      <c r="I555" s="111" t="str">
        <f>IFERROR(VLOOKUP($E555,contratos,4,FALSE),"")</f>
        <v/>
      </c>
      <c r="J555" s="112" t="str">
        <f>IFERROR(VLOOKUP($E555,contratos,5,FALSE),"")</f>
        <v/>
      </c>
      <c r="K555" s="112" t="str">
        <f>IFERROR(VLOOKUP($E555,contratos,6,FALSE),"")</f>
        <v/>
      </c>
      <c r="L555" s="112" t="str">
        <f>IFERROR(VLOOKUP($E555,contratos,7,FALSE),"")</f>
        <v/>
      </c>
      <c r="M555" s="113"/>
      <c r="N555" s="114"/>
      <c r="O555" s="113"/>
      <c r="P555" s="107"/>
      <c r="Q555" s="115"/>
      <c r="R555" s="116"/>
      <c r="S555" s="117" t="str">
        <f t="shared" si="3"/>
        <v/>
      </c>
      <c r="T555" s="116"/>
      <c r="U555" s="106" t="str">
        <f t="shared" si="11"/>
        <v/>
      </c>
      <c r="V555" s="107"/>
      <c r="W555" s="107"/>
      <c r="X555" s="118"/>
      <c r="Y555" s="119" t="str">
        <f t="shared" si="10"/>
        <v/>
      </c>
      <c r="Z555" s="113"/>
      <c r="AA555" s="113"/>
      <c r="AB555" s="119" t="str">
        <f>IF(T555&lt;&gt;"",(HOUR(T555)+MINUTE(T555)/60)*custohh,"")</f>
        <v/>
      </c>
      <c r="AC555" s="118"/>
      <c r="AD555" s="119" t="str">
        <f t="shared" si="6"/>
        <v/>
      </c>
      <c r="AE555" s="107"/>
      <c r="AF555" s="107"/>
      <c r="AG555" s="107"/>
      <c r="AH555" s="107"/>
      <c r="AI555" s="107"/>
      <c r="AJ555" s="120"/>
      <c r="AK555" s="107"/>
      <c r="AL555" s="113"/>
      <c r="AM555" s="121"/>
      <c r="AN555" s="121"/>
    </row>
    <row r="556">
      <c r="A556" s="104"/>
      <c r="B556" s="105"/>
      <c r="C556" s="105"/>
      <c r="D556" s="106" t="str">
        <f t="shared" si="9"/>
        <v/>
      </c>
      <c r="E556" s="107"/>
      <c r="F556" s="108" t="str">
        <f t="shared" si="2"/>
        <v/>
      </c>
      <c r="G556" s="109" t="str">
        <f>IFERROR(VLOOKUP($E556,contratos,2,FALSE),"")</f>
        <v/>
      </c>
      <c r="H556" s="110" t="str">
        <f>IFERROR(VLOOKUP($E556,contratos,3,FALSE),"")</f>
        <v/>
      </c>
      <c r="I556" s="111" t="str">
        <f>IFERROR(VLOOKUP($E556,contratos,4,FALSE),"")</f>
        <v/>
      </c>
      <c r="J556" s="112" t="str">
        <f>IFERROR(VLOOKUP($E556,contratos,5,FALSE),"")</f>
        <v/>
      </c>
      <c r="K556" s="112" t="str">
        <f>IFERROR(VLOOKUP($E556,contratos,6,FALSE),"")</f>
        <v/>
      </c>
      <c r="L556" s="112" t="str">
        <f>IFERROR(VLOOKUP($E556,contratos,7,FALSE),"")</f>
        <v/>
      </c>
      <c r="M556" s="113"/>
      <c r="N556" s="114"/>
      <c r="O556" s="113"/>
      <c r="P556" s="107"/>
      <c r="Q556" s="115"/>
      <c r="R556" s="116"/>
      <c r="S556" s="117" t="str">
        <f t="shared" si="3"/>
        <v/>
      </c>
      <c r="T556" s="116"/>
      <c r="U556" s="106" t="str">
        <f t="shared" si="11"/>
        <v/>
      </c>
      <c r="V556" s="107"/>
      <c r="W556" s="107"/>
      <c r="X556" s="118"/>
      <c r="Y556" s="119" t="str">
        <f t="shared" si="10"/>
        <v/>
      </c>
      <c r="Z556" s="113"/>
      <c r="AA556" s="113"/>
      <c r="AB556" s="119" t="str">
        <f>IF(T556&lt;&gt;"",(HOUR(T556)+MINUTE(T556)/60)*custohh,"")</f>
        <v/>
      </c>
      <c r="AC556" s="118"/>
      <c r="AD556" s="119" t="str">
        <f t="shared" si="6"/>
        <v/>
      </c>
      <c r="AE556" s="107"/>
      <c r="AF556" s="107"/>
      <c r="AG556" s="107"/>
      <c r="AH556" s="107"/>
      <c r="AI556" s="107"/>
      <c r="AJ556" s="120"/>
      <c r="AK556" s="107"/>
      <c r="AL556" s="113"/>
      <c r="AM556" s="121"/>
      <c r="AN556" s="121"/>
    </row>
    <row r="557">
      <c r="A557" s="104"/>
      <c r="B557" s="105"/>
      <c r="C557" s="105"/>
      <c r="D557" s="106" t="str">
        <f t="shared" si="9"/>
        <v/>
      </c>
      <c r="E557" s="107"/>
      <c r="F557" s="108" t="str">
        <f t="shared" si="2"/>
        <v/>
      </c>
      <c r="G557" s="109" t="str">
        <f>IFERROR(VLOOKUP($E557,contratos,2,FALSE),"")</f>
        <v/>
      </c>
      <c r="H557" s="110" t="str">
        <f>IFERROR(VLOOKUP($E557,contratos,3,FALSE),"")</f>
        <v/>
      </c>
      <c r="I557" s="111" t="str">
        <f>IFERROR(VLOOKUP($E557,contratos,4,FALSE),"")</f>
        <v/>
      </c>
      <c r="J557" s="112" t="str">
        <f>IFERROR(VLOOKUP($E557,contratos,5,FALSE),"")</f>
        <v/>
      </c>
      <c r="K557" s="112" t="str">
        <f>IFERROR(VLOOKUP($E557,contratos,6,FALSE),"")</f>
        <v/>
      </c>
      <c r="L557" s="112" t="str">
        <f>IFERROR(VLOOKUP($E557,contratos,7,FALSE),"")</f>
        <v/>
      </c>
      <c r="M557" s="113"/>
      <c r="N557" s="114"/>
      <c r="O557" s="113"/>
      <c r="P557" s="107"/>
      <c r="Q557" s="115"/>
      <c r="R557" s="116"/>
      <c r="S557" s="117" t="str">
        <f t="shared" si="3"/>
        <v/>
      </c>
      <c r="T557" s="116"/>
      <c r="U557" s="106" t="str">
        <f t="shared" si="11"/>
        <v/>
      </c>
      <c r="V557" s="107"/>
      <c r="W557" s="107"/>
      <c r="X557" s="118"/>
      <c r="Y557" s="119" t="str">
        <f t="shared" si="10"/>
        <v/>
      </c>
      <c r="Z557" s="113"/>
      <c r="AA557" s="113"/>
      <c r="AB557" s="119" t="str">
        <f>IF(T557&lt;&gt;"",(HOUR(T557)+MINUTE(T557)/60)*custohh,"")</f>
        <v/>
      </c>
      <c r="AC557" s="118"/>
      <c r="AD557" s="119" t="str">
        <f t="shared" si="6"/>
        <v/>
      </c>
      <c r="AE557" s="107"/>
      <c r="AF557" s="107"/>
      <c r="AG557" s="107"/>
      <c r="AH557" s="107"/>
      <c r="AI557" s="107"/>
      <c r="AJ557" s="120"/>
      <c r="AK557" s="107"/>
      <c r="AL557" s="113"/>
      <c r="AM557" s="121"/>
      <c r="AN557" s="121"/>
    </row>
    <row r="558">
      <c r="A558" s="104"/>
      <c r="B558" s="105"/>
      <c r="C558" s="105"/>
      <c r="D558" s="106" t="str">
        <f t="shared" si="9"/>
        <v/>
      </c>
      <c r="E558" s="107"/>
      <c r="F558" s="108" t="str">
        <f t="shared" si="2"/>
        <v/>
      </c>
      <c r="G558" s="109" t="str">
        <f>IFERROR(VLOOKUP($E558,contratos,2,FALSE),"")</f>
        <v/>
      </c>
      <c r="H558" s="110" t="str">
        <f>IFERROR(VLOOKUP($E558,contratos,3,FALSE),"")</f>
        <v/>
      </c>
      <c r="I558" s="111" t="str">
        <f>IFERROR(VLOOKUP($E558,contratos,4,FALSE),"")</f>
        <v/>
      </c>
      <c r="J558" s="112" t="str">
        <f>IFERROR(VLOOKUP($E558,contratos,5,FALSE),"")</f>
        <v/>
      </c>
      <c r="K558" s="112" t="str">
        <f>IFERROR(VLOOKUP($E558,contratos,6,FALSE),"")</f>
        <v/>
      </c>
      <c r="L558" s="112" t="str">
        <f>IFERROR(VLOOKUP($E558,contratos,7,FALSE),"")</f>
        <v/>
      </c>
      <c r="M558" s="113"/>
      <c r="N558" s="114"/>
      <c r="O558" s="113"/>
      <c r="P558" s="107"/>
      <c r="Q558" s="115"/>
      <c r="R558" s="116"/>
      <c r="S558" s="117" t="str">
        <f t="shared" si="3"/>
        <v/>
      </c>
      <c r="T558" s="116"/>
      <c r="U558" s="106" t="str">
        <f t="shared" si="11"/>
        <v/>
      </c>
      <c r="V558" s="107"/>
      <c r="W558" s="107"/>
      <c r="X558" s="118"/>
      <c r="Y558" s="119" t="str">
        <f t="shared" si="10"/>
        <v/>
      </c>
      <c r="Z558" s="113"/>
      <c r="AA558" s="113"/>
      <c r="AB558" s="119" t="str">
        <f>IF(T558&lt;&gt;"",(HOUR(T558)+MINUTE(T558)/60)*custohh,"")</f>
        <v/>
      </c>
      <c r="AC558" s="118"/>
      <c r="AD558" s="119" t="str">
        <f t="shared" si="6"/>
        <v/>
      </c>
      <c r="AE558" s="107"/>
      <c r="AF558" s="107"/>
      <c r="AG558" s="107"/>
      <c r="AH558" s="107"/>
      <c r="AI558" s="107"/>
      <c r="AJ558" s="120"/>
      <c r="AK558" s="107"/>
      <c r="AL558" s="113"/>
      <c r="AM558" s="121"/>
      <c r="AN558" s="121"/>
    </row>
    <row r="559">
      <c r="A559" s="104"/>
      <c r="B559" s="105"/>
      <c r="C559" s="105"/>
      <c r="D559" s="106" t="str">
        <f t="shared" si="9"/>
        <v/>
      </c>
      <c r="E559" s="107"/>
      <c r="F559" s="108" t="str">
        <f t="shared" si="2"/>
        <v/>
      </c>
      <c r="G559" s="109" t="str">
        <f>IFERROR(VLOOKUP($E559,contratos,2,FALSE),"")</f>
        <v/>
      </c>
      <c r="H559" s="110" t="str">
        <f>IFERROR(VLOOKUP($E559,contratos,3,FALSE),"")</f>
        <v/>
      </c>
      <c r="I559" s="111" t="str">
        <f>IFERROR(VLOOKUP($E559,contratos,4,FALSE),"")</f>
        <v/>
      </c>
      <c r="J559" s="112" t="str">
        <f>IFERROR(VLOOKUP($E559,contratos,5,FALSE),"")</f>
        <v/>
      </c>
      <c r="K559" s="112" t="str">
        <f>IFERROR(VLOOKUP($E559,contratos,6,FALSE),"")</f>
        <v/>
      </c>
      <c r="L559" s="112" t="str">
        <f>IFERROR(VLOOKUP($E559,contratos,7,FALSE),"")</f>
        <v/>
      </c>
      <c r="M559" s="113"/>
      <c r="N559" s="114"/>
      <c r="O559" s="113"/>
      <c r="P559" s="107"/>
      <c r="Q559" s="115"/>
      <c r="R559" s="116"/>
      <c r="S559" s="117" t="str">
        <f t="shared" si="3"/>
        <v/>
      </c>
      <c r="T559" s="116"/>
      <c r="U559" s="106" t="str">
        <f t="shared" si="11"/>
        <v/>
      </c>
      <c r="V559" s="107"/>
      <c r="W559" s="107"/>
      <c r="X559" s="118"/>
      <c r="Y559" s="119" t="str">
        <f t="shared" si="10"/>
        <v/>
      </c>
      <c r="Z559" s="113"/>
      <c r="AA559" s="113"/>
      <c r="AB559" s="119" t="str">
        <f>IF(T559&lt;&gt;"",(HOUR(T559)+MINUTE(T559)/60)*custohh,"")</f>
        <v/>
      </c>
      <c r="AC559" s="118"/>
      <c r="AD559" s="119" t="str">
        <f t="shared" si="6"/>
        <v/>
      </c>
      <c r="AE559" s="107"/>
      <c r="AF559" s="107"/>
      <c r="AG559" s="107"/>
      <c r="AH559" s="107"/>
      <c r="AI559" s="107"/>
      <c r="AJ559" s="120"/>
      <c r="AK559" s="107"/>
      <c r="AL559" s="113"/>
      <c r="AM559" s="121"/>
      <c r="AN559" s="121"/>
    </row>
    <row r="560">
      <c r="A560" s="104"/>
      <c r="B560" s="105"/>
      <c r="C560" s="105"/>
      <c r="D560" s="106" t="str">
        <f t="shared" si="9"/>
        <v/>
      </c>
      <c r="E560" s="107"/>
      <c r="F560" s="108" t="str">
        <f t="shared" si="2"/>
        <v/>
      </c>
      <c r="G560" s="109" t="str">
        <f>IFERROR(VLOOKUP($E560,contratos,2,FALSE),"")</f>
        <v/>
      </c>
      <c r="H560" s="110" t="str">
        <f>IFERROR(VLOOKUP($E560,contratos,3,FALSE),"")</f>
        <v/>
      </c>
      <c r="I560" s="111" t="str">
        <f>IFERROR(VLOOKUP($E560,contratos,4,FALSE),"")</f>
        <v/>
      </c>
      <c r="J560" s="112" t="str">
        <f>IFERROR(VLOOKUP($E560,contratos,5,FALSE),"")</f>
        <v/>
      </c>
      <c r="K560" s="112" t="str">
        <f>IFERROR(VLOOKUP($E560,contratos,6,FALSE),"")</f>
        <v/>
      </c>
      <c r="L560" s="112" t="str">
        <f>IFERROR(VLOOKUP($E560,contratos,7,FALSE),"")</f>
        <v/>
      </c>
      <c r="M560" s="113"/>
      <c r="N560" s="114"/>
      <c r="O560" s="113"/>
      <c r="P560" s="107"/>
      <c r="Q560" s="115"/>
      <c r="R560" s="116"/>
      <c r="S560" s="117" t="str">
        <f t="shared" si="3"/>
        <v/>
      </c>
      <c r="T560" s="116"/>
      <c r="U560" s="106" t="str">
        <f t="shared" si="11"/>
        <v/>
      </c>
      <c r="V560" s="107"/>
      <c r="W560" s="107"/>
      <c r="X560" s="118"/>
      <c r="Y560" s="119" t="str">
        <f t="shared" si="10"/>
        <v/>
      </c>
      <c r="Z560" s="113"/>
      <c r="AA560" s="113"/>
      <c r="AB560" s="119" t="str">
        <f>IF(T560&lt;&gt;"",(HOUR(T560)+MINUTE(T560)/60)*custohh,"")</f>
        <v/>
      </c>
      <c r="AC560" s="118"/>
      <c r="AD560" s="119" t="str">
        <f t="shared" si="6"/>
        <v/>
      </c>
      <c r="AE560" s="107"/>
      <c r="AF560" s="107"/>
      <c r="AG560" s="107"/>
      <c r="AH560" s="107"/>
      <c r="AI560" s="107"/>
      <c r="AJ560" s="120"/>
      <c r="AK560" s="107"/>
      <c r="AL560" s="113"/>
      <c r="AM560" s="121"/>
      <c r="AN560" s="121"/>
    </row>
    <row r="561">
      <c r="A561" s="104"/>
      <c r="B561" s="105"/>
      <c r="C561" s="105"/>
      <c r="D561" s="106" t="str">
        <f t="shared" si="9"/>
        <v/>
      </c>
      <c r="E561" s="107"/>
      <c r="F561" s="108" t="str">
        <f t="shared" si="2"/>
        <v/>
      </c>
      <c r="G561" s="109" t="str">
        <f>IFERROR(VLOOKUP($E561,contratos,2,FALSE),"")</f>
        <v/>
      </c>
      <c r="H561" s="110" t="str">
        <f>IFERROR(VLOOKUP($E561,contratos,3,FALSE),"")</f>
        <v/>
      </c>
      <c r="I561" s="111" t="str">
        <f>IFERROR(VLOOKUP($E561,contratos,4,FALSE),"")</f>
        <v/>
      </c>
      <c r="J561" s="112" t="str">
        <f>IFERROR(VLOOKUP($E561,contratos,5,FALSE),"")</f>
        <v/>
      </c>
      <c r="K561" s="112" t="str">
        <f>IFERROR(VLOOKUP($E561,contratos,6,FALSE),"")</f>
        <v/>
      </c>
      <c r="L561" s="112" t="str">
        <f>IFERROR(VLOOKUP($E561,contratos,7,FALSE),"")</f>
        <v/>
      </c>
      <c r="M561" s="113"/>
      <c r="N561" s="114"/>
      <c r="O561" s="113"/>
      <c r="P561" s="107"/>
      <c r="Q561" s="115"/>
      <c r="R561" s="116"/>
      <c r="S561" s="117" t="str">
        <f t="shared" si="3"/>
        <v/>
      </c>
      <c r="T561" s="116"/>
      <c r="U561" s="106" t="str">
        <f t="shared" si="11"/>
        <v/>
      </c>
      <c r="V561" s="107"/>
      <c r="W561" s="107"/>
      <c r="X561" s="118"/>
      <c r="Y561" s="119" t="str">
        <f t="shared" si="10"/>
        <v/>
      </c>
      <c r="Z561" s="113"/>
      <c r="AA561" s="113"/>
      <c r="AB561" s="119" t="str">
        <f>IF(T561&lt;&gt;"",(HOUR(T561)+MINUTE(T561)/60)*custohh,"")</f>
        <v/>
      </c>
      <c r="AC561" s="118"/>
      <c r="AD561" s="119" t="str">
        <f t="shared" si="6"/>
        <v/>
      </c>
      <c r="AE561" s="107"/>
      <c r="AF561" s="107"/>
      <c r="AG561" s="107"/>
      <c r="AH561" s="107"/>
      <c r="AI561" s="107"/>
      <c r="AJ561" s="120"/>
      <c r="AK561" s="107"/>
      <c r="AL561" s="113"/>
      <c r="AM561" s="121"/>
      <c r="AN561" s="121"/>
    </row>
    <row r="562">
      <c r="A562" s="104"/>
      <c r="B562" s="105"/>
      <c r="C562" s="105"/>
      <c r="D562" s="106" t="str">
        <f t="shared" si="9"/>
        <v/>
      </c>
      <c r="E562" s="107"/>
      <c r="F562" s="108" t="str">
        <f t="shared" si="2"/>
        <v/>
      </c>
      <c r="G562" s="109" t="str">
        <f>IFERROR(VLOOKUP($E562,contratos,2,FALSE),"")</f>
        <v/>
      </c>
      <c r="H562" s="110" t="str">
        <f>IFERROR(VLOOKUP($E562,contratos,3,FALSE),"")</f>
        <v/>
      </c>
      <c r="I562" s="111" t="str">
        <f>IFERROR(VLOOKUP($E562,contratos,4,FALSE),"")</f>
        <v/>
      </c>
      <c r="J562" s="112" t="str">
        <f>IFERROR(VLOOKUP($E562,contratos,5,FALSE),"")</f>
        <v/>
      </c>
      <c r="K562" s="112" t="str">
        <f>IFERROR(VLOOKUP($E562,contratos,6,FALSE),"")</f>
        <v/>
      </c>
      <c r="L562" s="112" t="str">
        <f>IFERROR(VLOOKUP($E562,contratos,7,FALSE),"")</f>
        <v/>
      </c>
      <c r="M562" s="113"/>
      <c r="N562" s="114"/>
      <c r="O562" s="113"/>
      <c r="P562" s="107"/>
      <c r="Q562" s="115"/>
      <c r="R562" s="116"/>
      <c r="S562" s="117" t="str">
        <f t="shared" si="3"/>
        <v/>
      </c>
      <c r="T562" s="116"/>
      <c r="U562" s="106" t="str">
        <f t="shared" si="11"/>
        <v/>
      </c>
      <c r="V562" s="107"/>
      <c r="W562" s="107"/>
      <c r="X562" s="118"/>
      <c r="Y562" s="119" t="str">
        <f t="shared" si="10"/>
        <v/>
      </c>
      <c r="Z562" s="113"/>
      <c r="AA562" s="113"/>
      <c r="AB562" s="119" t="str">
        <f>IF(T562&lt;&gt;"",(HOUR(T562)+MINUTE(T562)/60)*custohh,"")</f>
        <v/>
      </c>
      <c r="AC562" s="118"/>
      <c r="AD562" s="119" t="str">
        <f t="shared" si="6"/>
        <v/>
      </c>
      <c r="AE562" s="107"/>
      <c r="AF562" s="107"/>
      <c r="AG562" s="107"/>
      <c r="AH562" s="107"/>
      <c r="AI562" s="107"/>
      <c r="AJ562" s="120"/>
      <c r="AK562" s="107"/>
      <c r="AL562" s="113"/>
      <c r="AM562" s="121"/>
      <c r="AN562" s="121"/>
    </row>
    <row r="563">
      <c r="A563" s="104"/>
      <c r="B563" s="105"/>
      <c r="C563" s="105"/>
      <c r="D563" s="106" t="str">
        <f t="shared" si="9"/>
        <v/>
      </c>
      <c r="E563" s="107"/>
      <c r="F563" s="108" t="str">
        <f t="shared" si="2"/>
        <v/>
      </c>
      <c r="G563" s="109" t="str">
        <f>IFERROR(VLOOKUP($E563,contratos,2,FALSE),"")</f>
        <v/>
      </c>
      <c r="H563" s="110" t="str">
        <f>IFERROR(VLOOKUP($E563,contratos,3,FALSE),"")</f>
        <v/>
      </c>
      <c r="I563" s="111" t="str">
        <f>IFERROR(VLOOKUP($E563,contratos,4,FALSE),"")</f>
        <v/>
      </c>
      <c r="J563" s="112" t="str">
        <f>IFERROR(VLOOKUP($E563,contratos,5,FALSE),"")</f>
        <v/>
      </c>
      <c r="K563" s="112" t="str">
        <f>IFERROR(VLOOKUP($E563,contratos,6,FALSE),"")</f>
        <v/>
      </c>
      <c r="L563" s="112" t="str">
        <f>IFERROR(VLOOKUP($E563,contratos,7,FALSE),"")</f>
        <v/>
      </c>
      <c r="M563" s="113"/>
      <c r="N563" s="114"/>
      <c r="O563" s="113"/>
      <c r="P563" s="107"/>
      <c r="Q563" s="115"/>
      <c r="R563" s="116"/>
      <c r="S563" s="117" t="str">
        <f t="shared" si="3"/>
        <v/>
      </c>
      <c r="T563" s="116"/>
      <c r="U563" s="106" t="str">
        <f t="shared" si="11"/>
        <v/>
      </c>
      <c r="V563" s="107"/>
      <c r="W563" s="107"/>
      <c r="X563" s="118"/>
      <c r="Y563" s="119" t="str">
        <f t="shared" si="10"/>
        <v/>
      </c>
      <c r="Z563" s="113"/>
      <c r="AA563" s="113"/>
      <c r="AB563" s="119" t="str">
        <f>IF(T563&lt;&gt;"",(HOUR(T563)+MINUTE(T563)/60)*custohh,"")</f>
        <v/>
      </c>
      <c r="AC563" s="118"/>
      <c r="AD563" s="119" t="str">
        <f t="shared" si="6"/>
        <v/>
      </c>
      <c r="AE563" s="107"/>
      <c r="AF563" s="107"/>
      <c r="AG563" s="107"/>
      <c r="AH563" s="107"/>
      <c r="AI563" s="107"/>
      <c r="AJ563" s="120"/>
      <c r="AK563" s="107"/>
      <c r="AL563" s="113"/>
      <c r="AM563" s="121"/>
      <c r="AN563" s="121"/>
    </row>
    <row r="564">
      <c r="A564" s="104"/>
      <c r="B564" s="105"/>
      <c r="C564" s="105"/>
      <c r="D564" s="106" t="str">
        <f t="shared" si="9"/>
        <v/>
      </c>
      <c r="E564" s="107"/>
      <c r="F564" s="108" t="str">
        <f t="shared" si="2"/>
        <v/>
      </c>
      <c r="G564" s="109" t="str">
        <f>IFERROR(VLOOKUP($E564,contratos,2,FALSE),"")</f>
        <v/>
      </c>
      <c r="H564" s="110" t="str">
        <f>IFERROR(VLOOKUP($E564,contratos,3,FALSE),"")</f>
        <v/>
      </c>
      <c r="I564" s="111" t="str">
        <f>IFERROR(VLOOKUP($E564,contratos,4,FALSE),"")</f>
        <v/>
      </c>
      <c r="J564" s="112" t="str">
        <f>IFERROR(VLOOKUP($E564,contratos,5,FALSE),"")</f>
        <v/>
      </c>
      <c r="K564" s="112" t="str">
        <f>IFERROR(VLOOKUP($E564,contratos,6,FALSE),"")</f>
        <v/>
      </c>
      <c r="L564" s="112" t="str">
        <f>IFERROR(VLOOKUP($E564,contratos,7,FALSE),"")</f>
        <v/>
      </c>
      <c r="M564" s="113"/>
      <c r="N564" s="114"/>
      <c r="O564" s="113"/>
      <c r="P564" s="107"/>
      <c r="Q564" s="115"/>
      <c r="R564" s="116"/>
      <c r="S564" s="117" t="str">
        <f t="shared" si="3"/>
        <v/>
      </c>
      <c r="T564" s="116"/>
      <c r="U564" s="106" t="str">
        <f t="shared" si="11"/>
        <v/>
      </c>
      <c r="V564" s="107"/>
      <c r="W564" s="107"/>
      <c r="X564" s="118"/>
      <c r="Y564" s="119" t="str">
        <f t="shared" si="10"/>
        <v/>
      </c>
      <c r="Z564" s="113"/>
      <c r="AA564" s="113"/>
      <c r="AB564" s="119" t="str">
        <f>IF(T564&lt;&gt;"",(HOUR(T564)+MINUTE(T564)/60)*custohh,"")</f>
        <v/>
      </c>
      <c r="AC564" s="118"/>
      <c r="AD564" s="119" t="str">
        <f t="shared" si="6"/>
        <v/>
      </c>
      <c r="AE564" s="107"/>
      <c r="AF564" s="107"/>
      <c r="AG564" s="107"/>
      <c r="AH564" s="107"/>
      <c r="AI564" s="107"/>
      <c r="AJ564" s="120"/>
      <c r="AK564" s="107"/>
      <c r="AL564" s="113"/>
      <c r="AM564" s="121"/>
      <c r="AN564" s="121"/>
    </row>
    <row r="565">
      <c r="A565" s="104"/>
      <c r="B565" s="105"/>
      <c r="C565" s="105"/>
      <c r="D565" s="106" t="str">
        <f t="shared" si="9"/>
        <v/>
      </c>
      <c r="E565" s="107"/>
      <c r="F565" s="108" t="str">
        <f t="shared" si="2"/>
        <v/>
      </c>
      <c r="G565" s="109" t="str">
        <f>IFERROR(VLOOKUP($E565,contratos,2,FALSE),"")</f>
        <v/>
      </c>
      <c r="H565" s="110" t="str">
        <f>IFERROR(VLOOKUP($E565,contratos,3,FALSE),"")</f>
        <v/>
      </c>
      <c r="I565" s="111" t="str">
        <f>IFERROR(VLOOKUP($E565,contratos,4,FALSE),"")</f>
        <v/>
      </c>
      <c r="J565" s="112" t="str">
        <f>IFERROR(VLOOKUP($E565,contratos,5,FALSE),"")</f>
        <v/>
      </c>
      <c r="K565" s="112" t="str">
        <f>IFERROR(VLOOKUP($E565,contratos,6,FALSE),"")</f>
        <v/>
      </c>
      <c r="L565" s="112" t="str">
        <f>IFERROR(VLOOKUP($E565,contratos,7,FALSE),"")</f>
        <v/>
      </c>
      <c r="M565" s="113"/>
      <c r="N565" s="114"/>
      <c r="O565" s="113"/>
      <c r="P565" s="107"/>
      <c r="Q565" s="115"/>
      <c r="R565" s="116"/>
      <c r="S565" s="117" t="str">
        <f t="shared" si="3"/>
        <v/>
      </c>
      <c r="T565" s="116"/>
      <c r="U565" s="106" t="str">
        <f t="shared" si="11"/>
        <v/>
      </c>
      <c r="V565" s="107"/>
      <c r="W565" s="107"/>
      <c r="X565" s="118"/>
      <c r="Y565" s="119" t="str">
        <f t="shared" si="10"/>
        <v/>
      </c>
      <c r="Z565" s="113"/>
      <c r="AA565" s="113"/>
      <c r="AB565" s="119" t="str">
        <f>IF(T565&lt;&gt;"",(HOUR(T565)+MINUTE(T565)/60)*custohh,"")</f>
        <v/>
      </c>
      <c r="AC565" s="118"/>
      <c r="AD565" s="119" t="str">
        <f t="shared" si="6"/>
        <v/>
      </c>
      <c r="AE565" s="107"/>
      <c r="AF565" s="107"/>
      <c r="AG565" s="107"/>
      <c r="AH565" s="107"/>
      <c r="AI565" s="107"/>
      <c r="AJ565" s="120"/>
      <c r="AK565" s="107"/>
      <c r="AL565" s="113"/>
      <c r="AM565" s="121"/>
      <c r="AN565" s="121"/>
    </row>
    <row r="566">
      <c r="A566" s="104"/>
      <c r="B566" s="105"/>
      <c r="C566" s="105"/>
      <c r="D566" s="106" t="str">
        <f t="shared" si="9"/>
        <v/>
      </c>
      <c r="E566" s="107"/>
      <c r="F566" s="108" t="str">
        <f t="shared" si="2"/>
        <v/>
      </c>
      <c r="G566" s="109" t="str">
        <f>IFERROR(VLOOKUP($E566,contratos,2,FALSE),"")</f>
        <v/>
      </c>
      <c r="H566" s="110" t="str">
        <f>IFERROR(VLOOKUP($E566,contratos,3,FALSE),"")</f>
        <v/>
      </c>
      <c r="I566" s="111" t="str">
        <f>IFERROR(VLOOKUP($E566,contratos,4,FALSE),"")</f>
        <v/>
      </c>
      <c r="J566" s="112" t="str">
        <f>IFERROR(VLOOKUP($E566,contratos,5,FALSE),"")</f>
        <v/>
      </c>
      <c r="K566" s="112" t="str">
        <f>IFERROR(VLOOKUP($E566,contratos,6,FALSE),"")</f>
        <v/>
      </c>
      <c r="L566" s="112" t="str">
        <f>IFERROR(VLOOKUP($E566,contratos,7,FALSE),"")</f>
        <v/>
      </c>
      <c r="M566" s="113"/>
      <c r="N566" s="114"/>
      <c r="O566" s="113"/>
      <c r="P566" s="107"/>
      <c r="Q566" s="115"/>
      <c r="R566" s="116"/>
      <c r="S566" s="117" t="str">
        <f t="shared" si="3"/>
        <v/>
      </c>
      <c r="T566" s="116"/>
      <c r="U566" s="106" t="str">
        <f t="shared" si="11"/>
        <v/>
      </c>
      <c r="V566" s="107"/>
      <c r="W566" s="107"/>
      <c r="X566" s="118"/>
      <c r="Y566" s="119" t="str">
        <f t="shared" si="10"/>
        <v/>
      </c>
      <c r="Z566" s="113"/>
      <c r="AA566" s="113"/>
      <c r="AB566" s="119" t="str">
        <f>IF(T566&lt;&gt;"",(HOUR(T566)+MINUTE(T566)/60)*custohh,"")</f>
        <v/>
      </c>
      <c r="AC566" s="118"/>
      <c r="AD566" s="119" t="str">
        <f t="shared" si="6"/>
        <v/>
      </c>
      <c r="AE566" s="107"/>
      <c r="AF566" s="107"/>
      <c r="AG566" s="107"/>
      <c r="AH566" s="107"/>
      <c r="AI566" s="107"/>
      <c r="AJ566" s="120"/>
      <c r="AK566" s="107"/>
      <c r="AL566" s="113"/>
      <c r="AM566" s="121"/>
      <c r="AN566" s="121"/>
    </row>
    <row r="567">
      <c r="A567" s="104"/>
      <c r="B567" s="105"/>
      <c r="C567" s="105"/>
      <c r="D567" s="106" t="str">
        <f t="shared" si="9"/>
        <v/>
      </c>
      <c r="E567" s="107"/>
      <c r="F567" s="108" t="str">
        <f t="shared" si="2"/>
        <v/>
      </c>
      <c r="G567" s="109" t="str">
        <f>IFERROR(VLOOKUP($E567,contratos,2,FALSE),"")</f>
        <v/>
      </c>
      <c r="H567" s="110" t="str">
        <f>IFERROR(VLOOKUP($E567,contratos,3,FALSE),"")</f>
        <v/>
      </c>
      <c r="I567" s="111" t="str">
        <f>IFERROR(VLOOKUP($E567,contratos,4,FALSE),"")</f>
        <v/>
      </c>
      <c r="J567" s="112" t="str">
        <f>IFERROR(VLOOKUP($E567,contratos,5,FALSE),"")</f>
        <v/>
      </c>
      <c r="K567" s="112" t="str">
        <f>IFERROR(VLOOKUP($E567,contratos,6,FALSE),"")</f>
        <v/>
      </c>
      <c r="L567" s="112" t="str">
        <f>IFERROR(VLOOKUP($E567,contratos,7,FALSE),"")</f>
        <v/>
      </c>
      <c r="M567" s="113"/>
      <c r="N567" s="114"/>
      <c r="O567" s="113"/>
      <c r="P567" s="107"/>
      <c r="Q567" s="115"/>
      <c r="R567" s="116"/>
      <c r="S567" s="117" t="str">
        <f t="shared" si="3"/>
        <v/>
      </c>
      <c r="T567" s="116"/>
      <c r="U567" s="106" t="str">
        <f t="shared" si="11"/>
        <v/>
      </c>
      <c r="V567" s="107"/>
      <c r="W567" s="107"/>
      <c r="X567" s="118"/>
      <c r="Y567" s="119" t="str">
        <f t="shared" si="10"/>
        <v/>
      </c>
      <c r="Z567" s="113"/>
      <c r="AA567" s="113"/>
      <c r="AB567" s="119" t="str">
        <f>IF(T567&lt;&gt;"",(HOUR(T567)+MINUTE(T567)/60)*custohh,"")</f>
        <v/>
      </c>
      <c r="AC567" s="118"/>
      <c r="AD567" s="119" t="str">
        <f t="shared" si="6"/>
        <v/>
      </c>
      <c r="AE567" s="107"/>
      <c r="AF567" s="107"/>
      <c r="AG567" s="107"/>
      <c r="AH567" s="107"/>
      <c r="AI567" s="107"/>
      <c r="AJ567" s="120"/>
      <c r="AK567" s="107"/>
      <c r="AL567" s="113"/>
      <c r="AM567" s="121"/>
      <c r="AN567" s="121"/>
    </row>
    <row r="568">
      <c r="A568" s="104"/>
      <c r="B568" s="105"/>
      <c r="C568" s="105"/>
      <c r="D568" s="106" t="str">
        <f t="shared" si="9"/>
        <v/>
      </c>
      <c r="E568" s="107"/>
      <c r="F568" s="108" t="str">
        <f t="shared" si="2"/>
        <v/>
      </c>
      <c r="G568" s="109" t="str">
        <f>IFERROR(VLOOKUP($E568,contratos,2,FALSE),"")</f>
        <v/>
      </c>
      <c r="H568" s="110" t="str">
        <f>IFERROR(VLOOKUP($E568,contratos,3,FALSE),"")</f>
        <v/>
      </c>
      <c r="I568" s="111" t="str">
        <f>IFERROR(VLOOKUP($E568,contratos,4,FALSE),"")</f>
        <v/>
      </c>
      <c r="J568" s="112" t="str">
        <f>IFERROR(VLOOKUP($E568,contratos,5,FALSE),"")</f>
        <v/>
      </c>
      <c r="K568" s="112" t="str">
        <f>IFERROR(VLOOKUP($E568,contratos,6,FALSE),"")</f>
        <v/>
      </c>
      <c r="L568" s="112" t="str">
        <f>IFERROR(VLOOKUP($E568,contratos,7,FALSE),"")</f>
        <v/>
      </c>
      <c r="M568" s="113"/>
      <c r="N568" s="114"/>
      <c r="O568" s="113"/>
      <c r="P568" s="107"/>
      <c r="Q568" s="115"/>
      <c r="R568" s="116"/>
      <c r="S568" s="117" t="str">
        <f t="shared" si="3"/>
        <v/>
      </c>
      <c r="T568" s="116"/>
      <c r="U568" s="106" t="str">
        <f t="shared" si="11"/>
        <v/>
      </c>
      <c r="V568" s="107"/>
      <c r="W568" s="107"/>
      <c r="X568" s="118"/>
      <c r="Y568" s="119" t="str">
        <f t="shared" si="10"/>
        <v/>
      </c>
      <c r="Z568" s="113"/>
      <c r="AA568" s="113"/>
      <c r="AB568" s="119" t="str">
        <f>IF(T568&lt;&gt;"",(HOUR(T568)+MINUTE(T568)/60)*custohh,"")</f>
        <v/>
      </c>
      <c r="AC568" s="118"/>
      <c r="AD568" s="119" t="str">
        <f t="shared" si="6"/>
        <v/>
      </c>
      <c r="AE568" s="107"/>
      <c r="AF568" s="107"/>
      <c r="AG568" s="107"/>
      <c r="AH568" s="107"/>
      <c r="AI568" s="107"/>
      <c r="AJ568" s="120"/>
      <c r="AK568" s="107"/>
      <c r="AL568" s="113"/>
      <c r="AM568" s="121"/>
      <c r="AN568" s="121"/>
    </row>
    <row r="569">
      <c r="A569" s="104"/>
      <c r="B569" s="105"/>
      <c r="C569" s="105"/>
      <c r="D569" s="106" t="str">
        <f t="shared" si="9"/>
        <v/>
      </c>
      <c r="E569" s="107"/>
      <c r="F569" s="108" t="str">
        <f t="shared" si="2"/>
        <v/>
      </c>
      <c r="G569" s="109" t="str">
        <f>IFERROR(VLOOKUP($E569,contratos,2,FALSE),"")</f>
        <v/>
      </c>
      <c r="H569" s="110" t="str">
        <f>IFERROR(VLOOKUP($E569,contratos,3,FALSE),"")</f>
        <v/>
      </c>
      <c r="I569" s="111" t="str">
        <f>IFERROR(VLOOKUP($E569,contratos,4,FALSE),"")</f>
        <v/>
      </c>
      <c r="J569" s="112" t="str">
        <f>IFERROR(VLOOKUP($E569,contratos,5,FALSE),"")</f>
        <v/>
      </c>
      <c r="K569" s="112" t="str">
        <f>IFERROR(VLOOKUP($E569,contratos,6,FALSE),"")</f>
        <v/>
      </c>
      <c r="L569" s="112" t="str">
        <f>IFERROR(VLOOKUP($E569,contratos,7,FALSE),"")</f>
        <v/>
      </c>
      <c r="M569" s="113"/>
      <c r="N569" s="114"/>
      <c r="O569" s="113"/>
      <c r="P569" s="107"/>
      <c r="Q569" s="115"/>
      <c r="R569" s="116"/>
      <c r="S569" s="117" t="str">
        <f t="shared" si="3"/>
        <v/>
      </c>
      <c r="T569" s="116"/>
      <c r="U569" s="106" t="str">
        <f t="shared" si="11"/>
        <v/>
      </c>
      <c r="V569" s="107"/>
      <c r="W569" s="107"/>
      <c r="X569" s="118"/>
      <c r="Y569" s="119" t="str">
        <f t="shared" si="10"/>
        <v/>
      </c>
      <c r="Z569" s="113"/>
      <c r="AA569" s="113"/>
      <c r="AB569" s="119" t="str">
        <f>IF(T569&lt;&gt;"",(HOUR(T569)+MINUTE(T569)/60)*custohh,"")</f>
        <v/>
      </c>
      <c r="AC569" s="118"/>
      <c r="AD569" s="119" t="str">
        <f t="shared" si="6"/>
        <v/>
      </c>
      <c r="AE569" s="107"/>
      <c r="AF569" s="107"/>
      <c r="AG569" s="107"/>
      <c r="AH569" s="107"/>
      <c r="AI569" s="107"/>
      <c r="AJ569" s="120"/>
      <c r="AK569" s="107"/>
      <c r="AL569" s="113"/>
      <c r="AM569" s="121"/>
      <c r="AN569" s="121"/>
    </row>
    <row r="570">
      <c r="A570" s="104"/>
      <c r="B570" s="105"/>
      <c r="C570" s="105"/>
      <c r="D570" s="106" t="str">
        <f t="shared" si="9"/>
        <v/>
      </c>
      <c r="E570" s="107"/>
      <c r="F570" s="108" t="str">
        <f t="shared" si="2"/>
        <v/>
      </c>
      <c r="G570" s="109" t="str">
        <f>IFERROR(VLOOKUP($E570,contratos,2,FALSE),"")</f>
        <v/>
      </c>
      <c r="H570" s="110" t="str">
        <f>IFERROR(VLOOKUP($E570,contratos,3,FALSE),"")</f>
        <v/>
      </c>
      <c r="I570" s="111" t="str">
        <f>IFERROR(VLOOKUP($E570,contratos,4,FALSE),"")</f>
        <v/>
      </c>
      <c r="J570" s="112" t="str">
        <f>IFERROR(VLOOKUP($E570,contratos,5,FALSE),"")</f>
        <v/>
      </c>
      <c r="K570" s="112" t="str">
        <f>IFERROR(VLOOKUP($E570,contratos,6,FALSE),"")</f>
        <v/>
      </c>
      <c r="L570" s="112" t="str">
        <f>IFERROR(VLOOKUP($E570,contratos,7,FALSE),"")</f>
        <v/>
      </c>
      <c r="M570" s="113"/>
      <c r="N570" s="114"/>
      <c r="O570" s="113"/>
      <c r="P570" s="107"/>
      <c r="Q570" s="115"/>
      <c r="R570" s="116"/>
      <c r="S570" s="117" t="str">
        <f t="shared" si="3"/>
        <v/>
      </c>
      <c r="T570" s="116"/>
      <c r="U570" s="106" t="str">
        <f t="shared" si="11"/>
        <v/>
      </c>
      <c r="V570" s="107"/>
      <c r="W570" s="107"/>
      <c r="X570" s="118"/>
      <c r="Y570" s="119" t="str">
        <f t="shared" si="10"/>
        <v/>
      </c>
      <c r="Z570" s="113"/>
      <c r="AA570" s="113"/>
      <c r="AB570" s="119" t="str">
        <f>IF(T570&lt;&gt;"",(HOUR(T570)+MINUTE(T570)/60)*custohh,"")</f>
        <v/>
      </c>
      <c r="AC570" s="118"/>
      <c r="AD570" s="119" t="str">
        <f t="shared" si="6"/>
        <v/>
      </c>
      <c r="AE570" s="107"/>
      <c r="AF570" s="107"/>
      <c r="AG570" s="107"/>
      <c r="AH570" s="107"/>
      <c r="AI570" s="107"/>
      <c r="AJ570" s="120"/>
      <c r="AK570" s="107"/>
      <c r="AL570" s="113"/>
      <c r="AM570" s="121"/>
      <c r="AN570" s="121"/>
    </row>
    <row r="571">
      <c r="A571" s="104"/>
      <c r="B571" s="105"/>
      <c r="C571" s="105"/>
      <c r="D571" s="106" t="str">
        <f t="shared" si="9"/>
        <v/>
      </c>
      <c r="E571" s="107"/>
      <c r="F571" s="108" t="str">
        <f t="shared" si="2"/>
        <v/>
      </c>
      <c r="G571" s="109" t="str">
        <f>IFERROR(VLOOKUP($E571,contratos,2,FALSE),"")</f>
        <v/>
      </c>
      <c r="H571" s="110" t="str">
        <f>IFERROR(VLOOKUP($E571,contratos,3,FALSE),"")</f>
        <v/>
      </c>
      <c r="I571" s="111" t="str">
        <f>IFERROR(VLOOKUP($E571,contratos,4,FALSE),"")</f>
        <v/>
      </c>
      <c r="J571" s="112" t="str">
        <f>IFERROR(VLOOKUP($E571,contratos,5,FALSE),"")</f>
        <v/>
      </c>
      <c r="K571" s="112" t="str">
        <f>IFERROR(VLOOKUP($E571,contratos,6,FALSE),"")</f>
        <v/>
      </c>
      <c r="L571" s="112" t="str">
        <f>IFERROR(VLOOKUP($E571,contratos,7,FALSE),"")</f>
        <v/>
      </c>
      <c r="M571" s="113"/>
      <c r="N571" s="114"/>
      <c r="O571" s="113"/>
      <c r="P571" s="107"/>
      <c r="Q571" s="115"/>
      <c r="R571" s="116"/>
      <c r="S571" s="117" t="str">
        <f t="shared" si="3"/>
        <v/>
      </c>
      <c r="T571" s="116"/>
      <c r="U571" s="106" t="str">
        <f t="shared" si="11"/>
        <v/>
      </c>
      <c r="V571" s="107"/>
      <c r="W571" s="107"/>
      <c r="X571" s="118"/>
      <c r="Y571" s="119" t="str">
        <f t="shared" si="10"/>
        <v/>
      </c>
      <c r="Z571" s="113"/>
      <c r="AA571" s="113"/>
      <c r="AB571" s="119" t="str">
        <f>IF(T571&lt;&gt;"",(HOUR(T571)+MINUTE(T571)/60)*custohh,"")</f>
        <v/>
      </c>
      <c r="AC571" s="118"/>
      <c r="AD571" s="119" t="str">
        <f t="shared" si="6"/>
        <v/>
      </c>
      <c r="AE571" s="107"/>
      <c r="AF571" s="107"/>
      <c r="AG571" s="107"/>
      <c r="AH571" s="107"/>
      <c r="AI571" s="107"/>
      <c r="AJ571" s="120"/>
      <c r="AK571" s="107"/>
      <c r="AL571" s="113"/>
      <c r="AM571" s="121"/>
      <c r="AN571" s="121"/>
    </row>
    <row r="572">
      <c r="A572" s="104"/>
      <c r="B572" s="105"/>
      <c r="C572" s="105"/>
      <c r="D572" s="106" t="str">
        <f t="shared" si="9"/>
        <v/>
      </c>
      <c r="E572" s="107"/>
      <c r="F572" s="108" t="str">
        <f t="shared" si="2"/>
        <v/>
      </c>
      <c r="G572" s="109" t="str">
        <f>IFERROR(VLOOKUP($E572,contratos,2,FALSE),"")</f>
        <v/>
      </c>
      <c r="H572" s="110" t="str">
        <f>IFERROR(VLOOKUP($E572,contratos,3,FALSE),"")</f>
        <v/>
      </c>
      <c r="I572" s="111" t="str">
        <f>IFERROR(VLOOKUP($E572,contratos,4,FALSE),"")</f>
        <v/>
      </c>
      <c r="J572" s="112" t="str">
        <f>IFERROR(VLOOKUP($E572,contratos,5,FALSE),"")</f>
        <v/>
      </c>
      <c r="K572" s="112" t="str">
        <f>IFERROR(VLOOKUP($E572,contratos,6,FALSE),"")</f>
        <v/>
      </c>
      <c r="L572" s="112" t="str">
        <f>IFERROR(VLOOKUP($E572,contratos,7,FALSE),"")</f>
        <v/>
      </c>
      <c r="M572" s="113"/>
      <c r="N572" s="114"/>
      <c r="O572" s="113"/>
      <c r="P572" s="107"/>
      <c r="Q572" s="115"/>
      <c r="R572" s="116"/>
      <c r="S572" s="117" t="str">
        <f t="shared" si="3"/>
        <v/>
      </c>
      <c r="T572" s="116"/>
      <c r="U572" s="106" t="str">
        <f t="shared" si="11"/>
        <v/>
      </c>
      <c r="V572" s="107"/>
      <c r="W572" s="107"/>
      <c r="X572" s="118"/>
      <c r="Y572" s="119" t="str">
        <f t="shared" si="10"/>
        <v/>
      </c>
      <c r="Z572" s="113"/>
      <c r="AA572" s="113"/>
      <c r="AB572" s="119" t="str">
        <f>IF(T572&lt;&gt;"",(HOUR(T572)+MINUTE(T572)/60)*custohh,"")</f>
        <v/>
      </c>
      <c r="AC572" s="118"/>
      <c r="AD572" s="119" t="str">
        <f t="shared" si="6"/>
        <v/>
      </c>
      <c r="AE572" s="107"/>
      <c r="AF572" s="107"/>
      <c r="AG572" s="107"/>
      <c r="AH572" s="107"/>
      <c r="AI572" s="107"/>
      <c r="AJ572" s="120"/>
      <c r="AK572" s="107"/>
      <c r="AL572" s="113"/>
      <c r="AM572" s="121"/>
      <c r="AN572" s="121"/>
    </row>
    <row r="573">
      <c r="A573" s="104"/>
      <c r="B573" s="105"/>
      <c r="C573" s="105"/>
      <c r="D573" s="106" t="str">
        <f t="shared" si="9"/>
        <v/>
      </c>
      <c r="E573" s="107"/>
      <c r="F573" s="108" t="str">
        <f t="shared" si="2"/>
        <v/>
      </c>
      <c r="G573" s="109" t="str">
        <f>IFERROR(VLOOKUP($E573,contratos,2,FALSE),"")</f>
        <v/>
      </c>
      <c r="H573" s="110" t="str">
        <f>IFERROR(VLOOKUP($E573,contratos,3,FALSE),"")</f>
        <v/>
      </c>
      <c r="I573" s="111" t="str">
        <f>IFERROR(VLOOKUP($E573,contratos,4,FALSE),"")</f>
        <v/>
      </c>
      <c r="J573" s="112" t="str">
        <f>IFERROR(VLOOKUP($E573,contratos,5,FALSE),"")</f>
        <v/>
      </c>
      <c r="K573" s="112" t="str">
        <f>IFERROR(VLOOKUP($E573,contratos,6,FALSE),"")</f>
        <v/>
      </c>
      <c r="L573" s="112" t="str">
        <f>IFERROR(VLOOKUP($E573,contratos,7,FALSE),"")</f>
        <v/>
      </c>
      <c r="M573" s="113"/>
      <c r="N573" s="114"/>
      <c r="O573" s="113"/>
      <c r="P573" s="107"/>
      <c r="Q573" s="115"/>
      <c r="R573" s="116"/>
      <c r="S573" s="117" t="str">
        <f t="shared" si="3"/>
        <v/>
      </c>
      <c r="T573" s="116"/>
      <c r="U573" s="106" t="str">
        <f t="shared" si="11"/>
        <v/>
      </c>
      <c r="V573" s="107"/>
      <c r="W573" s="107"/>
      <c r="X573" s="118"/>
      <c r="Y573" s="119" t="str">
        <f t="shared" si="10"/>
        <v/>
      </c>
      <c r="Z573" s="113"/>
      <c r="AA573" s="113"/>
      <c r="AB573" s="119" t="str">
        <f>IF(T573&lt;&gt;"",(HOUR(T573)+MINUTE(T573)/60)*custohh,"")</f>
        <v/>
      </c>
      <c r="AC573" s="118"/>
      <c r="AD573" s="119" t="str">
        <f t="shared" si="6"/>
        <v/>
      </c>
      <c r="AE573" s="107"/>
      <c r="AF573" s="107"/>
      <c r="AG573" s="107"/>
      <c r="AH573" s="107"/>
      <c r="AI573" s="107"/>
      <c r="AJ573" s="120"/>
      <c r="AK573" s="107"/>
      <c r="AL573" s="113"/>
      <c r="AM573" s="121"/>
      <c r="AN573" s="121"/>
    </row>
    <row r="574">
      <c r="A574" s="104"/>
      <c r="B574" s="105"/>
      <c r="C574" s="105"/>
      <c r="D574" s="106" t="str">
        <f t="shared" si="9"/>
        <v/>
      </c>
      <c r="E574" s="107"/>
      <c r="F574" s="108" t="str">
        <f t="shared" si="2"/>
        <v/>
      </c>
      <c r="G574" s="109" t="str">
        <f>IFERROR(VLOOKUP($E574,contratos,2,FALSE),"")</f>
        <v/>
      </c>
      <c r="H574" s="110" t="str">
        <f>IFERROR(VLOOKUP($E574,contratos,3,FALSE),"")</f>
        <v/>
      </c>
      <c r="I574" s="111" t="str">
        <f>IFERROR(VLOOKUP($E574,contratos,4,FALSE),"")</f>
        <v/>
      </c>
      <c r="J574" s="112" t="str">
        <f>IFERROR(VLOOKUP($E574,contratos,5,FALSE),"")</f>
        <v/>
      </c>
      <c r="K574" s="112" t="str">
        <f>IFERROR(VLOOKUP($E574,contratos,6,FALSE),"")</f>
        <v/>
      </c>
      <c r="L574" s="112" t="str">
        <f>IFERROR(VLOOKUP($E574,contratos,7,FALSE),"")</f>
        <v/>
      </c>
      <c r="M574" s="113"/>
      <c r="N574" s="114"/>
      <c r="O574" s="113"/>
      <c r="P574" s="107"/>
      <c r="Q574" s="115"/>
      <c r="R574" s="116"/>
      <c r="S574" s="117" t="str">
        <f t="shared" si="3"/>
        <v/>
      </c>
      <c r="T574" s="116"/>
      <c r="U574" s="106" t="str">
        <f t="shared" si="11"/>
        <v/>
      </c>
      <c r="V574" s="107"/>
      <c r="W574" s="107"/>
      <c r="X574" s="118"/>
      <c r="Y574" s="119" t="str">
        <f t="shared" si="10"/>
        <v/>
      </c>
      <c r="Z574" s="113"/>
      <c r="AA574" s="113"/>
      <c r="AB574" s="119" t="str">
        <f>IF(T574&lt;&gt;"",(HOUR(T574)+MINUTE(T574)/60)*custohh,"")</f>
        <v/>
      </c>
      <c r="AC574" s="118"/>
      <c r="AD574" s="119" t="str">
        <f t="shared" si="6"/>
        <v/>
      </c>
      <c r="AE574" s="107"/>
      <c r="AF574" s="107"/>
      <c r="AG574" s="107"/>
      <c r="AH574" s="107"/>
      <c r="AI574" s="107"/>
      <c r="AJ574" s="120"/>
      <c r="AK574" s="107"/>
      <c r="AL574" s="113"/>
      <c r="AM574" s="121"/>
      <c r="AN574" s="121"/>
    </row>
    <row r="575">
      <c r="A575" s="104"/>
      <c r="B575" s="105"/>
      <c r="C575" s="105"/>
      <c r="D575" s="106" t="str">
        <f t="shared" si="9"/>
        <v/>
      </c>
      <c r="E575" s="107"/>
      <c r="F575" s="108" t="str">
        <f t="shared" si="2"/>
        <v/>
      </c>
      <c r="G575" s="109" t="str">
        <f>IFERROR(VLOOKUP($E575,contratos,2,FALSE),"")</f>
        <v/>
      </c>
      <c r="H575" s="110" t="str">
        <f>IFERROR(VLOOKUP($E575,contratos,3,FALSE),"")</f>
        <v/>
      </c>
      <c r="I575" s="111" t="str">
        <f>IFERROR(VLOOKUP($E575,contratos,4,FALSE),"")</f>
        <v/>
      </c>
      <c r="J575" s="112" t="str">
        <f>IFERROR(VLOOKUP($E575,contratos,5,FALSE),"")</f>
        <v/>
      </c>
      <c r="K575" s="112" t="str">
        <f>IFERROR(VLOOKUP($E575,contratos,6,FALSE),"")</f>
        <v/>
      </c>
      <c r="L575" s="112" t="str">
        <f>IFERROR(VLOOKUP($E575,contratos,7,FALSE),"")</f>
        <v/>
      </c>
      <c r="M575" s="113"/>
      <c r="N575" s="114"/>
      <c r="O575" s="113"/>
      <c r="P575" s="107"/>
      <c r="Q575" s="115"/>
      <c r="R575" s="116"/>
      <c r="S575" s="117" t="str">
        <f t="shared" si="3"/>
        <v/>
      </c>
      <c r="T575" s="116"/>
      <c r="U575" s="106" t="str">
        <f t="shared" si="11"/>
        <v/>
      </c>
      <c r="V575" s="107"/>
      <c r="W575" s="107"/>
      <c r="X575" s="118"/>
      <c r="Y575" s="119" t="str">
        <f t="shared" si="10"/>
        <v/>
      </c>
      <c r="Z575" s="113"/>
      <c r="AA575" s="113"/>
      <c r="AB575" s="119" t="str">
        <f>IF(T575&lt;&gt;"",(HOUR(T575)+MINUTE(T575)/60)*custohh,"")</f>
        <v/>
      </c>
      <c r="AC575" s="118"/>
      <c r="AD575" s="119" t="str">
        <f t="shared" si="6"/>
        <v/>
      </c>
      <c r="AE575" s="107"/>
      <c r="AF575" s="107"/>
      <c r="AG575" s="107"/>
      <c r="AH575" s="107"/>
      <c r="AI575" s="107"/>
      <c r="AJ575" s="120"/>
      <c r="AK575" s="107"/>
      <c r="AL575" s="113"/>
      <c r="AM575" s="121"/>
      <c r="AN575" s="121"/>
    </row>
    <row r="576">
      <c r="A576" s="104"/>
      <c r="B576" s="105"/>
      <c r="C576" s="105"/>
      <c r="D576" s="106" t="str">
        <f t="shared" si="9"/>
        <v/>
      </c>
      <c r="E576" s="107"/>
      <c r="F576" s="108" t="str">
        <f t="shared" si="2"/>
        <v/>
      </c>
      <c r="G576" s="109" t="str">
        <f>IFERROR(VLOOKUP($E576,contratos,2,FALSE),"")</f>
        <v/>
      </c>
      <c r="H576" s="110" t="str">
        <f>IFERROR(VLOOKUP($E576,contratos,3,FALSE),"")</f>
        <v/>
      </c>
      <c r="I576" s="111" t="str">
        <f>IFERROR(VLOOKUP($E576,contratos,4,FALSE),"")</f>
        <v/>
      </c>
      <c r="J576" s="112" t="str">
        <f>IFERROR(VLOOKUP($E576,contratos,5,FALSE),"")</f>
        <v/>
      </c>
      <c r="K576" s="112" t="str">
        <f>IFERROR(VLOOKUP($E576,contratos,6,FALSE),"")</f>
        <v/>
      </c>
      <c r="L576" s="112" t="str">
        <f>IFERROR(VLOOKUP($E576,contratos,7,FALSE),"")</f>
        <v/>
      </c>
      <c r="M576" s="113"/>
      <c r="N576" s="114"/>
      <c r="O576" s="113"/>
      <c r="P576" s="107"/>
      <c r="Q576" s="115"/>
      <c r="R576" s="116"/>
      <c r="S576" s="117" t="str">
        <f t="shared" si="3"/>
        <v/>
      </c>
      <c r="T576" s="116"/>
      <c r="U576" s="106" t="str">
        <f t="shared" si="11"/>
        <v/>
      </c>
      <c r="V576" s="107"/>
      <c r="W576" s="107"/>
      <c r="X576" s="118"/>
      <c r="Y576" s="119" t="str">
        <f t="shared" si="10"/>
        <v/>
      </c>
      <c r="Z576" s="113"/>
      <c r="AA576" s="113"/>
      <c r="AB576" s="119" t="str">
        <f>IF(T576&lt;&gt;"",(HOUR(T576)+MINUTE(T576)/60)*custohh,"")</f>
        <v/>
      </c>
      <c r="AC576" s="118"/>
      <c r="AD576" s="119" t="str">
        <f t="shared" si="6"/>
        <v/>
      </c>
      <c r="AE576" s="107"/>
      <c r="AF576" s="107"/>
      <c r="AG576" s="107"/>
      <c r="AH576" s="107"/>
      <c r="AI576" s="107"/>
      <c r="AJ576" s="120"/>
      <c r="AK576" s="107"/>
      <c r="AL576" s="113"/>
      <c r="AM576" s="121"/>
      <c r="AN576" s="121"/>
    </row>
    <row r="577">
      <c r="A577" s="104"/>
      <c r="B577" s="105"/>
      <c r="C577" s="105"/>
      <c r="D577" s="106" t="str">
        <f t="shared" si="9"/>
        <v/>
      </c>
      <c r="E577" s="107"/>
      <c r="F577" s="108" t="str">
        <f t="shared" si="2"/>
        <v/>
      </c>
      <c r="G577" s="109" t="str">
        <f>IFERROR(VLOOKUP($E577,contratos,2,FALSE),"")</f>
        <v/>
      </c>
      <c r="H577" s="110" t="str">
        <f>IFERROR(VLOOKUP($E577,contratos,3,FALSE),"")</f>
        <v/>
      </c>
      <c r="I577" s="111" t="str">
        <f>IFERROR(VLOOKUP($E577,contratos,4,FALSE),"")</f>
        <v/>
      </c>
      <c r="J577" s="112" t="str">
        <f>IFERROR(VLOOKUP($E577,contratos,5,FALSE),"")</f>
        <v/>
      </c>
      <c r="K577" s="112" t="str">
        <f>IFERROR(VLOOKUP($E577,contratos,6,FALSE),"")</f>
        <v/>
      </c>
      <c r="L577" s="112" t="str">
        <f>IFERROR(VLOOKUP($E577,contratos,7,FALSE),"")</f>
        <v/>
      </c>
      <c r="M577" s="113"/>
      <c r="N577" s="114"/>
      <c r="O577" s="113"/>
      <c r="P577" s="107"/>
      <c r="Q577" s="115"/>
      <c r="R577" s="116"/>
      <c r="S577" s="117" t="str">
        <f t="shared" si="3"/>
        <v/>
      </c>
      <c r="T577" s="116"/>
      <c r="U577" s="106" t="str">
        <f t="shared" si="11"/>
        <v/>
      </c>
      <c r="V577" s="107"/>
      <c r="W577" s="107"/>
      <c r="X577" s="118"/>
      <c r="Y577" s="119" t="str">
        <f t="shared" si="10"/>
        <v/>
      </c>
      <c r="Z577" s="113"/>
      <c r="AA577" s="113"/>
      <c r="AB577" s="119" t="str">
        <f>IF(T577&lt;&gt;"",(HOUR(T577)+MINUTE(T577)/60)*custohh,"")</f>
        <v/>
      </c>
      <c r="AC577" s="118"/>
      <c r="AD577" s="119" t="str">
        <f t="shared" si="6"/>
        <v/>
      </c>
      <c r="AE577" s="107"/>
      <c r="AF577" s="107"/>
      <c r="AG577" s="107"/>
      <c r="AH577" s="107"/>
      <c r="AI577" s="107"/>
      <c r="AJ577" s="120"/>
      <c r="AK577" s="107"/>
      <c r="AL577" s="113"/>
      <c r="AM577" s="121"/>
      <c r="AN577" s="121"/>
    </row>
    <row r="578">
      <c r="A578" s="104"/>
      <c r="B578" s="105"/>
      <c r="C578" s="105"/>
      <c r="D578" s="106" t="str">
        <f t="shared" si="9"/>
        <v/>
      </c>
      <c r="E578" s="107"/>
      <c r="F578" s="108" t="str">
        <f t="shared" si="2"/>
        <v/>
      </c>
      <c r="G578" s="109" t="str">
        <f>IFERROR(VLOOKUP($E578,contratos,2,FALSE),"")</f>
        <v/>
      </c>
      <c r="H578" s="110" t="str">
        <f>IFERROR(VLOOKUP($E578,contratos,3,FALSE),"")</f>
        <v/>
      </c>
      <c r="I578" s="111" t="str">
        <f>IFERROR(VLOOKUP($E578,contratos,4,FALSE),"")</f>
        <v/>
      </c>
      <c r="J578" s="112" t="str">
        <f>IFERROR(VLOOKUP($E578,contratos,5,FALSE),"")</f>
        <v/>
      </c>
      <c r="K578" s="112" t="str">
        <f>IFERROR(VLOOKUP($E578,contratos,6,FALSE),"")</f>
        <v/>
      </c>
      <c r="L578" s="112" t="str">
        <f>IFERROR(VLOOKUP($E578,contratos,7,FALSE),"")</f>
        <v/>
      </c>
      <c r="M578" s="113"/>
      <c r="N578" s="114"/>
      <c r="O578" s="113"/>
      <c r="P578" s="107"/>
      <c r="Q578" s="115"/>
      <c r="R578" s="116"/>
      <c r="S578" s="117" t="str">
        <f t="shared" si="3"/>
        <v/>
      </c>
      <c r="T578" s="116"/>
      <c r="U578" s="106" t="str">
        <f t="shared" si="11"/>
        <v/>
      </c>
      <c r="V578" s="107"/>
      <c r="W578" s="107"/>
      <c r="X578" s="118"/>
      <c r="Y578" s="119" t="str">
        <f t="shared" si="10"/>
        <v/>
      </c>
      <c r="Z578" s="113"/>
      <c r="AA578" s="113"/>
      <c r="AB578" s="119" t="str">
        <f>IF(T578&lt;&gt;"",(HOUR(T578)+MINUTE(T578)/60)*custohh,"")</f>
        <v/>
      </c>
      <c r="AC578" s="118"/>
      <c r="AD578" s="119" t="str">
        <f t="shared" si="6"/>
        <v/>
      </c>
      <c r="AE578" s="107"/>
      <c r="AF578" s="107"/>
      <c r="AG578" s="107"/>
      <c r="AH578" s="107"/>
      <c r="AI578" s="107"/>
      <c r="AJ578" s="120"/>
      <c r="AK578" s="107"/>
      <c r="AL578" s="113"/>
      <c r="AM578" s="121"/>
      <c r="AN578" s="121"/>
    </row>
    <row r="579">
      <c r="A579" s="104"/>
      <c r="B579" s="105"/>
      <c r="C579" s="105"/>
      <c r="D579" s="106" t="str">
        <f t="shared" si="9"/>
        <v/>
      </c>
      <c r="E579" s="107"/>
      <c r="F579" s="108" t="str">
        <f t="shared" si="2"/>
        <v/>
      </c>
      <c r="G579" s="109" t="str">
        <f>IFERROR(VLOOKUP($E579,contratos,2,FALSE),"")</f>
        <v/>
      </c>
      <c r="H579" s="110" t="str">
        <f>IFERROR(VLOOKUP($E579,contratos,3,FALSE),"")</f>
        <v/>
      </c>
      <c r="I579" s="111" t="str">
        <f>IFERROR(VLOOKUP($E579,contratos,4,FALSE),"")</f>
        <v/>
      </c>
      <c r="J579" s="112" t="str">
        <f>IFERROR(VLOOKUP($E579,contratos,5,FALSE),"")</f>
        <v/>
      </c>
      <c r="K579" s="112" t="str">
        <f>IFERROR(VLOOKUP($E579,contratos,6,FALSE),"")</f>
        <v/>
      </c>
      <c r="L579" s="112" t="str">
        <f>IFERROR(VLOOKUP($E579,contratos,7,FALSE),"")</f>
        <v/>
      </c>
      <c r="M579" s="113"/>
      <c r="N579" s="114"/>
      <c r="O579" s="113"/>
      <c r="P579" s="107"/>
      <c r="Q579" s="115"/>
      <c r="R579" s="116"/>
      <c r="S579" s="117" t="str">
        <f t="shared" si="3"/>
        <v/>
      </c>
      <c r="T579" s="116"/>
      <c r="U579" s="106" t="str">
        <f t="shared" si="11"/>
        <v/>
      </c>
      <c r="V579" s="107"/>
      <c r="W579" s="107"/>
      <c r="X579" s="118"/>
      <c r="Y579" s="119" t="str">
        <f t="shared" si="10"/>
        <v/>
      </c>
      <c r="Z579" s="113"/>
      <c r="AA579" s="113"/>
      <c r="AB579" s="119" t="str">
        <f>IF(T579&lt;&gt;"",(HOUR(T579)+MINUTE(T579)/60)*custohh,"")</f>
        <v/>
      </c>
      <c r="AC579" s="118"/>
      <c r="AD579" s="119" t="str">
        <f t="shared" si="6"/>
        <v/>
      </c>
      <c r="AE579" s="107"/>
      <c r="AF579" s="107"/>
      <c r="AG579" s="107"/>
      <c r="AH579" s="107"/>
      <c r="AI579" s="107"/>
      <c r="AJ579" s="120"/>
      <c r="AK579" s="107"/>
      <c r="AL579" s="113"/>
      <c r="AM579" s="121"/>
      <c r="AN579" s="121"/>
    </row>
    <row r="580">
      <c r="A580" s="104"/>
      <c r="B580" s="105"/>
      <c r="C580" s="105"/>
      <c r="D580" s="106" t="str">
        <f t="shared" si="9"/>
        <v/>
      </c>
      <c r="E580" s="107"/>
      <c r="F580" s="108" t="str">
        <f t="shared" si="2"/>
        <v/>
      </c>
      <c r="G580" s="109" t="str">
        <f>IFERROR(VLOOKUP($E580,contratos,2,FALSE),"")</f>
        <v/>
      </c>
      <c r="H580" s="110" t="str">
        <f>IFERROR(VLOOKUP($E580,contratos,3,FALSE),"")</f>
        <v/>
      </c>
      <c r="I580" s="111" t="str">
        <f>IFERROR(VLOOKUP($E580,contratos,4,FALSE),"")</f>
        <v/>
      </c>
      <c r="J580" s="112" t="str">
        <f>IFERROR(VLOOKUP($E580,contratos,5,FALSE),"")</f>
        <v/>
      </c>
      <c r="K580" s="112" t="str">
        <f>IFERROR(VLOOKUP($E580,contratos,6,FALSE),"")</f>
        <v/>
      </c>
      <c r="L580" s="112" t="str">
        <f>IFERROR(VLOOKUP($E580,contratos,7,FALSE),"")</f>
        <v/>
      </c>
      <c r="M580" s="113"/>
      <c r="N580" s="114"/>
      <c r="O580" s="113"/>
      <c r="P580" s="107"/>
      <c r="Q580" s="115"/>
      <c r="R580" s="116"/>
      <c r="S580" s="117" t="str">
        <f t="shared" si="3"/>
        <v/>
      </c>
      <c r="T580" s="116"/>
      <c r="U580" s="106" t="str">
        <f t="shared" si="11"/>
        <v/>
      </c>
      <c r="V580" s="107"/>
      <c r="W580" s="107"/>
      <c r="X580" s="118"/>
      <c r="Y580" s="119" t="str">
        <f t="shared" si="10"/>
        <v/>
      </c>
      <c r="Z580" s="113"/>
      <c r="AA580" s="113"/>
      <c r="AB580" s="119" t="str">
        <f>IF(T580&lt;&gt;"",(HOUR(T580)+MINUTE(T580)/60)*custohh,"")</f>
        <v/>
      </c>
      <c r="AC580" s="118"/>
      <c r="AD580" s="119" t="str">
        <f t="shared" si="6"/>
        <v/>
      </c>
      <c r="AE580" s="107"/>
      <c r="AF580" s="107"/>
      <c r="AG580" s="107"/>
      <c r="AH580" s="107"/>
      <c r="AI580" s="107"/>
      <c r="AJ580" s="120"/>
      <c r="AK580" s="107"/>
      <c r="AL580" s="113"/>
      <c r="AM580" s="121"/>
      <c r="AN580" s="121"/>
    </row>
    <row r="581">
      <c r="A581" s="104"/>
      <c r="B581" s="105"/>
      <c r="C581" s="105"/>
      <c r="D581" s="106" t="str">
        <f t="shared" si="9"/>
        <v/>
      </c>
      <c r="E581" s="107"/>
      <c r="F581" s="108" t="str">
        <f t="shared" si="2"/>
        <v/>
      </c>
      <c r="G581" s="109" t="str">
        <f>IFERROR(VLOOKUP($E581,contratos,2,FALSE),"")</f>
        <v/>
      </c>
      <c r="H581" s="110" t="str">
        <f>IFERROR(VLOOKUP($E581,contratos,3,FALSE),"")</f>
        <v/>
      </c>
      <c r="I581" s="111" t="str">
        <f>IFERROR(VLOOKUP($E581,contratos,4,FALSE),"")</f>
        <v/>
      </c>
      <c r="J581" s="112" t="str">
        <f>IFERROR(VLOOKUP($E581,contratos,5,FALSE),"")</f>
        <v/>
      </c>
      <c r="K581" s="112" t="str">
        <f>IFERROR(VLOOKUP($E581,contratos,6,FALSE),"")</f>
        <v/>
      </c>
      <c r="L581" s="112" t="str">
        <f>IFERROR(VLOOKUP($E581,contratos,7,FALSE),"")</f>
        <v/>
      </c>
      <c r="M581" s="113"/>
      <c r="N581" s="114"/>
      <c r="O581" s="113"/>
      <c r="P581" s="107"/>
      <c r="Q581" s="115"/>
      <c r="R581" s="116"/>
      <c r="S581" s="117" t="str">
        <f t="shared" si="3"/>
        <v/>
      </c>
      <c r="T581" s="116"/>
      <c r="U581" s="106" t="str">
        <f t="shared" si="11"/>
        <v/>
      </c>
      <c r="V581" s="107"/>
      <c r="W581" s="107"/>
      <c r="X581" s="118"/>
      <c r="Y581" s="119" t="str">
        <f t="shared" si="10"/>
        <v/>
      </c>
      <c r="Z581" s="113"/>
      <c r="AA581" s="113"/>
      <c r="AB581" s="119" t="str">
        <f>IF(T581&lt;&gt;"",(HOUR(T581)+MINUTE(T581)/60)*custohh,"")</f>
        <v/>
      </c>
      <c r="AC581" s="118"/>
      <c r="AD581" s="119" t="str">
        <f t="shared" si="6"/>
        <v/>
      </c>
      <c r="AE581" s="107"/>
      <c r="AF581" s="107"/>
      <c r="AG581" s="107"/>
      <c r="AH581" s="107"/>
      <c r="AI581" s="107"/>
      <c r="AJ581" s="120"/>
      <c r="AK581" s="107"/>
      <c r="AL581" s="113"/>
      <c r="AM581" s="121"/>
      <c r="AN581" s="121"/>
    </row>
    <row r="582">
      <c r="A582" s="104"/>
      <c r="B582" s="105"/>
      <c r="C582" s="105"/>
      <c r="D582" s="106" t="str">
        <f t="shared" si="9"/>
        <v/>
      </c>
      <c r="E582" s="107"/>
      <c r="F582" s="108" t="str">
        <f t="shared" si="2"/>
        <v/>
      </c>
      <c r="G582" s="109" t="str">
        <f>IFERROR(VLOOKUP($E582,contratos,2,FALSE),"")</f>
        <v/>
      </c>
      <c r="H582" s="110" t="str">
        <f>IFERROR(VLOOKUP($E582,contratos,3,FALSE),"")</f>
        <v/>
      </c>
      <c r="I582" s="111" t="str">
        <f>IFERROR(VLOOKUP($E582,contratos,4,FALSE),"")</f>
        <v/>
      </c>
      <c r="J582" s="112" t="str">
        <f>IFERROR(VLOOKUP($E582,contratos,5,FALSE),"")</f>
        <v/>
      </c>
      <c r="K582" s="112" t="str">
        <f>IFERROR(VLOOKUP($E582,contratos,6,FALSE),"")</f>
        <v/>
      </c>
      <c r="L582" s="112" t="str">
        <f>IFERROR(VLOOKUP($E582,contratos,7,FALSE),"")</f>
        <v/>
      </c>
      <c r="M582" s="113"/>
      <c r="N582" s="114"/>
      <c r="O582" s="113"/>
      <c r="P582" s="107"/>
      <c r="Q582" s="115"/>
      <c r="R582" s="116"/>
      <c r="S582" s="117" t="str">
        <f t="shared" si="3"/>
        <v/>
      </c>
      <c r="T582" s="116"/>
      <c r="U582" s="106" t="str">
        <f t="shared" si="11"/>
        <v/>
      </c>
      <c r="V582" s="107"/>
      <c r="W582" s="107"/>
      <c r="X582" s="118"/>
      <c r="Y582" s="119" t="str">
        <f t="shared" si="10"/>
        <v/>
      </c>
      <c r="Z582" s="113"/>
      <c r="AA582" s="113"/>
      <c r="AB582" s="119" t="str">
        <f>IF(T582&lt;&gt;"",(HOUR(T582)+MINUTE(T582)/60)*custohh,"")</f>
        <v/>
      </c>
      <c r="AC582" s="118"/>
      <c r="AD582" s="119" t="str">
        <f t="shared" si="6"/>
        <v/>
      </c>
      <c r="AE582" s="107"/>
      <c r="AF582" s="107"/>
      <c r="AG582" s="107"/>
      <c r="AH582" s="107"/>
      <c r="AI582" s="107"/>
      <c r="AJ582" s="120"/>
      <c r="AK582" s="107"/>
      <c r="AL582" s="113"/>
      <c r="AM582" s="121"/>
      <c r="AN582" s="121"/>
    </row>
    <row r="583">
      <c r="A583" s="104"/>
      <c r="B583" s="105"/>
      <c r="C583" s="105"/>
      <c r="D583" s="106" t="str">
        <f t="shared" si="9"/>
        <v/>
      </c>
      <c r="E583" s="107"/>
      <c r="F583" s="108" t="str">
        <f t="shared" si="2"/>
        <v/>
      </c>
      <c r="G583" s="109" t="str">
        <f>IFERROR(VLOOKUP($E583,contratos,2,FALSE),"")</f>
        <v/>
      </c>
      <c r="H583" s="110" t="str">
        <f>IFERROR(VLOOKUP($E583,contratos,3,FALSE),"")</f>
        <v/>
      </c>
      <c r="I583" s="111" t="str">
        <f>IFERROR(VLOOKUP($E583,contratos,4,FALSE),"")</f>
        <v/>
      </c>
      <c r="J583" s="112" t="str">
        <f>IFERROR(VLOOKUP($E583,contratos,5,FALSE),"")</f>
        <v/>
      </c>
      <c r="K583" s="112" t="str">
        <f>IFERROR(VLOOKUP($E583,contratos,6,FALSE),"")</f>
        <v/>
      </c>
      <c r="L583" s="112" t="str">
        <f>IFERROR(VLOOKUP($E583,contratos,7,FALSE),"")</f>
        <v/>
      </c>
      <c r="M583" s="113"/>
      <c r="N583" s="114"/>
      <c r="O583" s="113"/>
      <c r="P583" s="107"/>
      <c r="Q583" s="115"/>
      <c r="R583" s="116"/>
      <c r="S583" s="117" t="str">
        <f t="shared" si="3"/>
        <v/>
      </c>
      <c r="T583" s="116"/>
      <c r="U583" s="106" t="str">
        <f t="shared" si="11"/>
        <v/>
      </c>
      <c r="V583" s="107"/>
      <c r="W583" s="107"/>
      <c r="X583" s="118"/>
      <c r="Y583" s="119" t="str">
        <f t="shared" si="10"/>
        <v/>
      </c>
      <c r="Z583" s="113"/>
      <c r="AA583" s="113"/>
      <c r="AB583" s="119" t="str">
        <f>IF(T583&lt;&gt;"",(HOUR(T583)+MINUTE(T583)/60)*custohh,"")</f>
        <v/>
      </c>
      <c r="AC583" s="118"/>
      <c r="AD583" s="119" t="str">
        <f t="shared" si="6"/>
        <v/>
      </c>
      <c r="AE583" s="107"/>
      <c r="AF583" s="107"/>
      <c r="AG583" s="107"/>
      <c r="AH583" s="107"/>
      <c r="AI583" s="107"/>
      <c r="AJ583" s="120"/>
      <c r="AK583" s="107"/>
      <c r="AL583" s="113"/>
      <c r="AM583" s="121"/>
      <c r="AN583" s="121"/>
    </row>
    <row r="584">
      <c r="A584" s="104"/>
      <c r="B584" s="105"/>
      <c r="C584" s="105"/>
      <c r="D584" s="106" t="str">
        <f t="shared" si="9"/>
        <v/>
      </c>
      <c r="E584" s="107"/>
      <c r="F584" s="108" t="str">
        <f t="shared" si="2"/>
        <v/>
      </c>
      <c r="G584" s="109" t="str">
        <f>IFERROR(VLOOKUP($E584,contratos,2,FALSE),"")</f>
        <v/>
      </c>
      <c r="H584" s="110" t="str">
        <f>IFERROR(VLOOKUP($E584,contratos,3,FALSE),"")</f>
        <v/>
      </c>
      <c r="I584" s="111" t="str">
        <f>IFERROR(VLOOKUP($E584,contratos,4,FALSE),"")</f>
        <v/>
      </c>
      <c r="J584" s="112" t="str">
        <f>IFERROR(VLOOKUP($E584,contratos,5,FALSE),"")</f>
        <v/>
      </c>
      <c r="K584" s="112" t="str">
        <f>IFERROR(VLOOKUP($E584,contratos,6,FALSE),"")</f>
        <v/>
      </c>
      <c r="L584" s="112" t="str">
        <f>IFERROR(VLOOKUP($E584,contratos,7,FALSE),"")</f>
        <v/>
      </c>
      <c r="M584" s="113"/>
      <c r="N584" s="114"/>
      <c r="O584" s="113"/>
      <c r="P584" s="107"/>
      <c r="Q584" s="115"/>
      <c r="R584" s="116"/>
      <c r="S584" s="117" t="str">
        <f t="shared" si="3"/>
        <v/>
      </c>
      <c r="T584" s="116"/>
      <c r="U584" s="106" t="str">
        <f t="shared" si="11"/>
        <v/>
      </c>
      <c r="V584" s="107"/>
      <c r="W584" s="107"/>
      <c r="X584" s="118"/>
      <c r="Y584" s="119" t="str">
        <f t="shared" si="10"/>
        <v/>
      </c>
      <c r="Z584" s="113"/>
      <c r="AA584" s="113"/>
      <c r="AB584" s="119" t="str">
        <f>IF(T584&lt;&gt;"",(HOUR(T584)+MINUTE(T584)/60)*custohh,"")</f>
        <v/>
      </c>
      <c r="AC584" s="118"/>
      <c r="AD584" s="119" t="str">
        <f t="shared" si="6"/>
        <v/>
      </c>
      <c r="AE584" s="107"/>
      <c r="AF584" s="107"/>
      <c r="AG584" s="107"/>
      <c r="AH584" s="107"/>
      <c r="AI584" s="107"/>
      <c r="AJ584" s="120"/>
      <c r="AK584" s="107"/>
      <c r="AL584" s="113"/>
      <c r="AM584" s="121"/>
      <c r="AN584" s="121"/>
    </row>
    <row r="585">
      <c r="A585" s="104"/>
      <c r="B585" s="105"/>
      <c r="C585" s="105"/>
      <c r="D585" s="106" t="str">
        <f t="shared" si="9"/>
        <v/>
      </c>
      <c r="E585" s="107"/>
      <c r="F585" s="108" t="str">
        <f t="shared" si="2"/>
        <v/>
      </c>
      <c r="G585" s="109" t="str">
        <f>IFERROR(VLOOKUP($E585,contratos,2,FALSE),"")</f>
        <v/>
      </c>
      <c r="H585" s="110" t="str">
        <f>IFERROR(VLOOKUP($E585,contratos,3,FALSE),"")</f>
        <v/>
      </c>
      <c r="I585" s="111" t="str">
        <f>IFERROR(VLOOKUP($E585,contratos,4,FALSE),"")</f>
        <v/>
      </c>
      <c r="J585" s="112" t="str">
        <f>IFERROR(VLOOKUP($E585,contratos,5,FALSE),"")</f>
        <v/>
      </c>
      <c r="K585" s="112" t="str">
        <f>IFERROR(VLOOKUP($E585,contratos,6,FALSE),"")</f>
        <v/>
      </c>
      <c r="L585" s="112" t="str">
        <f>IFERROR(VLOOKUP($E585,contratos,7,FALSE),"")</f>
        <v/>
      </c>
      <c r="M585" s="113"/>
      <c r="N585" s="114"/>
      <c r="O585" s="113"/>
      <c r="P585" s="107"/>
      <c r="Q585" s="115"/>
      <c r="R585" s="116"/>
      <c r="S585" s="117" t="str">
        <f t="shared" si="3"/>
        <v/>
      </c>
      <c r="T585" s="116"/>
      <c r="U585" s="106" t="str">
        <f t="shared" si="11"/>
        <v/>
      </c>
      <c r="V585" s="107"/>
      <c r="W585" s="107"/>
      <c r="X585" s="118"/>
      <c r="Y585" s="119" t="str">
        <f t="shared" si="10"/>
        <v/>
      </c>
      <c r="Z585" s="113"/>
      <c r="AA585" s="113"/>
      <c r="AB585" s="119" t="str">
        <f>IF(T585&lt;&gt;"",(HOUR(T585)+MINUTE(T585)/60)*custohh,"")</f>
        <v/>
      </c>
      <c r="AC585" s="118"/>
      <c r="AD585" s="119" t="str">
        <f t="shared" si="6"/>
        <v/>
      </c>
      <c r="AE585" s="107"/>
      <c r="AF585" s="107"/>
      <c r="AG585" s="107"/>
      <c r="AH585" s="107"/>
      <c r="AI585" s="107"/>
      <c r="AJ585" s="120"/>
      <c r="AK585" s="107"/>
      <c r="AL585" s="113"/>
      <c r="AM585" s="121"/>
      <c r="AN585" s="121"/>
    </row>
    <row r="586">
      <c r="A586" s="104"/>
      <c r="B586" s="105"/>
      <c r="C586" s="105"/>
      <c r="D586" s="106" t="str">
        <f t="shared" si="9"/>
        <v/>
      </c>
      <c r="E586" s="107"/>
      <c r="F586" s="108" t="str">
        <f t="shared" si="2"/>
        <v/>
      </c>
      <c r="G586" s="109" t="str">
        <f>IFERROR(VLOOKUP($E586,contratos,2,FALSE),"")</f>
        <v/>
      </c>
      <c r="H586" s="110" t="str">
        <f>IFERROR(VLOOKUP($E586,contratos,3,FALSE),"")</f>
        <v/>
      </c>
      <c r="I586" s="111" t="str">
        <f>IFERROR(VLOOKUP($E586,contratos,4,FALSE),"")</f>
        <v/>
      </c>
      <c r="J586" s="112" t="str">
        <f>IFERROR(VLOOKUP($E586,contratos,5,FALSE),"")</f>
        <v/>
      </c>
      <c r="K586" s="112" t="str">
        <f>IFERROR(VLOOKUP($E586,contratos,6,FALSE),"")</f>
        <v/>
      </c>
      <c r="L586" s="112" t="str">
        <f>IFERROR(VLOOKUP($E586,contratos,7,FALSE),"")</f>
        <v/>
      </c>
      <c r="M586" s="113"/>
      <c r="N586" s="114"/>
      <c r="O586" s="113"/>
      <c r="P586" s="107"/>
      <c r="Q586" s="115"/>
      <c r="R586" s="116"/>
      <c r="S586" s="117" t="str">
        <f t="shared" si="3"/>
        <v/>
      </c>
      <c r="T586" s="116"/>
      <c r="U586" s="106" t="str">
        <f t="shared" si="11"/>
        <v/>
      </c>
      <c r="V586" s="107"/>
      <c r="W586" s="107"/>
      <c r="X586" s="118"/>
      <c r="Y586" s="119" t="str">
        <f t="shared" si="10"/>
        <v/>
      </c>
      <c r="Z586" s="113"/>
      <c r="AA586" s="113"/>
      <c r="AB586" s="119" t="str">
        <f>IF(T586&lt;&gt;"",(HOUR(T586)+MINUTE(T586)/60)*custohh,"")</f>
        <v/>
      </c>
      <c r="AC586" s="118"/>
      <c r="AD586" s="119" t="str">
        <f t="shared" si="6"/>
        <v/>
      </c>
      <c r="AE586" s="107"/>
      <c r="AF586" s="107"/>
      <c r="AG586" s="107"/>
      <c r="AH586" s="107"/>
      <c r="AI586" s="107"/>
      <c r="AJ586" s="120"/>
      <c r="AK586" s="107"/>
      <c r="AL586" s="113"/>
      <c r="AM586" s="121"/>
      <c r="AN586" s="121"/>
    </row>
    <row r="587">
      <c r="A587" s="104"/>
      <c r="B587" s="105"/>
      <c r="C587" s="105"/>
      <c r="D587" s="106" t="str">
        <f t="shared" si="9"/>
        <v/>
      </c>
      <c r="E587" s="107"/>
      <c r="F587" s="108" t="str">
        <f t="shared" si="2"/>
        <v/>
      </c>
      <c r="G587" s="109" t="str">
        <f>IFERROR(VLOOKUP($E587,contratos,2,FALSE),"")</f>
        <v/>
      </c>
      <c r="H587" s="110" t="str">
        <f>IFERROR(VLOOKUP($E587,contratos,3,FALSE),"")</f>
        <v/>
      </c>
      <c r="I587" s="111" t="str">
        <f>IFERROR(VLOOKUP($E587,contratos,4,FALSE),"")</f>
        <v/>
      </c>
      <c r="J587" s="112" t="str">
        <f>IFERROR(VLOOKUP($E587,contratos,5,FALSE),"")</f>
        <v/>
      </c>
      <c r="K587" s="112" t="str">
        <f>IFERROR(VLOOKUP($E587,contratos,6,FALSE),"")</f>
        <v/>
      </c>
      <c r="L587" s="112" t="str">
        <f>IFERROR(VLOOKUP($E587,contratos,7,FALSE),"")</f>
        <v/>
      </c>
      <c r="M587" s="113"/>
      <c r="N587" s="114"/>
      <c r="O587" s="113"/>
      <c r="P587" s="107"/>
      <c r="Q587" s="115"/>
      <c r="R587" s="116"/>
      <c r="S587" s="117" t="str">
        <f t="shared" si="3"/>
        <v/>
      </c>
      <c r="T587" s="116"/>
      <c r="U587" s="106" t="str">
        <f t="shared" si="11"/>
        <v/>
      </c>
      <c r="V587" s="107"/>
      <c r="W587" s="107"/>
      <c r="X587" s="118"/>
      <c r="Y587" s="119" t="str">
        <f t="shared" si="10"/>
        <v/>
      </c>
      <c r="Z587" s="113"/>
      <c r="AA587" s="113"/>
      <c r="AB587" s="119" t="str">
        <f>IF(T587&lt;&gt;"",(HOUR(T587)+MINUTE(T587)/60)*custohh,"")</f>
        <v/>
      </c>
      <c r="AC587" s="118"/>
      <c r="AD587" s="119" t="str">
        <f t="shared" si="6"/>
        <v/>
      </c>
      <c r="AE587" s="107"/>
      <c r="AF587" s="107"/>
      <c r="AG587" s="107"/>
      <c r="AH587" s="107"/>
      <c r="AI587" s="107"/>
      <c r="AJ587" s="120"/>
      <c r="AK587" s="107"/>
      <c r="AL587" s="113"/>
      <c r="AM587" s="121"/>
      <c r="AN587" s="121"/>
    </row>
    <row r="588">
      <c r="A588" s="104"/>
      <c r="B588" s="105"/>
      <c r="C588" s="105"/>
      <c r="D588" s="106" t="str">
        <f t="shared" si="9"/>
        <v/>
      </c>
      <c r="E588" s="107"/>
      <c r="F588" s="108" t="str">
        <f t="shared" si="2"/>
        <v/>
      </c>
      <c r="G588" s="109" t="str">
        <f>IFERROR(VLOOKUP($E588,contratos,2,FALSE),"")</f>
        <v/>
      </c>
      <c r="H588" s="110" t="str">
        <f>IFERROR(VLOOKUP($E588,contratos,3,FALSE),"")</f>
        <v/>
      </c>
      <c r="I588" s="111" t="str">
        <f>IFERROR(VLOOKUP($E588,contratos,4,FALSE),"")</f>
        <v/>
      </c>
      <c r="J588" s="112" t="str">
        <f>IFERROR(VLOOKUP($E588,contratos,5,FALSE),"")</f>
        <v/>
      </c>
      <c r="K588" s="112" t="str">
        <f>IFERROR(VLOOKUP($E588,contratos,6,FALSE),"")</f>
        <v/>
      </c>
      <c r="L588" s="112" t="str">
        <f>IFERROR(VLOOKUP($E588,contratos,7,FALSE),"")</f>
        <v/>
      </c>
      <c r="M588" s="113"/>
      <c r="N588" s="114"/>
      <c r="O588" s="113"/>
      <c r="P588" s="107"/>
      <c r="Q588" s="115"/>
      <c r="R588" s="116"/>
      <c r="S588" s="117" t="str">
        <f t="shared" si="3"/>
        <v/>
      </c>
      <c r="T588" s="116"/>
      <c r="U588" s="106" t="str">
        <f t="shared" si="11"/>
        <v/>
      </c>
      <c r="V588" s="107"/>
      <c r="W588" s="107"/>
      <c r="X588" s="118"/>
      <c r="Y588" s="119" t="str">
        <f t="shared" si="10"/>
        <v/>
      </c>
      <c r="Z588" s="113"/>
      <c r="AA588" s="113"/>
      <c r="AB588" s="119" t="str">
        <f>IF(T588&lt;&gt;"",(HOUR(T588)+MINUTE(T588)/60)*custohh,"")</f>
        <v/>
      </c>
      <c r="AC588" s="118"/>
      <c r="AD588" s="119" t="str">
        <f t="shared" si="6"/>
        <v/>
      </c>
      <c r="AE588" s="107"/>
      <c r="AF588" s="107"/>
      <c r="AG588" s="107"/>
      <c r="AH588" s="107"/>
      <c r="AI588" s="107"/>
      <c r="AJ588" s="120"/>
      <c r="AK588" s="107"/>
      <c r="AL588" s="113"/>
      <c r="AM588" s="121"/>
      <c r="AN588" s="121"/>
    </row>
    <row r="589">
      <c r="A589" s="104"/>
      <c r="B589" s="105"/>
      <c r="C589" s="105"/>
      <c r="D589" s="106" t="str">
        <f t="shared" si="9"/>
        <v/>
      </c>
      <c r="E589" s="107"/>
      <c r="F589" s="108" t="str">
        <f t="shared" si="2"/>
        <v/>
      </c>
      <c r="G589" s="109" t="str">
        <f>IFERROR(VLOOKUP($E589,contratos,2,FALSE),"")</f>
        <v/>
      </c>
      <c r="H589" s="110" t="str">
        <f>IFERROR(VLOOKUP($E589,contratos,3,FALSE),"")</f>
        <v/>
      </c>
      <c r="I589" s="111" t="str">
        <f>IFERROR(VLOOKUP($E589,contratos,4,FALSE),"")</f>
        <v/>
      </c>
      <c r="J589" s="112" t="str">
        <f>IFERROR(VLOOKUP($E589,contratos,5,FALSE),"")</f>
        <v/>
      </c>
      <c r="K589" s="112" t="str">
        <f>IFERROR(VLOOKUP($E589,contratos,6,FALSE),"")</f>
        <v/>
      </c>
      <c r="L589" s="112" t="str">
        <f>IFERROR(VLOOKUP($E589,contratos,7,FALSE),"")</f>
        <v/>
      </c>
      <c r="M589" s="113"/>
      <c r="N589" s="114"/>
      <c r="O589" s="113"/>
      <c r="P589" s="107"/>
      <c r="Q589" s="115"/>
      <c r="R589" s="116"/>
      <c r="S589" s="117" t="str">
        <f t="shared" si="3"/>
        <v/>
      </c>
      <c r="T589" s="116"/>
      <c r="U589" s="106" t="str">
        <f t="shared" si="11"/>
        <v/>
      </c>
      <c r="V589" s="107"/>
      <c r="W589" s="107"/>
      <c r="X589" s="118"/>
      <c r="Y589" s="119" t="str">
        <f t="shared" si="10"/>
        <v/>
      </c>
      <c r="Z589" s="113"/>
      <c r="AA589" s="113"/>
      <c r="AB589" s="119" t="str">
        <f>IF(T589&lt;&gt;"",(HOUR(T589)+MINUTE(T589)/60)*custohh,"")</f>
        <v/>
      </c>
      <c r="AC589" s="118"/>
      <c r="AD589" s="119" t="str">
        <f t="shared" si="6"/>
        <v/>
      </c>
      <c r="AE589" s="107"/>
      <c r="AF589" s="107"/>
      <c r="AG589" s="107"/>
      <c r="AH589" s="107"/>
      <c r="AI589" s="107"/>
      <c r="AJ589" s="120"/>
      <c r="AK589" s="107"/>
      <c r="AL589" s="113"/>
      <c r="AM589" s="121"/>
      <c r="AN589" s="121"/>
    </row>
    <row r="590">
      <c r="A590" s="104"/>
      <c r="B590" s="105"/>
      <c r="C590" s="105"/>
      <c r="D590" s="106" t="str">
        <f t="shared" si="9"/>
        <v/>
      </c>
      <c r="E590" s="107"/>
      <c r="F590" s="108" t="str">
        <f t="shared" si="2"/>
        <v/>
      </c>
      <c r="G590" s="109" t="str">
        <f>IFERROR(VLOOKUP($E590,contratos,2,FALSE),"")</f>
        <v/>
      </c>
      <c r="H590" s="110" t="str">
        <f>IFERROR(VLOOKUP($E590,contratos,3,FALSE),"")</f>
        <v/>
      </c>
      <c r="I590" s="111" t="str">
        <f>IFERROR(VLOOKUP($E590,contratos,4,FALSE),"")</f>
        <v/>
      </c>
      <c r="J590" s="112" t="str">
        <f>IFERROR(VLOOKUP($E590,contratos,5,FALSE),"")</f>
        <v/>
      </c>
      <c r="K590" s="112" t="str">
        <f>IFERROR(VLOOKUP($E590,contratos,6,FALSE),"")</f>
        <v/>
      </c>
      <c r="L590" s="112" t="str">
        <f>IFERROR(VLOOKUP($E590,contratos,7,FALSE),"")</f>
        <v/>
      </c>
      <c r="M590" s="113"/>
      <c r="N590" s="114"/>
      <c r="O590" s="113"/>
      <c r="P590" s="107"/>
      <c r="Q590" s="115"/>
      <c r="R590" s="116"/>
      <c r="S590" s="117" t="str">
        <f t="shared" si="3"/>
        <v/>
      </c>
      <c r="T590" s="116"/>
      <c r="U590" s="106" t="str">
        <f t="shared" si="11"/>
        <v/>
      </c>
      <c r="V590" s="107"/>
      <c r="W590" s="107"/>
      <c r="X590" s="118"/>
      <c r="Y590" s="119" t="str">
        <f t="shared" si="10"/>
        <v/>
      </c>
      <c r="Z590" s="113"/>
      <c r="AA590" s="113"/>
      <c r="AB590" s="119" t="str">
        <f>IF(T590&lt;&gt;"",(HOUR(T590)+MINUTE(T590)/60)*custohh,"")</f>
        <v/>
      </c>
      <c r="AC590" s="118"/>
      <c r="AD590" s="119" t="str">
        <f t="shared" si="6"/>
        <v/>
      </c>
      <c r="AE590" s="107"/>
      <c r="AF590" s="107"/>
      <c r="AG590" s="107"/>
      <c r="AH590" s="107"/>
      <c r="AI590" s="107"/>
      <c r="AJ590" s="120"/>
      <c r="AK590" s="107"/>
      <c r="AL590" s="113"/>
      <c r="AM590" s="121"/>
      <c r="AN590" s="121"/>
    </row>
    <row r="591">
      <c r="A591" s="104"/>
      <c r="B591" s="105"/>
      <c r="C591" s="105"/>
      <c r="D591" s="106" t="str">
        <f t="shared" si="9"/>
        <v/>
      </c>
      <c r="E591" s="107"/>
      <c r="F591" s="108" t="str">
        <f t="shared" si="2"/>
        <v/>
      </c>
      <c r="G591" s="109" t="str">
        <f>IFERROR(VLOOKUP($E591,contratos,2,FALSE),"")</f>
        <v/>
      </c>
      <c r="H591" s="110" t="str">
        <f>IFERROR(VLOOKUP($E591,contratos,3,FALSE),"")</f>
        <v/>
      </c>
      <c r="I591" s="111" t="str">
        <f>IFERROR(VLOOKUP($E591,contratos,4,FALSE),"")</f>
        <v/>
      </c>
      <c r="J591" s="112" t="str">
        <f>IFERROR(VLOOKUP($E591,contratos,5,FALSE),"")</f>
        <v/>
      </c>
      <c r="K591" s="112" t="str">
        <f>IFERROR(VLOOKUP($E591,contratos,6,FALSE),"")</f>
        <v/>
      </c>
      <c r="L591" s="112" t="str">
        <f>IFERROR(VLOOKUP($E591,contratos,7,FALSE),"")</f>
        <v/>
      </c>
      <c r="M591" s="113"/>
      <c r="N591" s="114"/>
      <c r="O591" s="113"/>
      <c r="P591" s="107"/>
      <c r="Q591" s="115"/>
      <c r="R591" s="116"/>
      <c r="S591" s="117" t="str">
        <f t="shared" si="3"/>
        <v/>
      </c>
      <c r="T591" s="116"/>
      <c r="U591" s="106" t="str">
        <f t="shared" si="11"/>
        <v/>
      </c>
      <c r="V591" s="107"/>
      <c r="W591" s="107"/>
      <c r="X591" s="118"/>
      <c r="Y591" s="119" t="str">
        <f t="shared" si="10"/>
        <v/>
      </c>
      <c r="Z591" s="113"/>
      <c r="AA591" s="113"/>
      <c r="AB591" s="119" t="str">
        <f>IF(T591&lt;&gt;"",(HOUR(T591)+MINUTE(T591)/60)*custohh,"")</f>
        <v/>
      </c>
      <c r="AC591" s="118"/>
      <c r="AD591" s="119" t="str">
        <f t="shared" si="6"/>
        <v/>
      </c>
      <c r="AE591" s="107"/>
      <c r="AF591" s="107"/>
      <c r="AG591" s="107"/>
      <c r="AH591" s="107"/>
      <c r="AI591" s="107"/>
      <c r="AJ591" s="120"/>
      <c r="AK591" s="107"/>
      <c r="AL591" s="113"/>
      <c r="AM591" s="121"/>
      <c r="AN591" s="121"/>
    </row>
    <row r="592">
      <c r="A592" s="104"/>
      <c r="B592" s="105"/>
      <c r="C592" s="105"/>
      <c r="D592" s="106" t="str">
        <f t="shared" si="9"/>
        <v/>
      </c>
      <c r="E592" s="107"/>
      <c r="F592" s="108" t="str">
        <f t="shared" si="2"/>
        <v/>
      </c>
      <c r="G592" s="109" t="str">
        <f>IFERROR(VLOOKUP($E592,contratos,2,FALSE),"")</f>
        <v/>
      </c>
      <c r="H592" s="110" t="str">
        <f>IFERROR(VLOOKUP($E592,contratos,3,FALSE),"")</f>
        <v/>
      </c>
      <c r="I592" s="111" t="str">
        <f>IFERROR(VLOOKUP($E592,contratos,4,FALSE),"")</f>
        <v/>
      </c>
      <c r="J592" s="112" t="str">
        <f>IFERROR(VLOOKUP($E592,contratos,5,FALSE),"")</f>
        <v/>
      </c>
      <c r="K592" s="112" t="str">
        <f>IFERROR(VLOOKUP($E592,contratos,6,FALSE),"")</f>
        <v/>
      </c>
      <c r="L592" s="112" t="str">
        <f>IFERROR(VLOOKUP($E592,contratos,7,FALSE),"")</f>
        <v/>
      </c>
      <c r="M592" s="113"/>
      <c r="N592" s="114"/>
      <c r="O592" s="113"/>
      <c r="P592" s="107"/>
      <c r="Q592" s="115"/>
      <c r="R592" s="116"/>
      <c r="S592" s="117" t="str">
        <f t="shared" si="3"/>
        <v/>
      </c>
      <c r="T592" s="116"/>
      <c r="U592" s="106" t="str">
        <f t="shared" si="11"/>
        <v/>
      </c>
      <c r="V592" s="107"/>
      <c r="W592" s="107"/>
      <c r="X592" s="118"/>
      <c r="Y592" s="119" t="str">
        <f t="shared" si="10"/>
        <v/>
      </c>
      <c r="Z592" s="113"/>
      <c r="AA592" s="113"/>
      <c r="AB592" s="119" t="str">
        <f>IF(T592&lt;&gt;"",(HOUR(T592)+MINUTE(T592)/60)*custohh,"")</f>
        <v/>
      </c>
      <c r="AC592" s="118"/>
      <c r="AD592" s="119" t="str">
        <f t="shared" si="6"/>
        <v/>
      </c>
      <c r="AE592" s="107"/>
      <c r="AF592" s="107"/>
      <c r="AG592" s="107"/>
      <c r="AH592" s="107"/>
      <c r="AI592" s="107"/>
      <c r="AJ592" s="120"/>
      <c r="AK592" s="107"/>
      <c r="AL592" s="113"/>
      <c r="AM592" s="121"/>
      <c r="AN592" s="121"/>
    </row>
    <row r="593">
      <c r="A593" s="104"/>
      <c r="B593" s="105"/>
      <c r="C593" s="105"/>
      <c r="D593" s="106" t="str">
        <f t="shared" si="9"/>
        <v/>
      </c>
      <c r="E593" s="107"/>
      <c r="F593" s="108" t="str">
        <f t="shared" si="2"/>
        <v/>
      </c>
      <c r="G593" s="109" t="str">
        <f>IFERROR(VLOOKUP($E593,contratos,2,FALSE),"")</f>
        <v/>
      </c>
      <c r="H593" s="110" t="str">
        <f>IFERROR(VLOOKUP($E593,contratos,3,FALSE),"")</f>
        <v/>
      </c>
      <c r="I593" s="111" t="str">
        <f>IFERROR(VLOOKUP($E593,contratos,4,FALSE),"")</f>
        <v/>
      </c>
      <c r="J593" s="112" t="str">
        <f>IFERROR(VLOOKUP($E593,contratos,5,FALSE),"")</f>
        <v/>
      </c>
      <c r="K593" s="112" t="str">
        <f>IFERROR(VLOOKUP($E593,contratos,6,FALSE),"")</f>
        <v/>
      </c>
      <c r="L593" s="112" t="str">
        <f>IFERROR(VLOOKUP($E593,contratos,7,FALSE),"")</f>
        <v/>
      </c>
      <c r="M593" s="113"/>
      <c r="N593" s="114"/>
      <c r="O593" s="113"/>
      <c r="P593" s="107"/>
      <c r="Q593" s="115"/>
      <c r="R593" s="116"/>
      <c r="S593" s="117" t="str">
        <f t="shared" si="3"/>
        <v/>
      </c>
      <c r="T593" s="116"/>
      <c r="U593" s="106" t="str">
        <f t="shared" si="11"/>
        <v/>
      </c>
      <c r="V593" s="107"/>
      <c r="W593" s="107"/>
      <c r="X593" s="118"/>
      <c r="Y593" s="119" t="str">
        <f t="shared" si="10"/>
        <v/>
      </c>
      <c r="Z593" s="113"/>
      <c r="AA593" s="113"/>
      <c r="AB593" s="119" t="str">
        <f>IF(T593&lt;&gt;"",(HOUR(T593)+MINUTE(T593)/60)*custohh,"")</f>
        <v/>
      </c>
      <c r="AC593" s="118"/>
      <c r="AD593" s="119" t="str">
        <f t="shared" si="6"/>
        <v/>
      </c>
      <c r="AE593" s="107"/>
      <c r="AF593" s="107"/>
      <c r="AG593" s="107"/>
      <c r="AH593" s="107"/>
      <c r="AI593" s="107"/>
      <c r="AJ593" s="120"/>
      <c r="AK593" s="107"/>
      <c r="AL593" s="113"/>
      <c r="AM593" s="121"/>
      <c r="AN593" s="121"/>
    </row>
    <row r="594">
      <c r="A594" s="104"/>
      <c r="B594" s="105"/>
      <c r="C594" s="105"/>
      <c r="D594" s="106" t="str">
        <f t="shared" si="9"/>
        <v/>
      </c>
      <c r="E594" s="107"/>
      <c r="F594" s="108" t="str">
        <f t="shared" si="2"/>
        <v/>
      </c>
      <c r="G594" s="109" t="str">
        <f>IFERROR(VLOOKUP($E594,contratos,2,FALSE),"")</f>
        <v/>
      </c>
      <c r="H594" s="110" t="str">
        <f>IFERROR(VLOOKUP($E594,contratos,3,FALSE),"")</f>
        <v/>
      </c>
      <c r="I594" s="111" t="str">
        <f>IFERROR(VLOOKUP($E594,contratos,4,FALSE),"")</f>
        <v/>
      </c>
      <c r="J594" s="112" t="str">
        <f>IFERROR(VLOOKUP($E594,contratos,5,FALSE),"")</f>
        <v/>
      </c>
      <c r="K594" s="112" t="str">
        <f>IFERROR(VLOOKUP($E594,contratos,6,FALSE),"")</f>
        <v/>
      </c>
      <c r="L594" s="112" t="str">
        <f>IFERROR(VLOOKUP($E594,contratos,7,FALSE),"")</f>
        <v/>
      </c>
      <c r="M594" s="113"/>
      <c r="N594" s="114"/>
      <c r="O594" s="113"/>
      <c r="P594" s="107"/>
      <c r="Q594" s="115"/>
      <c r="R594" s="116"/>
      <c r="S594" s="117" t="str">
        <f t="shared" si="3"/>
        <v/>
      </c>
      <c r="T594" s="116"/>
      <c r="U594" s="106" t="str">
        <f t="shared" si="11"/>
        <v/>
      </c>
      <c r="V594" s="107"/>
      <c r="W594" s="107"/>
      <c r="X594" s="118"/>
      <c r="Y594" s="119" t="str">
        <f t="shared" si="10"/>
        <v/>
      </c>
      <c r="Z594" s="113"/>
      <c r="AA594" s="113"/>
      <c r="AB594" s="119" t="str">
        <f>IF(T594&lt;&gt;"",(HOUR(T594)+MINUTE(T594)/60)*custohh,"")</f>
        <v/>
      </c>
      <c r="AC594" s="118"/>
      <c r="AD594" s="119" t="str">
        <f t="shared" si="6"/>
        <v/>
      </c>
      <c r="AE594" s="107"/>
      <c r="AF594" s="107"/>
      <c r="AG594" s="107"/>
      <c r="AH594" s="107"/>
      <c r="AI594" s="107"/>
      <c r="AJ594" s="120"/>
      <c r="AK594" s="107"/>
      <c r="AL594" s="113"/>
      <c r="AM594" s="121"/>
      <c r="AN594" s="121"/>
    </row>
    <row r="595">
      <c r="A595" s="104"/>
      <c r="B595" s="105"/>
      <c r="C595" s="105"/>
      <c r="D595" s="106" t="str">
        <f t="shared" si="9"/>
        <v/>
      </c>
      <c r="E595" s="107"/>
      <c r="F595" s="108" t="str">
        <f t="shared" si="2"/>
        <v/>
      </c>
      <c r="G595" s="109" t="str">
        <f>IFERROR(VLOOKUP($E595,contratos,2,FALSE),"")</f>
        <v/>
      </c>
      <c r="H595" s="110" t="str">
        <f>IFERROR(VLOOKUP($E595,contratos,3,FALSE),"")</f>
        <v/>
      </c>
      <c r="I595" s="111" t="str">
        <f>IFERROR(VLOOKUP($E595,contratos,4,FALSE),"")</f>
        <v/>
      </c>
      <c r="J595" s="112" t="str">
        <f>IFERROR(VLOOKUP($E595,contratos,5,FALSE),"")</f>
        <v/>
      </c>
      <c r="K595" s="112" t="str">
        <f>IFERROR(VLOOKUP($E595,contratos,6,FALSE),"")</f>
        <v/>
      </c>
      <c r="L595" s="112" t="str">
        <f>IFERROR(VLOOKUP($E595,contratos,7,FALSE),"")</f>
        <v/>
      </c>
      <c r="M595" s="113"/>
      <c r="N595" s="114"/>
      <c r="O595" s="113"/>
      <c r="P595" s="107"/>
      <c r="Q595" s="115"/>
      <c r="R595" s="116"/>
      <c r="S595" s="117" t="str">
        <f t="shared" si="3"/>
        <v/>
      </c>
      <c r="T595" s="116"/>
      <c r="U595" s="106" t="str">
        <f t="shared" si="11"/>
        <v/>
      </c>
      <c r="V595" s="107"/>
      <c r="W595" s="107"/>
      <c r="X595" s="118"/>
      <c r="Y595" s="119" t="str">
        <f t="shared" si="10"/>
        <v/>
      </c>
      <c r="Z595" s="113"/>
      <c r="AA595" s="113"/>
      <c r="AB595" s="119" t="str">
        <f>IF(T595&lt;&gt;"",(HOUR(T595)+MINUTE(T595)/60)*custohh,"")</f>
        <v/>
      </c>
      <c r="AC595" s="118"/>
      <c r="AD595" s="119" t="str">
        <f t="shared" si="6"/>
        <v/>
      </c>
      <c r="AE595" s="107"/>
      <c r="AF595" s="107"/>
      <c r="AG595" s="107"/>
      <c r="AH595" s="107"/>
      <c r="AI595" s="107"/>
      <c r="AJ595" s="120"/>
      <c r="AK595" s="107"/>
      <c r="AL595" s="113"/>
      <c r="AM595" s="121"/>
      <c r="AN595" s="121"/>
    </row>
    <row r="596">
      <c r="A596" s="104"/>
      <c r="B596" s="105"/>
      <c r="C596" s="105"/>
      <c r="D596" s="106" t="str">
        <f t="shared" si="9"/>
        <v/>
      </c>
      <c r="E596" s="107"/>
      <c r="F596" s="108" t="str">
        <f t="shared" si="2"/>
        <v/>
      </c>
      <c r="G596" s="109" t="str">
        <f>IFERROR(VLOOKUP($E596,contratos,2,FALSE),"")</f>
        <v/>
      </c>
      <c r="H596" s="110" t="str">
        <f>IFERROR(VLOOKUP($E596,contratos,3,FALSE),"")</f>
        <v/>
      </c>
      <c r="I596" s="111" t="str">
        <f>IFERROR(VLOOKUP($E596,contratos,4,FALSE),"")</f>
        <v/>
      </c>
      <c r="J596" s="112" t="str">
        <f>IFERROR(VLOOKUP($E596,contratos,5,FALSE),"")</f>
        <v/>
      </c>
      <c r="K596" s="112" t="str">
        <f>IFERROR(VLOOKUP($E596,contratos,6,FALSE),"")</f>
        <v/>
      </c>
      <c r="L596" s="112" t="str">
        <f>IFERROR(VLOOKUP($E596,contratos,7,FALSE),"")</f>
        <v/>
      </c>
      <c r="M596" s="113"/>
      <c r="N596" s="114"/>
      <c r="O596" s="113"/>
      <c r="P596" s="107"/>
      <c r="Q596" s="115"/>
      <c r="R596" s="116"/>
      <c r="S596" s="117" t="str">
        <f t="shared" si="3"/>
        <v/>
      </c>
      <c r="T596" s="116"/>
      <c r="U596" s="106" t="str">
        <f t="shared" si="11"/>
        <v/>
      </c>
      <c r="V596" s="107"/>
      <c r="W596" s="107"/>
      <c r="X596" s="118"/>
      <c r="Y596" s="119" t="str">
        <f t="shared" si="10"/>
        <v/>
      </c>
      <c r="Z596" s="113"/>
      <c r="AA596" s="113"/>
      <c r="AB596" s="119" t="str">
        <f>IF(T596&lt;&gt;"",(HOUR(T596)+MINUTE(T596)/60)*custohh,"")</f>
        <v/>
      </c>
      <c r="AC596" s="118"/>
      <c r="AD596" s="119" t="str">
        <f t="shared" si="6"/>
        <v/>
      </c>
      <c r="AE596" s="107"/>
      <c r="AF596" s="107"/>
      <c r="AG596" s="107"/>
      <c r="AH596" s="107"/>
      <c r="AI596" s="107"/>
      <c r="AJ596" s="120"/>
      <c r="AK596" s="107"/>
      <c r="AL596" s="113"/>
      <c r="AM596" s="121"/>
      <c r="AN596" s="121"/>
    </row>
    <row r="597">
      <c r="A597" s="104"/>
      <c r="B597" s="105"/>
      <c r="C597" s="105"/>
      <c r="D597" s="106" t="str">
        <f t="shared" si="9"/>
        <v/>
      </c>
      <c r="E597" s="107"/>
      <c r="F597" s="108" t="str">
        <f t="shared" si="2"/>
        <v/>
      </c>
      <c r="G597" s="109" t="str">
        <f>IFERROR(VLOOKUP($E597,contratos,2,FALSE),"")</f>
        <v/>
      </c>
      <c r="H597" s="110" t="str">
        <f>IFERROR(VLOOKUP($E597,contratos,3,FALSE),"")</f>
        <v/>
      </c>
      <c r="I597" s="111" t="str">
        <f>IFERROR(VLOOKUP($E597,contratos,4,FALSE),"")</f>
        <v/>
      </c>
      <c r="J597" s="112" t="str">
        <f>IFERROR(VLOOKUP($E597,contratos,5,FALSE),"")</f>
        <v/>
      </c>
      <c r="K597" s="112" t="str">
        <f>IFERROR(VLOOKUP($E597,contratos,6,FALSE),"")</f>
        <v/>
      </c>
      <c r="L597" s="112" t="str">
        <f>IFERROR(VLOOKUP($E597,contratos,7,FALSE),"")</f>
        <v/>
      </c>
      <c r="M597" s="113"/>
      <c r="N597" s="114"/>
      <c r="O597" s="113"/>
      <c r="P597" s="107"/>
      <c r="Q597" s="115"/>
      <c r="R597" s="116"/>
      <c r="S597" s="117" t="str">
        <f t="shared" si="3"/>
        <v/>
      </c>
      <c r="T597" s="116"/>
      <c r="U597" s="106" t="str">
        <f t="shared" si="11"/>
        <v/>
      </c>
      <c r="V597" s="107"/>
      <c r="W597" s="107"/>
      <c r="X597" s="118"/>
      <c r="Y597" s="119" t="str">
        <f t="shared" si="10"/>
        <v/>
      </c>
      <c r="Z597" s="113"/>
      <c r="AA597" s="113"/>
      <c r="AB597" s="119" t="str">
        <f>IF(T597&lt;&gt;"",(HOUR(T597)+MINUTE(T597)/60)*custohh,"")</f>
        <v/>
      </c>
      <c r="AC597" s="118"/>
      <c r="AD597" s="119" t="str">
        <f t="shared" si="6"/>
        <v/>
      </c>
      <c r="AE597" s="107"/>
      <c r="AF597" s="107"/>
      <c r="AG597" s="107"/>
      <c r="AH597" s="107"/>
      <c r="AI597" s="107"/>
      <c r="AJ597" s="120"/>
      <c r="AK597" s="107"/>
      <c r="AL597" s="113"/>
      <c r="AM597" s="121"/>
      <c r="AN597" s="121"/>
    </row>
    <row r="598">
      <c r="A598" s="104"/>
      <c r="B598" s="105"/>
      <c r="C598" s="105"/>
      <c r="D598" s="106" t="str">
        <f t="shared" si="9"/>
        <v/>
      </c>
      <c r="E598" s="107"/>
      <c r="F598" s="108" t="str">
        <f t="shared" si="2"/>
        <v/>
      </c>
      <c r="G598" s="109" t="str">
        <f>IFERROR(VLOOKUP($E598,contratos,2,FALSE),"")</f>
        <v/>
      </c>
      <c r="H598" s="110" t="str">
        <f>IFERROR(VLOOKUP($E598,contratos,3,FALSE),"")</f>
        <v/>
      </c>
      <c r="I598" s="111" t="str">
        <f>IFERROR(VLOOKUP($E598,contratos,4,FALSE),"")</f>
        <v/>
      </c>
      <c r="J598" s="112" t="str">
        <f>IFERROR(VLOOKUP($E598,contratos,5,FALSE),"")</f>
        <v/>
      </c>
      <c r="K598" s="112" t="str">
        <f>IFERROR(VLOOKUP($E598,contratos,6,FALSE),"")</f>
        <v/>
      </c>
      <c r="L598" s="112" t="str">
        <f>IFERROR(VLOOKUP($E598,contratos,7,FALSE),"")</f>
        <v/>
      </c>
      <c r="M598" s="113"/>
      <c r="N598" s="114"/>
      <c r="O598" s="113"/>
      <c r="P598" s="107"/>
      <c r="Q598" s="115"/>
      <c r="R598" s="116"/>
      <c r="S598" s="117" t="str">
        <f t="shared" si="3"/>
        <v/>
      </c>
      <c r="T598" s="116"/>
      <c r="U598" s="106" t="str">
        <f t="shared" si="11"/>
        <v/>
      </c>
      <c r="V598" s="107"/>
      <c r="W598" s="107"/>
      <c r="X598" s="118"/>
      <c r="Y598" s="119" t="str">
        <f t="shared" si="10"/>
        <v/>
      </c>
      <c r="Z598" s="113"/>
      <c r="AA598" s="113"/>
      <c r="AB598" s="119" t="str">
        <f>IF(T598&lt;&gt;"",(HOUR(T598)+MINUTE(T598)/60)*custohh,"")</f>
        <v/>
      </c>
      <c r="AC598" s="118"/>
      <c r="AD598" s="119" t="str">
        <f t="shared" si="6"/>
        <v/>
      </c>
      <c r="AE598" s="107"/>
      <c r="AF598" s="107"/>
      <c r="AG598" s="107"/>
      <c r="AH598" s="107"/>
      <c r="AI598" s="107"/>
      <c r="AJ598" s="120"/>
      <c r="AK598" s="107"/>
      <c r="AL598" s="113"/>
      <c r="AM598" s="121"/>
      <c r="AN598" s="121"/>
    </row>
    <row r="599">
      <c r="A599" s="104"/>
      <c r="B599" s="105"/>
      <c r="C599" s="105"/>
      <c r="D599" s="106" t="str">
        <f t="shared" si="9"/>
        <v/>
      </c>
      <c r="E599" s="107"/>
      <c r="F599" s="108" t="str">
        <f t="shared" si="2"/>
        <v/>
      </c>
      <c r="G599" s="109" t="str">
        <f>IFERROR(VLOOKUP($E599,contratos,2,FALSE),"")</f>
        <v/>
      </c>
      <c r="H599" s="110" t="str">
        <f>IFERROR(VLOOKUP($E599,contratos,3,FALSE),"")</f>
        <v/>
      </c>
      <c r="I599" s="111" t="str">
        <f>IFERROR(VLOOKUP($E599,contratos,4,FALSE),"")</f>
        <v/>
      </c>
      <c r="J599" s="112" t="str">
        <f>IFERROR(VLOOKUP($E599,contratos,5,FALSE),"")</f>
        <v/>
      </c>
      <c r="K599" s="112" t="str">
        <f>IFERROR(VLOOKUP($E599,contratos,6,FALSE),"")</f>
        <v/>
      </c>
      <c r="L599" s="112" t="str">
        <f>IFERROR(VLOOKUP($E599,contratos,7,FALSE),"")</f>
        <v/>
      </c>
      <c r="M599" s="113"/>
      <c r="N599" s="114"/>
      <c r="O599" s="113"/>
      <c r="P599" s="107"/>
      <c r="Q599" s="115"/>
      <c r="R599" s="116"/>
      <c r="S599" s="117" t="str">
        <f t="shared" si="3"/>
        <v/>
      </c>
      <c r="T599" s="116"/>
      <c r="U599" s="106" t="str">
        <f t="shared" si="11"/>
        <v/>
      </c>
      <c r="V599" s="107"/>
      <c r="W599" s="107"/>
      <c r="X599" s="118"/>
      <c r="Y599" s="119" t="str">
        <f t="shared" si="10"/>
        <v/>
      </c>
      <c r="Z599" s="113"/>
      <c r="AA599" s="113"/>
      <c r="AB599" s="119" t="str">
        <f>IF(T599&lt;&gt;"",(HOUR(T599)+MINUTE(T599)/60)*custohh,"")</f>
        <v/>
      </c>
      <c r="AC599" s="118"/>
      <c r="AD599" s="119" t="str">
        <f t="shared" si="6"/>
        <v/>
      </c>
      <c r="AE599" s="107"/>
      <c r="AF599" s="107"/>
      <c r="AG599" s="107"/>
      <c r="AH599" s="107"/>
      <c r="AI599" s="107"/>
      <c r="AJ599" s="120"/>
      <c r="AK599" s="107"/>
      <c r="AL599" s="113"/>
      <c r="AM599" s="121"/>
      <c r="AN599" s="121"/>
    </row>
    <row r="600">
      <c r="A600" s="104"/>
      <c r="B600" s="105"/>
      <c r="C600" s="105"/>
      <c r="D600" s="106" t="str">
        <f t="shared" si="9"/>
        <v/>
      </c>
      <c r="E600" s="107"/>
      <c r="F600" s="108" t="str">
        <f t="shared" si="2"/>
        <v/>
      </c>
      <c r="G600" s="109" t="str">
        <f>IFERROR(VLOOKUP($E600,contratos,2,FALSE),"")</f>
        <v/>
      </c>
      <c r="H600" s="110" t="str">
        <f>IFERROR(VLOOKUP($E600,contratos,3,FALSE),"")</f>
        <v/>
      </c>
      <c r="I600" s="111" t="str">
        <f>IFERROR(VLOOKUP($E600,contratos,4,FALSE),"")</f>
        <v/>
      </c>
      <c r="J600" s="112" t="str">
        <f>IFERROR(VLOOKUP($E600,contratos,5,FALSE),"")</f>
        <v/>
      </c>
      <c r="K600" s="112" t="str">
        <f>IFERROR(VLOOKUP($E600,contratos,6,FALSE),"")</f>
        <v/>
      </c>
      <c r="L600" s="112" t="str">
        <f>IFERROR(VLOOKUP($E600,contratos,7,FALSE),"")</f>
        <v/>
      </c>
      <c r="M600" s="113"/>
      <c r="N600" s="114"/>
      <c r="O600" s="113"/>
      <c r="P600" s="107"/>
      <c r="Q600" s="115"/>
      <c r="R600" s="116"/>
      <c r="S600" s="117" t="str">
        <f t="shared" si="3"/>
        <v/>
      </c>
      <c r="T600" s="116"/>
      <c r="U600" s="106" t="str">
        <f t="shared" si="11"/>
        <v/>
      </c>
      <c r="V600" s="107"/>
      <c r="W600" s="107"/>
      <c r="X600" s="118"/>
      <c r="Y600" s="119" t="str">
        <f t="shared" si="10"/>
        <v/>
      </c>
      <c r="Z600" s="113"/>
      <c r="AA600" s="113"/>
      <c r="AB600" s="119" t="str">
        <f>IF(T600&lt;&gt;"",(HOUR(T600)+MINUTE(T600)/60)*custohh,"")</f>
        <v/>
      </c>
      <c r="AC600" s="118"/>
      <c r="AD600" s="119" t="str">
        <f t="shared" si="6"/>
        <v/>
      </c>
      <c r="AE600" s="107"/>
      <c r="AF600" s="107"/>
      <c r="AG600" s="107"/>
      <c r="AH600" s="107"/>
      <c r="AI600" s="107"/>
      <c r="AJ600" s="120"/>
      <c r="AK600" s="107"/>
      <c r="AL600" s="113"/>
      <c r="AM600" s="121"/>
      <c r="AN600" s="121"/>
    </row>
    <row r="601">
      <c r="A601" s="104"/>
      <c r="B601" s="105"/>
      <c r="C601" s="105"/>
      <c r="D601" s="106" t="str">
        <f t="shared" si="9"/>
        <v/>
      </c>
      <c r="E601" s="107"/>
      <c r="F601" s="108" t="str">
        <f t="shared" si="2"/>
        <v/>
      </c>
      <c r="G601" s="109" t="str">
        <f>IFERROR(VLOOKUP($E601,contratos,2,FALSE),"")</f>
        <v/>
      </c>
      <c r="H601" s="110" t="str">
        <f>IFERROR(VLOOKUP($E601,contratos,3,FALSE),"")</f>
        <v/>
      </c>
      <c r="I601" s="111" t="str">
        <f>IFERROR(VLOOKUP($E601,contratos,4,FALSE),"")</f>
        <v/>
      </c>
      <c r="J601" s="112" t="str">
        <f>IFERROR(VLOOKUP($E601,contratos,5,FALSE),"")</f>
        <v/>
      </c>
      <c r="K601" s="112" t="str">
        <f>IFERROR(VLOOKUP($E601,contratos,6,FALSE),"")</f>
        <v/>
      </c>
      <c r="L601" s="112" t="str">
        <f>IFERROR(VLOOKUP($E601,contratos,7,FALSE),"")</f>
        <v/>
      </c>
      <c r="M601" s="113"/>
      <c r="N601" s="114"/>
      <c r="O601" s="113"/>
      <c r="P601" s="107"/>
      <c r="Q601" s="115"/>
      <c r="R601" s="116"/>
      <c r="S601" s="117" t="str">
        <f t="shared" si="3"/>
        <v/>
      </c>
      <c r="T601" s="116"/>
      <c r="U601" s="106" t="str">
        <f t="shared" si="11"/>
        <v/>
      </c>
      <c r="V601" s="107"/>
      <c r="W601" s="107"/>
      <c r="X601" s="118"/>
      <c r="Y601" s="119" t="str">
        <f t="shared" si="10"/>
        <v/>
      </c>
      <c r="Z601" s="113"/>
      <c r="AA601" s="113"/>
      <c r="AB601" s="119" t="str">
        <f>IF(T601&lt;&gt;"",(HOUR(T601)+MINUTE(T601)/60)*custohh,"")</f>
        <v/>
      </c>
      <c r="AC601" s="118"/>
      <c r="AD601" s="119" t="str">
        <f t="shared" si="6"/>
        <v/>
      </c>
      <c r="AE601" s="107"/>
      <c r="AF601" s="107"/>
      <c r="AG601" s="107"/>
      <c r="AH601" s="107"/>
      <c r="AI601" s="107"/>
      <c r="AJ601" s="120"/>
      <c r="AK601" s="107"/>
      <c r="AL601" s="113"/>
      <c r="AM601" s="121"/>
      <c r="AN601" s="121"/>
    </row>
    <row r="602">
      <c r="A602" s="104"/>
      <c r="B602" s="105"/>
      <c r="C602" s="105"/>
      <c r="D602" s="106" t="str">
        <f t="shared" si="9"/>
        <v/>
      </c>
      <c r="E602" s="107"/>
      <c r="F602" s="108" t="str">
        <f t="shared" si="2"/>
        <v/>
      </c>
      <c r="G602" s="109" t="str">
        <f>IFERROR(VLOOKUP($E602,contratos,2,FALSE),"")</f>
        <v/>
      </c>
      <c r="H602" s="110" t="str">
        <f>IFERROR(VLOOKUP($E602,contratos,3,FALSE),"")</f>
        <v/>
      </c>
      <c r="I602" s="111" t="str">
        <f>IFERROR(VLOOKUP($E602,contratos,4,FALSE),"")</f>
        <v/>
      </c>
      <c r="J602" s="112" t="str">
        <f>IFERROR(VLOOKUP($E602,contratos,5,FALSE),"")</f>
        <v/>
      </c>
      <c r="K602" s="112" t="str">
        <f>IFERROR(VLOOKUP($E602,contratos,6,FALSE),"")</f>
        <v/>
      </c>
      <c r="L602" s="112" t="str">
        <f>IFERROR(VLOOKUP($E602,contratos,7,FALSE),"")</f>
        <v/>
      </c>
      <c r="M602" s="113"/>
      <c r="N602" s="114"/>
      <c r="O602" s="113"/>
      <c r="P602" s="107"/>
      <c r="Q602" s="115"/>
      <c r="R602" s="116"/>
      <c r="S602" s="117" t="str">
        <f t="shared" si="3"/>
        <v/>
      </c>
      <c r="T602" s="116"/>
      <c r="U602" s="106" t="str">
        <f t="shared" si="11"/>
        <v/>
      </c>
      <c r="V602" s="107"/>
      <c r="W602" s="107"/>
      <c r="X602" s="118"/>
      <c r="Y602" s="119" t="str">
        <f t="shared" si="10"/>
        <v/>
      </c>
      <c r="Z602" s="113"/>
      <c r="AA602" s="113"/>
      <c r="AB602" s="119" t="str">
        <f>IF(T602&lt;&gt;"",(HOUR(T602)+MINUTE(T602)/60)*custohh,"")</f>
        <v/>
      </c>
      <c r="AC602" s="118"/>
      <c r="AD602" s="119" t="str">
        <f t="shared" si="6"/>
        <v/>
      </c>
      <c r="AE602" s="107"/>
      <c r="AF602" s="107"/>
      <c r="AG602" s="107"/>
      <c r="AH602" s="107"/>
      <c r="AI602" s="107"/>
      <c r="AJ602" s="120"/>
      <c r="AK602" s="107"/>
      <c r="AL602" s="113"/>
      <c r="AM602" s="121"/>
      <c r="AN602" s="121"/>
    </row>
    <row r="603">
      <c r="A603" s="104"/>
      <c r="B603" s="105"/>
      <c r="C603" s="105"/>
      <c r="D603" s="106" t="str">
        <f t="shared" si="9"/>
        <v/>
      </c>
      <c r="E603" s="107"/>
      <c r="F603" s="108" t="str">
        <f t="shared" si="2"/>
        <v/>
      </c>
      <c r="G603" s="109" t="str">
        <f>IFERROR(VLOOKUP($E603,contratos,2,FALSE),"")</f>
        <v/>
      </c>
      <c r="H603" s="110" t="str">
        <f>IFERROR(VLOOKUP($E603,contratos,3,FALSE),"")</f>
        <v/>
      </c>
      <c r="I603" s="111" t="str">
        <f>IFERROR(VLOOKUP($E603,contratos,4,FALSE),"")</f>
        <v/>
      </c>
      <c r="J603" s="112" t="str">
        <f>IFERROR(VLOOKUP($E603,contratos,5,FALSE),"")</f>
        <v/>
      </c>
      <c r="K603" s="112" t="str">
        <f>IFERROR(VLOOKUP($E603,contratos,6,FALSE),"")</f>
        <v/>
      </c>
      <c r="L603" s="112" t="str">
        <f>IFERROR(VLOOKUP($E603,contratos,7,FALSE),"")</f>
        <v/>
      </c>
      <c r="M603" s="113"/>
      <c r="N603" s="114"/>
      <c r="O603" s="113"/>
      <c r="P603" s="107"/>
      <c r="Q603" s="115"/>
      <c r="R603" s="116"/>
      <c r="S603" s="117" t="str">
        <f t="shared" si="3"/>
        <v/>
      </c>
      <c r="T603" s="116"/>
      <c r="U603" s="106" t="str">
        <f t="shared" si="11"/>
        <v/>
      </c>
      <c r="V603" s="107"/>
      <c r="W603" s="107"/>
      <c r="X603" s="118"/>
      <c r="Y603" s="119" t="str">
        <f t="shared" si="10"/>
        <v/>
      </c>
      <c r="Z603" s="113"/>
      <c r="AA603" s="113"/>
      <c r="AB603" s="119" t="str">
        <f>IF(T603&lt;&gt;"",(HOUR(T603)+MINUTE(T603)/60)*custohh,"")</f>
        <v/>
      </c>
      <c r="AC603" s="118"/>
      <c r="AD603" s="119" t="str">
        <f t="shared" si="6"/>
        <v/>
      </c>
      <c r="AE603" s="107"/>
      <c r="AF603" s="107"/>
      <c r="AG603" s="107"/>
      <c r="AH603" s="107"/>
      <c r="AI603" s="107"/>
      <c r="AJ603" s="120"/>
      <c r="AK603" s="107"/>
      <c r="AL603" s="113"/>
      <c r="AM603" s="121"/>
      <c r="AN603" s="121"/>
    </row>
    <row r="604">
      <c r="A604" s="104"/>
      <c r="B604" s="105"/>
      <c r="C604" s="105"/>
      <c r="D604" s="106" t="str">
        <f t="shared" si="9"/>
        <v/>
      </c>
      <c r="E604" s="107"/>
      <c r="F604" s="108" t="str">
        <f t="shared" si="2"/>
        <v/>
      </c>
      <c r="G604" s="109" t="str">
        <f>IFERROR(VLOOKUP($E604,contratos,2,FALSE),"")</f>
        <v/>
      </c>
      <c r="H604" s="110" t="str">
        <f>IFERROR(VLOOKUP($E604,contratos,3,FALSE),"")</f>
        <v/>
      </c>
      <c r="I604" s="111" t="str">
        <f>IFERROR(VLOOKUP($E604,contratos,4,FALSE),"")</f>
        <v/>
      </c>
      <c r="J604" s="112" t="str">
        <f>IFERROR(VLOOKUP($E604,contratos,5,FALSE),"")</f>
        <v/>
      </c>
      <c r="K604" s="112" t="str">
        <f>IFERROR(VLOOKUP($E604,contratos,6,FALSE),"")</f>
        <v/>
      </c>
      <c r="L604" s="112" t="str">
        <f>IFERROR(VLOOKUP($E604,contratos,7,FALSE),"")</f>
        <v/>
      </c>
      <c r="M604" s="113"/>
      <c r="N604" s="114"/>
      <c r="O604" s="113"/>
      <c r="P604" s="107"/>
      <c r="Q604" s="115"/>
      <c r="R604" s="116"/>
      <c r="S604" s="117" t="str">
        <f t="shared" si="3"/>
        <v/>
      </c>
      <c r="T604" s="116"/>
      <c r="U604" s="106" t="str">
        <f t="shared" si="11"/>
        <v/>
      </c>
      <c r="V604" s="107"/>
      <c r="W604" s="107"/>
      <c r="X604" s="118"/>
      <c r="Y604" s="119" t="str">
        <f t="shared" si="10"/>
        <v/>
      </c>
      <c r="Z604" s="113"/>
      <c r="AA604" s="113"/>
      <c r="AB604" s="119" t="str">
        <f>IF(T604&lt;&gt;"",(HOUR(T604)+MINUTE(T604)/60)*custohh,"")</f>
        <v/>
      </c>
      <c r="AC604" s="118"/>
      <c r="AD604" s="119" t="str">
        <f t="shared" si="6"/>
        <v/>
      </c>
      <c r="AE604" s="107"/>
      <c r="AF604" s="107"/>
      <c r="AG604" s="107"/>
      <c r="AH604" s="107"/>
      <c r="AI604" s="107"/>
      <c r="AJ604" s="120"/>
      <c r="AK604" s="107"/>
      <c r="AL604" s="113"/>
      <c r="AM604" s="121"/>
      <c r="AN604" s="121"/>
    </row>
    <row r="605">
      <c r="A605" s="104"/>
      <c r="B605" s="105"/>
      <c r="C605" s="105"/>
      <c r="D605" s="106" t="str">
        <f t="shared" si="9"/>
        <v/>
      </c>
      <c r="E605" s="107"/>
      <c r="F605" s="108" t="str">
        <f t="shared" si="2"/>
        <v/>
      </c>
      <c r="G605" s="109" t="str">
        <f>IFERROR(VLOOKUP($E605,contratos,2,FALSE),"")</f>
        <v/>
      </c>
      <c r="H605" s="110" t="str">
        <f>IFERROR(VLOOKUP($E605,contratos,3,FALSE),"")</f>
        <v/>
      </c>
      <c r="I605" s="111" t="str">
        <f>IFERROR(VLOOKUP($E605,contratos,4,FALSE),"")</f>
        <v/>
      </c>
      <c r="J605" s="112" t="str">
        <f>IFERROR(VLOOKUP($E605,contratos,5,FALSE),"")</f>
        <v/>
      </c>
      <c r="K605" s="112" t="str">
        <f>IFERROR(VLOOKUP($E605,contratos,6,FALSE),"")</f>
        <v/>
      </c>
      <c r="L605" s="112" t="str">
        <f>IFERROR(VLOOKUP($E605,contratos,7,FALSE),"")</f>
        <v/>
      </c>
      <c r="M605" s="113"/>
      <c r="N605" s="114"/>
      <c r="O605" s="113"/>
      <c r="P605" s="107"/>
      <c r="Q605" s="115"/>
      <c r="R605" s="116"/>
      <c r="S605" s="117" t="str">
        <f t="shared" si="3"/>
        <v/>
      </c>
      <c r="T605" s="116"/>
      <c r="U605" s="106" t="str">
        <f t="shared" si="11"/>
        <v/>
      </c>
      <c r="V605" s="107"/>
      <c r="W605" s="107"/>
      <c r="X605" s="118"/>
      <c r="Y605" s="119" t="str">
        <f t="shared" si="10"/>
        <v/>
      </c>
      <c r="Z605" s="113"/>
      <c r="AA605" s="113"/>
      <c r="AB605" s="119" t="str">
        <f>IF(T605&lt;&gt;"",(HOUR(T605)+MINUTE(T605)/60)*custohh,"")</f>
        <v/>
      </c>
      <c r="AC605" s="118"/>
      <c r="AD605" s="119" t="str">
        <f t="shared" si="6"/>
        <v/>
      </c>
      <c r="AE605" s="107"/>
      <c r="AF605" s="107"/>
      <c r="AG605" s="107"/>
      <c r="AH605" s="107"/>
      <c r="AI605" s="107"/>
      <c r="AJ605" s="120"/>
      <c r="AK605" s="107"/>
      <c r="AL605" s="113"/>
      <c r="AM605" s="121"/>
      <c r="AN605" s="121"/>
    </row>
    <row r="606">
      <c r="A606" s="104"/>
      <c r="B606" s="105"/>
      <c r="C606" s="105"/>
      <c r="D606" s="106" t="str">
        <f t="shared" si="9"/>
        <v/>
      </c>
      <c r="E606" s="107"/>
      <c r="F606" s="108" t="str">
        <f t="shared" si="2"/>
        <v/>
      </c>
      <c r="G606" s="109" t="str">
        <f>IFERROR(VLOOKUP($E606,contratos,2,FALSE),"")</f>
        <v/>
      </c>
      <c r="H606" s="110" t="str">
        <f>IFERROR(VLOOKUP($E606,contratos,3,FALSE),"")</f>
        <v/>
      </c>
      <c r="I606" s="111" t="str">
        <f>IFERROR(VLOOKUP($E606,contratos,4,FALSE),"")</f>
        <v/>
      </c>
      <c r="J606" s="112" t="str">
        <f>IFERROR(VLOOKUP($E606,contratos,5,FALSE),"")</f>
        <v/>
      </c>
      <c r="K606" s="112" t="str">
        <f>IFERROR(VLOOKUP($E606,contratos,6,FALSE),"")</f>
        <v/>
      </c>
      <c r="L606" s="112" t="str">
        <f>IFERROR(VLOOKUP($E606,contratos,7,FALSE),"")</f>
        <v/>
      </c>
      <c r="M606" s="113"/>
      <c r="N606" s="114"/>
      <c r="O606" s="113"/>
      <c r="P606" s="107"/>
      <c r="Q606" s="115"/>
      <c r="R606" s="116"/>
      <c r="S606" s="117" t="str">
        <f t="shared" si="3"/>
        <v/>
      </c>
      <c r="T606" s="116"/>
      <c r="U606" s="106" t="str">
        <f t="shared" si="11"/>
        <v/>
      </c>
      <c r="V606" s="107"/>
      <c r="W606" s="107"/>
      <c r="X606" s="118"/>
      <c r="Y606" s="119" t="str">
        <f t="shared" si="10"/>
        <v/>
      </c>
      <c r="Z606" s="113"/>
      <c r="AA606" s="113"/>
      <c r="AB606" s="119" t="str">
        <f>IF(T606&lt;&gt;"",(HOUR(T606)+MINUTE(T606)/60)*custohh,"")</f>
        <v/>
      </c>
      <c r="AC606" s="118"/>
      <c r="AD606" s="119" t="str">
        <f t="shared" si="6"/>
        <v/>
      </c>
      <c r="AE606" s="107"/>
      <c r="AF606" s="107"/>
      <c r="AG606" s="107"/>
      <c r="AH606" s="107"/>
      <c r="AI606" s="107"/>
      <c r="AJ606" s="120"/>
      <c r="AK606" s="107"/>
      <c r="AL606" s="113"/>
      <c r="AM606" s="121"/>
      <c r="AN606" s="121"/>
    </row>
    <row r="607">
      <c r="A607" s="104"/>
      <c r="B607" s="105"/>
      <c r="C607" s="105"/>
      <c r="D607" s="106" t="str">
        <f t="shared" si="9"/>
        <v/>
      </c>
      <c r="E607" s="107"/>
      <c r="F607" s="108" t="str">
        <f t="shared" si="2"/>
        <v/>
      </c>
      <c r="G607" s="109" t="str">
        <f>IFERROR(VLOOKUP($E607,contratos,2,FALSE),"")</f>
        <v/>
      </c>
      <c r="H607" s="110" t="str">
        <f>IFERROR(VLOOKUP($E607,contratos,3,FALSE),"")</f>
        <v/>
      </c>
      <c r="I607" s="111" t="str">
        <f>IFERROR(VLOOKUP($E607,contratos,4,FALSE),"")</f>
        <v/>
      </c>
      <c r="J607" s="112" t="str">
        <f>IFERROR(VLOOKUP($E607,contratos,5,FALSE),"")</f>
        <v/>
      </c>
      <c r="K607" s="112" t="str">
        <f>IFERROR(VLOOKUP($E607,contratos,6,FALSE),"")</f>
        <v/>
      </c>
      <c r="L607" s="112" t="str">
        <f>IFERROR(VLOOKUP($E607,contratos,7,FALSE),"")</f>
        <v/>
      </c>
      <c r="M607" s="113"/>
      <c r="N607" s="114"/>
      <c r="O607" s="113"/>
      <c r="P607" s="107"/>
      <c r="Q607" s="115"/>
      <c r="R607" s="116"/>
      <c r="S607" s="117" t="str">
        <f t="shared" si="3"/>
        <v/>
      </c>
      <c r="T607" s="116"/>
      <c r="U607" s="106" t="str">
        <f t="shared" si="11"/>
        <v/>
      </c>
      <c r="V607" s="107"/>
      <c r="W607" s="107"/>
      <c r="X607" s="118"/>
      <c r="Y607" s="119" t="str">
        <f t="shared" si="10"/>
        <v/>
      </c>
      <c r="Z607" s="113"/>
      <c r="AA607" s="113"/>
      <c r="AB607" s="119" t="str">
        <f>IF(T607&lt;&gt;"",(HOUR(T607)+MINUTE(T607)/60)*custohh,"")</f>
        <v/>
      </c>
      <c r="AC607" s="118"/>
      <c r="AD607" s="119" t="str">
        <f t="shared" si="6"/>
        <v/>
      </c>
      <c r="AE607" s="107"/>
      <c r="AF607" s="107"/>
      <c r="AG607" s="107"/>
      <c r="AH607" s="107"/>
      <c r="AI607" s="107"/>
      <c r="AJ607" s="120"/>
      <c r="AK607" s="107"/>
      <c r="AL607" s="113"/>
      <c r="AM607" s="121"/>
      <c r="AN607" s="121"/>
    </row>
    <row r="608">
      <c r="A608" s="104"/>
      <c r="B608" s="105"/>
      <c r="C608" s="105"/>
      <c r="D608" s="106" t="str">
        <f t="shared" si="9"/>
        <v/>
      </c>
      <c r="E608" s="107"/>
      <c r="F608" s="108" t="str">
        <f t="shared" si="2"/>
        <v/>
      </c>
      <c r="G608" s="109" t="str">
        <f>IFERROR(VLOOKUP($E608,contratos,2,FALSE),"")</f>
        <v/>
      </c>
      <c r="H608" s="110" t="str">
        <f>IFERROR(VLOOKUP($E608,contratos,3,FALSE),"")</f>
        <v/>
      </c>
      <c r="I608" s="111" t="str">
        <f>IFERROR(VLOOKUP($E608,contratos,4,FALSE),"")</f>
        <v/>
      </c>
      <c r="J608" s="112" t="str">
        <f>IFERROR(VLOOKUP($E608,contratos,5,FALSE),"")</f>
        <v/>
      </c>
      <c r="K608" s="112" t="str">
        <f>IFERROR(VLOOKUP($E608,contratos,6,FALSE),"")</f>
        <v/>
      </c>
      <c r="L608" s="112" t="str">
        <f>IFERROR(VLOOKUP($E608,contratos,7,FALSE),"")</f>
        <v/>
      </c>
      <c r="M608" s="113"/>
      <c r="N608" s="114"/>
      <c r="O608" s="113"/>
      <c r="P608" s="107"/>
      <c r="Q608" s="115"/>
      <c r="R608" s="116"/>
      <c r="S608" s="117" t="str">
        <f t="shared" si="3"/>
        <v/>
      </c>
      <c r="T608" s="116"/>
      <c r="U608" s="106" t="str">
        <f t="shared" si="11"/>
        <v/>
      </c>
      <c r="V608" s="107"/>
      <c r="W608" s="107"/>
      <c r="X608" s="118"/>
      <c r="Y608" s="119" t="str">
        <f t="shared" si="10"/>
        <v/>
      </c>
      <c r="Z608" s="113"/>
      <c r="AA608" s="113"/>
      <c r="AB608" s="119" t="str">
        <f>IF(T608&lt;&gt;"",(HOUR(T608)+MINUTE(T608)/60)*custohh,"")</f>
        <v/>
      </c>
      <c r="AC608" s="118"/>
      <c r="AD608" s="119" t="str">
        <f t="shared" si="6"/>
        <v/>
      </c>
      <c r="AE608" s="107"/>
      <c r="AF608" s="107"/>
      <c r="AG608" s="107"/>
      <c r="AH608" s="107"/>
      <c r="AI608" s="107"/>
      <c r="AJ608" s="120"/>
      <c r="AK608" s="107"/>
      <c r="AL608" s="113"/>
      <c r="AM608" s="121"/>
      <c r="AN608" s="121"/>
    </row>
    <row r="609">
      <c r="A609" s="104"/>
      <c r="B609" s="105"/>
      <c r="C609" s="105"/>
      <c r="D609" s="106" t="str">
        <f t="shared" si="9"/>
        <v/>
      </c>
      <c r="E609" s="107"/>
      <c r="F609" s="108" t="str">
        <f t="shared" si="2"/>
        <v/>
      </c>
      <c r="G609" s="109" t="str">
        <f>IFERROR(VLOOKUP($E609,contratos,2,FALSE),"")</f>
        <v/>
      </c>
      <c r="H609" s="110" t="str">
        <f>IFERROR(VLOOKUP($E609,contratos,3,FALSE),"")</f>
        <v/>
      </c>
      <c r="I609" s="111" t="str">
        <f>IFERROR(VLOOKUP($E609,contratos,4,FALSE),"")</f>
        <v/>
      </c>
      <c r="J609" s="112" t="str">
        <f>IFERROR(VLOOKUP($E609,contratos,5,FALSE),"")</f>
        <v/>
      </c>
      <c r="K609" s="112" t="str">
        <f>IFERROR(VLOOKUP($E609,contratos,6,FALSE),"")</f>
        <v/>
      </c>
      <c r="L609" s="112" t="str">
        <f>IFERROR(VLOOKUP($E609,contratos,7,FALSE),"")</f>
        <v/>
      </c>
      <c r="M609" s="113"/>
      <c r="N609" s="114"/>
      <c r="O609" s="113"/>
      <c r="P609" s="107"/>
      <c r="Q609" s="115"/>
      <c r="R609" s="116"/>
      <c r="S609" s="117" t="str">
        <f t="shared" si="3"/>
        <v/>
      </c>
      <c r="T609" s="116"/>
      <c r="U609" s="106" t="str">
        <f t="shared" si="11"/>
        <v/>
      </c>
      <c r="V609" s="107"/>
      <c r="W609" s="107"/>
      <c r="X609" s="118"/>
      <c r="Y609" s="119" t="str">
        <f t="shared" si="10"/>
        <v/>
      </c>
      <c r="Z609" s="113"/>
      <c r="AA609" s="113"/>
      <c r="AB609" s="119" t="str">
        <f>IF(T609&lt;&gt;"",(HOUR(T609)+MINUTE(T609)/60)*custohh,"")</f>
        <v/>
      </c>
      <c r="AC609" s="118"/>
      <c r="AD609" s="119" t="str">
        <f t="shared" si="6"/>
        <v/>
      </c>
      <c r="AE609" s="107"/>
      <c r="AF609" s="107"/>
      <c r="AG609" s="107"/>
      <c r="AH609" s="107"/>
      <c r="AI609" s="107"/>
      <c r="AJ609" s="120"/>
      <c r="AK609" s="107"/>
      <c r="AL609" s="113"/>
      <c r="AM609" s="121"/>
      <c r="AN609" s="121"/>
    </row>
    <row r="610">
      <c r="A610" s="104"/>
      <c r="B610" s="105"/>
      <c r="C610" s="105"/>
      <c r="D610" s="106" t="str">
        <f t="shared" si="9"/>
        <v/>
      </c>
      <c r="E610" s="107"/>
      <c r="F610" s="108" t="str">
        <f t="shared" si="2"/>
        <v/>
      </c>
      <c r="G610" s="109" t="str">
        <f>IFERROR(VLOOKUP($E610,contratos,2,FALSE),"")</f>
        <v/>
      </c>
      <c r="H610" s="110" t="str">
        <f>IFERROR(VLOOKUP($E610,contratos,3,FALSE),"")</f>
        <v/>
      </c>
      <c r="I610" s="111" t="str">
        <f>IFERROR(VLOOKUP($E610,contratos,4,FALSE),"")</f>
        <v/>
      </c>
      <c r="J610" s="112" t="str">
        <f>IFERROR(VLOOKUP($E610,contratos,5,FALSE),"")</f>
        <v/>
      </c>
      <c r="K610" s="112" t="str">
        <f>IFERROR(VLOOKUP($E610,contratos,6,FALSE),"")</f>
        <v/>
      </c>
      <c r="L610" s="112" t="str">
        <f>IFERROR(VLOOKUP($E610,contratos,7,FALSE),"")</f>
        <v/>
      </c>
      <c r="M610" s="113"/>
      <c r="N610" s="114"/>
      <c r="O610" s="113"/>
      <c r="P610" s="107"/>
      <c r="Q610" s="115"/>
      <c r="R610" s="116"/>
      <c r="S610" s="117" t="str">
        <f t="shared" si="3"/>
        <v/>
      </c>
      <c r="T610" s="116"/>
      <c r="U610" s="106" t="str">
        <f t="shared" si="11"/>
        <v/>
      </c>
      <c r="V610" s="107"/>
      <c r="W610" s="107"/>
      <c r="X610" s="118"/>
      <c r="Y610" s="119" t="str">
        <f t="shared" si="10"/>
        <v/>
      </c>
      <c r="Z610" s="113"/>
      <c r="AA610" s="113"/>
      <c r="AB610" s="119" t="str">
        <f>IF(T610&lt;&gt;"",(HOUR(T610)+MINUTE(T610)/60)*custohh,"")</f>
        <v/>
      </c>
      <c r="AC610" s="118"/>
      <c r="AD610" s="119" t="str">
        <f t="shared" si="6"/>
        <v/>
      </c>
      <c r="AE610" s="107"/>
      <c r="AF610" s="107"/>
      <c r="AG610" s="107"/>
      <c r="AH610" s="107"/>
      <c r="AI610" s="107"/>
      <c r="AJ610" s="120"/>
      <c r="AK610" s="107"/>
      <c r="AL610" s="113"/>
      <c r="AM610" s="121"/>
      <c r="AN610" s="121"/>
    </row>
    <row r="611">
      <c r="A611" s="104"/>
      <c r="B611" s="105"/>
      <c r="C611" s="105"/>
      <c r="D611" s="106" t="str">
        <f t="shared" si="9"/>
        <v/>
      </c>
      <c r="E611" s="107"/>
      <c r="F611" s="108" t="str">
        <f t="shared" si="2"/>
        <v/>
      </c>
      <c r="G611" s="109" t="str">
        <f>IFERROR(VLOOKUP($E611,contratos,2,FALSE),"")</f>
        <v/>
      </c>
      <c r="H611" s="110" t="str">
        <f>IFERROR(VLOOKUP($E611,contratos,3,FALSE),"")</f>
        <v/>
      </c>
      <c r="I611" s="111" t="str">
        <f>IFERROR(VLOOKUP($E611,contratos,4,FALSE),"")</f>
        <v/>
      </c>
      <c r="J611" s="112" t="str">
        <f>IFERROR(VLOOKUP($E611,contratos,5,FALSE),"")</f>
        <v/>
      </c>
      <c r="K611" s="112" t="str">
        <f>IFERROR(VLOOKUP($E611,contratos,6,FALSE),"")</f>
        <v/>
      </c>
      <c r="L611" s="112" t="str">
        <f>IFERROR(VLOOKUP($E611,contratos,7,FALSE),"")</f>
        <v/>
      </c>
      <c r="M611" s="113"/>
      <c r="N611" s="114"/>
      <c r="O611" s="113"/>
      <c r="P611" s="107"/>
      <c r="Q611" s="115"/>
      <c r="R611" s="116"/>
      <c r="S611" s="117" t="str">
        <f t="shared" si="3"/>
        <v/>
      </c>
      <c r="T611" s="116"/>
      <c r="U611" s="106" t="str">
        <f t="shared" si="11"/>
        <v/>
      </c>
      <c r="V611" s="107"/>
      <c r="W611" s="107"/>
      <c r="X611" s="118"/>
      <c r="Y611" s="119" t="str">
        <f t="shared" si="10"/>
        <v/>
      </c>
      <c r="Z611" s="113"/>
      <c r="AA611" s="113"/>
      <c r="AB611" s="119" t="str">
        <f>IF(T611&lt;&gt;"",(HOUR(T611)+MINUTE(T611)/60)*custohh,"")</f>
        <v/>
      </c>
      <c r="AC611" s="118"/>
      <c r="AD611" s="119" t="str">
        <f t="shared" si="6"/>
        <v/>
      </c>
      <c r="AE611" s="107"/>
      <c r="AF611" s="107"/>
      <c r="AG611" s="107"/>
      <c r="AH611" s="107"/>
      <c r="AI611" s="107"/>
      <c r="AJ611" s="120"/>
      <c r="AK611" s="107"/>
      <c r="AL611" s="113"/>
      <c r="AM611" s="121"/>
      <c r="AN611" s="121"/>
    </row>
    <row r="612">
      <c r="A612" s="104"/>
      <c r="B612" s="105"/>
      <c r="C612" s="105"/>
      <c r="D612" s="106" t="str">
        <f t="shared" si="9"/>
        <v/>
      </c>
      <c r="E612" s="107"/>
      <c r="F612" s="108" t="str">
        <f t="shared" si="2"/>
        <v/>
      </c>
      <c r="G612" s="109" t="str">
        <f>IFERROR(VLOOKUP($E612,contratos,2,FALSE),"")</f>
        <v/>
      </c>
      <c r="H612" s="110" t="str">
        <f>IFERROR(VLOOKUP($E612,contratos,3,FALSE),"")</f>
        <v/>
      </c>
      <c r="I612" s="111" t="str">
        <f>IFERROR(VLOOKUP($E612,contratos,4,FALSE),"")</f>
        <v/>
      </c>
      <c r="J612" s="112" t="str">
        <f>IFERROR(VLOOKUP($E612,contratos,5,FALSE),"")</f>
        <v/>
      </c>
      <c r="K612" s="112" t="str">
        <f>IFERROR(VLOOKUP($E612,contratos,6,FALSE),"")</f>
        <v/>
      </c>
      <c r="L612" s="112" t="str">
        <f>IFERROR(VLOOKUP($E612,contratos,7,FALSE),"")</f>
        <v/>
      </c>
      <c r="M612" s="113"/>
      <c r="N612" s="114"/>
      <c r="O612" s="113"/>
      <c r="P612" s="107"/>
      <c r="Q612" s="115"/>
      <c r="R612" s="116"/>
      <c r="S612" s="117" t="str">
        <f t="shared" si="3"/>
        <v/>
      </c>
      <c r="T612" s="116"/>
      <c r="U612" s="106" t="str">
        <f t="shared" si="11"/>
        <v/>
      </c>
      <c r="V612" s="107"/>
      <c r="W612" s="107"/>
      <c r="X612" s="118"/>
      <c r="Y612" s="119" t="str">
        <f t="shared" si="10"/>
        <v/>
      </c>
      <c r="Z612" s="113"/>
      <c r="AA612" s="113"/>
      <c r="AB612" s="119" t="str">
        <f>IF(T612&lt;&gt;"",(HOUR(T612)+MINUTE(T612)/60)*custohh,"")</f>
        <v/>
      </c>
      <c r="AC612" s="118"/>
      <c r="AD612" s="119" t="str">
        <f t="shared" si="6"/>
        <v/>
      </c>
      <c r="AE612" s="107"/>
      <c r="AF612" s="107"/>
      <c r="AG612" s="107"/>
      <c r="AH612" s="107"/>
      <c r="AI612" s="107"/>
      <c r="AJ612" s="120"/>
      <c r="AK612" s="107"/>
      <c r="AL612" s="113"/>
      <c r="AM612" s="121"/>
      <c r="AN612" s="121"/>
    </row>
    <row r="613">
      <c r="A613" s="104"/>
      <c r="B613" s="105"/>
      <c r="C613" s="105"/>
      <c r="D613" s="106" t="str">
        <f t="shared" si="9"/>
        <v/>
      </c>
      <c r="E613" s="107"/>
      <c r="F613" s="108" t="str">
        <f t="shared" si="2"/>
        <v/>
      </c>
      <c r="G613" s="109" t="str">
        <f>IFERROR(VLOOKUP($E613,contratos,2,FALSE),"")</f>
        <v/>
      </c>
      <c r="H613" s="110" t="str">
        <f>IFERROR(VLOOKUP($E613,contratos,3,FALSE),"")</f>
        <v/>
      </c>
      <c r="I613" s="111" t="str">
        <f>IFERROR(VLOOKUP($E613,contratos,4,FALSE),"")</f>
        <v/>
      </c>
      <c r="J613" s="112" t="str">
        <f>IFERROR(VLOOKUP($E613,contratos,5,FALSE),"")</f>
        <v/>
      </c>
      <c r="K613" s="112" t="str">
        <f>IFERROR(VLOOKUP($E613,contratos,6,FALSE),"")</f>
        <v/>
      </c>
      <c r="L613" s="112" t="str">
        <f>IFERROR(VLOOKUP($E613,contratos,7,FALSE),"")</f>
        <v/>
      </c>
      <c r="M613" s="113"/>
      <c r="N613" s="114"/>
      <c r="O613" s="113"/>
      <c r="P613" s="107"/>
      <c r="Q613" s="115"/>
      <c r="R613" s="116"/>
      <c r="S613" s="117" t="str">
        <f t="shared" si="3"/>
        <v/>
      </c>
      <c r="T613" s="116"/>
      <c r="U613" s="106" t="str">
        <f t="shared" si="11"/>
        <v/>
      </c>
      <c r="V613" s="107"/>
      <c r="W613" s="107"/>
      <c r="X613" s="118"/>
      <c r="Y613" s="119" t="str">
        <f t="shared" si="10"/>
        <v/>
      </c>
      <c r="Z613" s="113"/>
      <c r="AA613" s="113"/>
      <c r="AB613" s="119" t="str">
        <f>IF(T613&lt;&gt;"",(HOUR(T613)+MINUTE(T613)/60)*custohh,"")</f>
        <v/>
      </c>
      <c r="AC613" s="118"/>
      <c r="AD613" s="119" t="str">
        <f t="shared" si="6"/>
        <v/>
      </c>
      <c r="AE613" s="107"/>
      <c r="AF613" s="107"/>
      <c r="AG613" s="107"/>
      <c r="AH613" s="107"/>
      <c r="AI613" s="107"/>
      <c r="AJ613" s="120"/>
      <c r="AK613" s="107"/>
      <c r="AL613" s="113"/>
      <c r="AM613" s="121"/>
      <c r="AN613" s="121"/>
    </row>
    <row r="614">
      <c r="A614" s="104"/>
      <c r="B614" s="105"/>
      <c r="C614" s="105"/>
      <c r="D614" s="106" t="str">
        <f t="shared" si="9"/>
        <v/>
      </c>
      <c r="E614" s="107"/>
      <c r="F614" s="108" t="str">
        <f t="shared" si="2"/>
        <v/>
      </c>
      <c r="G614" s="109" t="str">
        <f>IFERROR(VLOOKUP($E614,contratos,2,FALSE),"")</f>
        <v/>
      </c>
      <c r="H614" s="110" t="str">
        <f>IFERROR(VLOOKUP($E614,contratos,3,FALSE),"")</f>
        <v/>
      </c>
      <c r="I614" s="111" t="str">
        <f>IFERROR(VLOOKUP($E614,contratos,4,FALSE),"")</f>
        <v/>
      </c>
      <c r="J614" s="112" t="str">
        <f>IFERROR(VLOOKUP($E614,contratos,5,FALSE),"")</f>
        <v/>
      </c>
      <c r="K614" s="112" t="str">
        <f>IFERROR(VLOOKUP($E614,contratos,6,FALSE),"")</f>
        <v/>
      </c>
      <c r="L614" s="112" t="str">
        <f>IFERROR(VLOOKUP($E614,contratos,7,FALSE),"")</f>
        <v/>
      </c>
      <c r="M614" s="113"/>
      <c r="N614" s="114"/>
      <c r="O614" s="113"/>
      <c r="P614" s="107"/>
      <c r="Q614" s="115"/>
      <c r="R614" s="116"/>
      <c r="S614" s="117" t="str">
        <f t="shared" si="3"/>
        <v/>
      </c>
      <c r="T614" s="116"/>
      <c r="U614" s="106" t="str">
        <f t="shared" si="11"/>
        <v/>
      </c>
      <c r="V614" s="107"/>
      <c r="W614" s="107"/>
      <c r="X614" s="118"/>
      <c r="Y614" s="119" t="str">
        <f t="shared" si="10"/>
        <v/>
      </c>
      <c r="Z614" s="113"/>
      <c r="AA614" s="113"/>
      <c r="AB614" s="119" t="str">
        <f>IF(T614&lt;&gt;"",(HOUR(T614)+MINUTE(T614)/60)*custohh,"")</f>
        <v/>
      </c>
      <c r="AC614" s="118"/>
      <c r="AD614" s="119" t="str">
        <f t="shared" si="6"/>
        <v/>
      </c>
      <c r="AE614" s="107"/>
      <c r="AF614" s="107"/>
      <c r="AG614" s="107"/>
      <c r="AH614" s="107"/>
      <c r="AI614" s="107"/>
      <c r="AJ614" s="120"/>
      <c r="AK614" s="107"/>
      <c r="AL614" s="113"/>
      <c r="AM614" s="121"/>
      <c r="AN614" s="121"/>
    </row>
    <row r="615">
      <c r="A615" s="104"/>
      <c r="B615" s="105"/>
      <c r="C615" s="105"/>
      <c r="D615" s="106" t="str">
        <f t="shared" si="9"/>
        <v/>
      </c>
      <c r="E615" s="107"/>
      <c r="F615" s="108" t="str">
        <f t="shared" si="2"/>
        <v/>
      </c>
      <c r="G615" s="109" t="str">
        <f>IFERROR(VLOOKUP($E615,contratos,2,FALSE),"")</f>
        <v/>
      </c>
      <c r="H615" s="110" t="str">
        <f>IFERROR(VLOOKUP($E615,contratos,3,FALSE),"")</f>
        <v/>
      </c>
      <c r="I615" s="111" t="str">
        <f>IFERROR(VLOOKUP($E615,contratos,4,FALSE),"")</f>
        <v/>
      </c>
      <c r="J615" s="112" t="str">
        <f>IFERROR(VLOOKUP($E615,contratos,5,FALSE),"")</f>
        <v/>
      </c>
      <c r="K615" s="112" t="str">
        <f>IFERROR(VLOOKUP($E615,contratos,6,FALSE),"")</f>
        <v/>
      </c>
      <c r="L615" s="112" t="str">
        <f>IFERROR(VLOOKUP($E615,contratos,7,FALSE),"")</f>
        <v/>
      </c>
      <c r="M615" s="113"/>
      <c r="N615" s="114"/>
      <c r="O615" s="113"/>
      <c r="P615" s="107"/>
      <c r="Q615" s="115"/>
      <c r="R615" s="116"/>
      <c r="S615" s="117" t="str">
        <f t="shared" si="3"/>
        <v/>
      </c>
      <c r="T615" s="116"/>
      <c r="U615" s="106" t="str">
        <f t="shared" si="11"/>
        <v/>
      </c>
      <c r="V615" s="107"/>
      <c r="W615" s="107"/>
      <c r="X615" s="118"/>
      <c r="Y615" s="119" t="str">
        <f t="shared" si="10"/>
        <v/>
      </c>
      <c r="Z615" s="113"/>
      <c r="AA615" s="113"/>
      <c r="AB615" s="119" t="str">
        <f>IF(T615&lt;&gt;"",(HOUR(T615)+MINUTE(T615)/60)*custohh,"")</f>
        <v/>
      </c>
      <c r="AC615" s="118"/>
      <c r="AD615" s="119" t="str">
        <f t="shared" si="6"/>
        <v/>
      </c>
      <c r="AE615" s="107"/>
      <c r="AF615" s="107"/>
      <c r="AG615" s="107"/>
      <c r="AH615" s="107"/>
      <c r="AI615" s="107"/>
      <c r="AJ615" s="120"/>
      <c r="AK615" s="107"/>
      <c r="AL615" s="113"/>
      <c r="AM615" s="121"/>
      <c r="AN615" s="121"/>
    </row>
    <row r="616">
      <c r="A616" s="104"/>
      <c r="B616" s="105"/>
      <c r="C616" s="105"/>
      <c r="D616" s="106" t="str">
        <f t="shared" si="9"/>
        <v/>
      </c>
      <c r="E616" s="107"/>
      <c r="F616" s="108" t="str">
        <f t="shared" si="2"/>
        <v/>
      </c>
      <c r="G616" s="109" t="str">
        <f>IFERROR(VLOOKUP($E616,contratos,2,FALSE),"")</f>
        <v/>
      </c>
      <c r="H616" s="110" t="str">
        <f>IFERROR(VLOOKUP($E616,contratos,3,FALSE),"")</f>
        <v/>
      </c>
      <c r="I616" s="111" t="str">
        <f>IFERROR(VLOOKUP($E616,contratos,4,FALSE),"")</f>
        <v/>
      </c>
      <c r="J616" s="112" t="str">
        <f>IFERROR(VLOOKUP($E616,contratos,5,FALSE),"")</f>
        <v/>
      </c>
      <c r="K616" s="112" t="str">
        <f>IFERROR(VLOOKUP($E616,contratos,6,FALSE),"")</f>
        <v/>
      </c>
      <c r="L616" s="112" t="str">
        <f>IFERROR(VLOOKUP($E616,contratos,7,FALSE),"")</f>
        <v/>
      </c>
      <c r="M616" s="113"/>
      <c r="N616" s="114"/>
      <c r="O616" s="113"/>
      <c r="P616" s="107"/>
      <c r="Q616" s="115"/>
      <c r="R616" s="116"/>
      <c r="S616" s="117" t="str">
        <f t="shared" si="3"/>
        <v/>
      </c>
      <c r="T616" s="116"/>
      <c r="U616" s="106" t="str">
        <f t="shared" si="11"/>
        <v/>
      </c>
      <c r="V616" s="107"/>
      <c r="W616" s="107"/>
      <c r="X616" s="118"/>
      <c r="Y616" s="119" t="str">
        <f t="shared" si="10"/>
        <v/>
      </c>
      <c r="Z616" s="113"/>
      <c r="AA616" s="113"/>
      <c r="AB616" s="119" t="str">
        <f>IF(T616&lt;&gt;"",(HOUR(T616)+MINUTE(T616)/60)*custohh,"")</f>
        <v/>
      </c>
      <c r="AC616" s="118"/>
      <c r="AD616" s="119" t="str">
        <f t="shared" si="6"/>
        <v/>
      </c>
      <c r="AE616" s="107"/>
      <c r="AF616" s="107"/>
      <c r="AG616" s="107"/>
      <c r="AH616" s="107"/>
      <c r="AI616" s="107"/>
      <c r="AJ616" s="120"/>
      <c r="AK616" s="107"/>
      <c r="AL616" s="113"/>
      <c r="AM616" s="121"/>
      <c r="AN616" s="121"/>
    </row>
    <row r="617">
      <c r="A617" s="104"/>
      <c r="B617" s="105"/>
      <c r="C617" s="105"/>
      <c r="D617" s="106" t="str">
        <f t="shared" si="9"/>
        <v/>
      </c>
      <c r="E617" s="107"/>
      <c r="F617" s="108" t="str">
        <f t="shared" si="2"/>
        <v/>
      </c>
      <c r="G617" s="109" t="str">
        <f>IFERROR(VLOOKUP($E617,contratos,2,FALSE),"")</f>
        <v/>
      </c>
      <c r="H617" s="110" t="str">
        <f>IFERROR(VLOOKUP($E617,contratos,3,FALSE),"")</f>
        <v/>
      </c>
      <c r="I617" s="111" t="str">
        <f>IFERROR(VLOOKUP($E617,contratos,4,FALSE),"")</f>
        <v/>
      </c>
      <c r="J617" s="112" t="str">
        <f>IFERROR(VLOOKUP($E617,contratos,5,FALSE),"")</f>
        <v/>
      </c>
      <c r="K617" s="112" t="str">
        <f>IFERROR(VLOOKUP($E617,contratos,6,FALSE),"")</f>
        <v/>
      </c>
      <c r="L617" s="112" t="str">
        <f>IFERROR(VLOOKUP($E617,contratos,7,FALSE),"")</f>
        <v/>
      </c>
      <c r="M617" s="113"/>
      <c r="N617" s="114"/>
      <c r="O617" s="113"/>
      <c r="P617" s="107"/>
      <c r="Q617" s="115"/>
      <c r="R617" s="116"/>
      <c r="S617" s="117" t="str">
        <f t="shared" si="3"/>
        <v/>
      </c>
      <c r="T617" s="116"/>
      <c r="U617" s="106" t="str">
        <f t="shared" si="11"/>
        <v/>
      </c>
      <c r="V617" s="107"/>
      <c r="W617" s="107"/>
      <c r="X617" s="118"/>
      <c r="Y617" s="119" t="str">
        <f t="shared" si="10"/>
        <v/>
      </c>
      <c r="Z617" s="113"/>
      <c r="AA617" s="113"/>
      <c r="AB617" s="119" t="str">
        <f>IF(T617&lt;&gt;"",(HOUR(T617)+MINUTE(T617)/60)*custohh,"")</f>
        <v/>
      </c>
      <c r="AC617" s="118"/>
      <c r="AD617" s="119" t="str">
        <f t="shared" si="6"/>
        <v/>
      </c>
      <c r="AE617" s="107"/>
      <c r="AF617" s="107"/>
      <c r="AG617" s="107"/>
      <c r="AH617" s="107"/>
      <c r="AI617" s="107"/>
      <c r="AJ617" s="120"/>
      <c r="AK617" s="107"/>
      <c r="AL617" s="113"/>
      <c r="AM617" s="121"/>
      <c r="AN617" s="121"/>
    </row>
    <row r="618">
      <c r="A618" s="104"/>
      <c r="B618" s="105"/>
      <c r="C618" s="105"/>
      <c r="D618" s="106" t="str">
        <f t="shared" si="9"/>
        <v/>
      </c>
      <c r="E618" s="107"/>
      <c r="F618" s="108" t="str">
        <f t="shared" si="2"/>
        <v/>
      </c>
      <c r="G618" s="109" t="str">
        <f>IFERROR(VLOOKUP($E618,contratos,2,FALSE),"")</f>
        <v/>
      </c>
      <c r="H618" s="110" t="str">
        <f>IFERROR(VLOOKUP($E618,contratos,3,FALSE),"")</f>
        <v/>
      </c>
      <c r="I618" s="111" t="str">
        <f>IFERROR(VLOOKUP($E618,contratos,4,FALSE),"")</f>
        <v/>
      </c>
      <c r="J618" s="112" t="str">
        <f>IFERROR(VLOOKUP($E618,contratos,5,FALSE),"")</f>
        <v/>
      </c>
      <c r="K618" s="112" t="str">
        <f>IFERROR(VLOOKUP($E618,contratos,6,FALSE),"")</f>
        <v/>
      </c>
      <c r="L618" s="112" t="str">
        <f>IFERROR(VLOOKUP($E618,contratos,7,FALSE),"")</f>
        <v/>
      </c>
      <c r="M618" s="113"/>
      <c r="N618" s="114"/>
      <c r="O618" s="113"/>
      <c r="P618" s="107"/>
      <c r="Q618" s="115"/>
      <c r="R618" s="116"/>
      <c r="S618" s="117" t="str">
        <f t="shared" si="3"/>
        <v/>
      </c>
      <c r="T618" s="116"/>
      <c r="U618" s="106" t="str">
        <f t="shared" si="11"/>
        <v/>
      </c>
      <c r="V618" s="107"/>
      <c r="W618" s="107"/>
      <c r="X618" s="118"/>
      <c r="Y618" s="119" t="str">
        <f t="shared" si="10"/>
        <v/>
      </c>
      <c r="Z618" s="113"/>
      <c r="AA618" s="113"/>
      <c r="AB618" s="119" t="str">
        <f>IF(T618&lt;&gt;"",(HOUR(T618)+MINUTE(T618)/60)*custohh,"")</f>
        <v/>
      </c>
      <c r="AC618" s="118"/>
      <c r="AD618" s="119" t="str">
        <f t="shared" si="6"/>
        <v/>
      </c>
      <c r="AE618" s="107"/>
      <c r="AF618" s="107"/>
      <c r="AG618" s="107"/>
      <c r="AH618" s="107"/>
      <c r="AI618" s="107"/>
      <c r="AJ618" s="120"/>
      <c r="AK618" s="107"/>
      <c r="AL618" s="113"/>
      <c r="AM618" s="121"/>
      <c r="AN618" s="121"/>
    </row>
    <row r="619">
      <c r="A619" s="104"/>
      <c r="B619" s="105"/>
      <c r="C619" s="105"/>
      <c r="D619" s="106" t="str">
        <f t="shared" si="9"/>
        <v/>
      </c>
      <c r="E619" s="107"/>
      <c r="F619" s="108" t="str">
        <f t="shared" si="2"/>
        <v/>
      </c>
      <c r="G619" s="109" t="str">
        <f>IFERROR(VLOOKUP($E619,contratos,2,FALSE),"")</f>
        <v/>
      </c>
      <c r="H619" s="110" t="str">
        <f>IFERROR(VLOOKUP($E619,contratos,3,FALSE),"")</f>
        <v/>
      </c>
      <c r="I619" s="111" t="str">
        <f>IFERROR(VLOOKUP($E619,contratos,4,FALSE),"")</f>
        <v/>
      </c>
      <c r="J619" s="112" t="str">
        <f>IFERROR(VLOOKUP($E619,contratos,5,FALSE),"")</f>
        <v/>
      </c>
      <c r="K619" s="112" t="str">
        <f>IFERROR(VLOOKUP($E619,contratos,6,FALSE),"")</f>
        <v/>
      </c>
      <c r="L619" s="112" t="str">
        <f>IFERROR(VLOOKUP($E619,contratos,7,FALSE),"")</f>
        <v/>
      </c>
      <c r="M619" s="113"/>
      <c r="N619" s="114"/>
      <c r="O619" s="113"/>
      <c r="P619" s="107"/>
      <c r="Q619" s="115"/>
      <c r="R619" s="116"/>
      <c r="S619" s="117" t="str">
        <f t="shared" si="3"/>
        <v/>
      </c>
      <c r="T619" s="116"/>
      <c r="U619" s="106" t="str">
        <f t="shared" si="11"/>
        <v/>
      </c>
      <c r="V619" s="107"/>
      <c r="W619" s="107"/>
      <c r="X619" s="118"/>
      <c r="Y619" s="119" t="str">
        <f t="shared" si="10"/>
        <v/>
      </c>
      <c r="Z619" s="113"/>
      <c r="AA619" s="113"/>
      <c r="AB619" s="119" t="str">
        <f>IF(T619&lt;&gt;"",(HOUR(T619)+MINUTE(T619)/60)*custohh,"")</f>
        <v/>
      </c>
      <c r="AC619" s="118"/>
      <c r="AD619" s="119" t="str">
        <f t="shared" si="6"/>
        <v/>
      </c>
      <c r="AE619" s="107"/>
      <c r="AF619" s="107"/>
      <c r="AG619" s="107"/>
      <c r="AH619" s="107"/>
      <c r="AI619" s="107"/>
      <c r="AJ619" s="120"/>
      <c r="AK619" s="107"/>
      <c r="AL619" s="113"/>
      <c r="AM619" s="121"/>
      <c r="AN619" s="121"/>
    </row>
    <row r="620">
      <c r="A620" s="104"/>
      <c r="B620" s="105"/>
      <c r="C620" s="105"/>
      <c r="D620" s="106" t="str">
        <f t="shared" si="9"/>
        <v/>
      </c>
      <c r="E620" s="107"/>
      <c r="F620" s="108" t="str">
        <f t="shared" si="2"/>
        <v/>
      </c>
      <c r="G620" s="109" t="str">
        <f>IFERROR(VLOOKUP($E620,contratos,2,FALSE),"")</f>
        <v/>
      </c>
      <c r="H620" s="110" t="str">
        <f>IFERROR(VLOOKUP($E620,contratos,3,FALSE),"")</f>
        <v/>
      </c>
      <c r="I620" s="111" t="str">
        <f>IFERROR(VLOOKUP($E620,contratos,4,FALSE),"")</f>
        <v/>
      </c>
      <c r="J620" s="112" t="str">
        <f>IFERROR(VLOOKUP($E620,contratos,5,FALSE),"")</f>
        <v/>
      </c>
      <c r="K620" s="112" t="str">
        <f>IFERROR(VLOOKUP($E620,contratos,6,FALSE),"")</f>
        <v/>
      </c>
      <c r="L620" s="112" t="str">
        <f>IFERROR(VLOOKUP($E620,contratos,7,FALSE),"")</f>
        <v/>
      </c>
      <c r="M620" s="113"/>
      <c r="N620" s="114"/>
      <c r="O620" s="113"/>
      <c r="P620" s="107"/>
      <c r="Q620" s="115"/>
      <c r="R620" s="116"/>
      <c r="S620" s="117" t="str">
        <f t="shared" si="3"/>
        <v/>
      </c>
      <c r="T620" s="116"/>
      <c r="U620" s="106" t="str">
        <f t="shared" si="11"/>
        <v/>
      </c>
      <c r="V620" s="107"/>
      <c r="W620" s="107"/>
      <c r="X620" s="118"/>
      <c r="Y620" s="119" t="str">
        <f t="shared" si="10"/>
        <v/>
      </c>
      <c r="Z620" s="113"/>
      <c r="AA620" s="113"/>
      <c r="AB620" s="119" t="str">
        <f>IF(T620&lt;&gt;"",(HOUR(T620)+MINUTE(T620)/60)*custohh,"")</f>
        <v/>
      </c>
      <c r="AC620" s="118"/>
      <c r="AD620" s="119" t="str">
        <f t="shared" si="6"/>
        <v/>
      </c>
      <c r="AE620" s="107"/>
      <c r="AF620" s="107"/>
      <c r="AG620" s="107"/>
      <c r="AH620" s="107"/>
      <c r="AI620" s="107"/>
      <c r="AJ620" s="120"/>
      <c r="AK620" s="107"/>
      <c r="AL620" s="113"/>
      <c r="AM620" s="121"/>
      <c r="AN620" s="121"/>
    </row>
    <row r="621">
      <c r="A621" s="104"/>
      <c r="B621" s="105"/>
      <c r="C621" s="105"/>
      <c r="D621" s="106" t="str">
        <f t="shared" si="9"/>
        <v/>
      </c>
      <c r="E621" s="107"/>
      <c r="F621" s="108" t="str">
        <f t="shared" si="2"/>
        <v/>
      </c>
      <c r="G621" s="109" t="str">
        <f>IFERROR(VLOOKUP($E621,contratos,2,FALSE),"")</f>
        <v/>
      </c>
      <c r="H621" s="110" t="str">
        <f>IFERROR(VLOOKUP($E621,contratos,3,FALSE),"")</f>
        <v/>
      </c>
      <c r="I621" s="111" t="str">
        <f>IFERROR(VLOOKUP($E621,contratos,4,FALSE),"")</f>
        <v/>
      </c>
      <c r="J621" s="112" t="str">
        <f>IFERROR(VLOOKUP($E621,contratos,5,FALSE),"")</f>
        <v/>
      </c>
      <c r="K621" s="112" t="str">
        <f>IFERROR(VLOOKUP($E621,contratos,6,FALSE),"")</f>
        <v/>
      </c>
      <c r="L621" s="112" t="str">
        <f>IFERROR(VLOOKUP($E621,contratos,7,FALSE),"")</f>
        <v/>
      </c>
      <c r="M621" s="113"/>
      <c r="N621" s="114"/>
      <c r="O621" s="113"/>
      <c r="P621" s="107"/>
      <c r="Q621" s="115"/>
      <c r="R621" s="116"/>
      <c r="S621" s="117" t="str">
        <f t="shared" si="3"/>
        <v/>
      </c>
      <c r="T621" s="116"/>
      <c r="U621" s="106" t="str">
        <f t="shared" si="11"/>
        <v/>
      </c>
      <c r="V621" s="107"/>
      <c r="W621" s="107"/>
      <c r="X621" s="118"/>
      <c r="Y621" s="119" t="str">
        <f t="shared" si="10"/>
        <v/>
      </c>
      <c r="Z621" s="113"/>
      <c r="AA621" s="113"/>
      <c r="AB621" s="119" t="str">
        <f>IF(T621&lt;&gt;"",(HOUR(T621)+MINUTE(T621)/60)*custohh,"")</f>
        <v/>
      </c>
      <c r="AC621" s="118"/>
      <c r="AD621" s="119" t="str">
        <f t="shared" si="6"/>
        <v/>
      </c>
      <c r="AE621" s="107"/>
      <c r="AF621" s="107"/>
      <c r="AG621" s="107"/>
      <c r="AH621" s="107"/>
      <c r="AI621" s="107"/>
      <c r="AJ621" s="120"/>
      <c r="AK621" s="107"/>
      <c r="AL621" s="113"/>
      <c r="AM621" s="121"/>
      <c r="AN621" s="121"/>
    </row>
    <row r="622">
      <c r="A622" s="104"/>
      <c r="B622" s="105"/>
      <c r="C622" s="105"/>
      <c r="D622" s="106" t="str">
        <f t="shared" si="9"/>
        <v/>
      </c>
      <c r="E622" s="107"/>
      <c r="F622" s="108" t="str">
        <f t="shared" si="2"/>
        <v/>
      </c>
      <c r="G622" s="109" t="str">
        <f>IFERROR(VLOOKUP($E622,contratos,2,FALSE),"")</f>
        <v/>
      </c>
      <c r="H622" s="110" t="str">
        <f>IFERROR(VLOOKUP($E622,contratos,3,FALSE),"")</f>
        <v/>
      </c>
      <c r="I622" s="111" t="str">
        <f>IFERROR(VLOOKUP($E622,contratos,4,FALSE),"")</f>
        <v/>
      </c>
      <c r="J622" s="112" t="str">
        <f>IFERROR(VLOOKUP($E622,contratos,5,FALSE),"")</f>
        <v/>
      </c>
      <c r="K622" s="112" t="str">
        <f>IFERROR(VLOOKUP($E622,contratos,6,FALSE),"")</f>
        <v/>
      </c>
      <c r="L622" s="112" t="str">
        <f>IFERROR(VLOOKUP($E622,contratos,7,FALSE),"")</f>
        <v/>
      </c>
      <c r="M622" s="113"/>
      <c r="N622" s="114"/>
      <c r="O622" s="113"/>
      <c r="P622" s="107"/>
      <c r="Q622" s="115"/>
      <c r="R622" s="116"/>
      <c r="S622" s="117" t="str">
        <f t="shared" si="3"/>
        <v/>
      </c>
      <c r="T622" s="116"/>
      <c r="U622" s="106" t="str">
        <f t="shared" si="11"/>
        <v/>
      </c>
      <c r="V622" s="107"/>
      <c r="W622" s="107"/>
      <c r="X622" s="118"/>
      <c r="Y622" s="119" t="str">
        <f t="shared" si="10"/>
        <v/>
      </c>
      <c r="Z622" s="113"/>
      <c r="AA622" s="113"/>
      <c r="AB622" s="119" t="str">
        <f>IF(T622&lt;&gt;"",(HOUR(T622)+MINUTE(T622)/60)*custohh,"")</f>
        <v/>
      </c>
      <c r="AC622" s="118"/>
      <c r="AD622" s="119" t="str">
        <f t="shared" si="6"/>
        <v/>
      </c>
      <c r="AE622" s="107"/>
      <c r="AF622" s="107"/>
      <c r="AG622" s="107"/>
      <c r="AH622" s="107"/>
      <c r="AI622" s="107"/>
      <c r="AJ622" s="120"/>
      <c r="AK622" s="107"/>
      <c r="AL622" s="113"/>
      <c r="AM622" s="121"/>
      <c r="AN622" s="121"/>
    </row>
    <row r="623">
      <c r="A623" s="104"/>
      <c r="B623" s="105"/>
      <c r="C623" s="105"/>
      <c r="D623" s="106" t="str">
        <f t="shared" si="9"/>
        <v/>
      </c>
      <c r="E623" s="107"/>
      <c r="F623" s="108" t="str">
        <f t="shared" si="2"/>
        <v/>
      </c>
      <c r="G623" s="109" t="str">
        <f>IFERROR(VLOOKUP($E623,contratos,2,FALSE),"")</f>
        <v/>
      </c>
      <c r="H623" s="110" t="str">
        <f>IFERROR(VLOOKUP($E623,contratos,3,FALSE),"")</f>
        <v/>
      </c>
      <c r="I623" s="111" t="str">
        <f>IFERROR(VLOOKUP($E623,contratos,4,FALSE),"")</f>
        <v/>
      </c>
      <c r="J623" s="112" t="str">
        <f>IFERROR(VLOOKUP($E623,contratos,5,FALSE),"")</f>
        <v/>
      </c>
      <c r="K623" s="112" t="str">
        <f>IFERROR(VLOOKUP($E623,contratos,6,FALSE),"")</f>
        <v/>
      </c>
      <c r="L623" s="112" t="str">
        <f>IFERROR(VLOOKUP($E623,contratos,7,FALSE),"")</f>
        <v/>
      </c>
      <c r="M623" s="113"/>
      <c r="N623" s="114"/>
      <c r="O623" s="113"/>
      <c r="P623" s="107"/>
      <c r="Q623" s="115"/>
      <c r="R623" s="116"/>
      <c r="S623" s="117" t="str">
        <f t="shared" si="3"/>
        <v/>
      </c>
      <c r="T623" s="116"/>
      <c r="U623" s="106" t="str">
        <f t="shared" si="11"/>
        <v/>
      </c>
      <c r="V623" s="107"/>
      <c r="W623" s="107"/>
      <c r="X623" s="118"/>
      <c r="Y623" s="119" t="str">
        <f t="shared" si="10"/>
        <v/>
      </c>
      <c r="Z623" s="113"/>
      <c r="AA623" s="113"/>
      <c r="AB623" s="119" t="str">
        <f>IF(T623&lt;&gt;"",(HOUR(T623)+MINUTE(T623)/60)*custohh,"")</f>
        <v/>
      </c>
      <c r="AC623" s="118"/>
      <c r="AD623" s="119" t="str">
        <f t="shared" si="6"/>
        <v/>
      </c>
      <c r="AE623" s="107"/>
      <c r="AF623" s="107"/>
      <c r="AG623" s="107"/>
      <c r="AH623" s="107"/>
      <c r="AI623" s="107"/>
      <c r="AJ623" s="120"/>
      <c r="AK623" s="107"/>
      <c r="AL623" s="113"/>
      <c r="AM623" s="121"/>
      <c r="AN623" s="121"/>
    </row>
    <row r="624">
      <c r="A624" s="104"/>
      <c r="B624" s="105"/>
      <c r="C624" s="105"/>
      <c r="D624" s="106" t="str">
        <f t="shared" si="9"/>
        <v/>
      </c>
      <c r="E624" s="107"/>
      <c r="F624" s="108" t="str">
        <f t="shared" si="2"/>
        <v/>
      </c>
      <c r="G624" s="109" t="str">
        <f>IFERROR(VLOOKUP($E624,contratos,2,FALSE),"")</f>
        <v/>
      </c>
      <c r="H624" s="110" t="str">
        <f>IFERROR(VLOOKUP($E624,contratos,3,FALSE),"")</f>
        <v/>
      </c>
      <c r="I624" s="111" t="str">
        <f>IFERROR(VLOOKUP($E624,contratos,4,FALSE),"")</f>
        <v/>
      </c>
      <c r="J624" s="112" t="str">
        <f>IFERROR(VLOOKUP($E624,contratos,5,FALSE),"")</f>
        <v/>
      </c>
      <c r="K624" s="112" t="str">
        <f>IFERROR(VLOOKUP($E624,contratos,6,FALSE),"")</f>
        <v/>
      </c>
      <c r="L624" s="112" t="str">
        <f>IFERROR(VLOOKUP($E624,contratos,7,FALSE),"")</f>
        <v/>
      </c>
      <c r="M624" s="113"/>
      <c r="N624" s="114"/>
      <c r="O624" s="113"/>
      <c r="P624" s="107"/>
      <c r="Q624" s="115"/>
      <c r="R624" s="116"/>
      <c r="S624" s="117" t="str">
        <f t="shared" si="3"/>
        <v/>
      </c>
      <c r="T624" s="116"/>
      <c r="U624" s="106" t="str">
        <f t="shared" si="11"/>
        <v/>
      </c>
      <c r="V624" s="107"/>
      <c r="W624" s="107"/>
      <c r="X624" s="118"/>
      <c r="Y624" s="119" t="str">
        <f t="shared" si="10"/>
        <v/>
      </c>
      <c r="Z624" s="113"/>
      <c r="AA624" s="113"/>
      <c r="AB624" s="119" t="str">
        <f>IF(T624&lt;&gt;"",(HOUR(T624)+MINUTE(T624)/60)*custohh,"")</f>
        <v/>
      </c>
      <c r="AC624" s="118"/>
      <c r="AD624" s="119" t="str">
        <f t="shared" si="6"/>
        <v/>
      </c>
      <c r="AE624" s="107"/>
      <c r="AF624" s="107"/>
      <c r="AG624" s="107"/>
      <c r="AH624" s="107"/>
      <c r="AI624" s="107"/>
      <c r="AJ624" s="120"/>
      <c r="AK624" s="107"/>
      <c r="AL624" s="113"/>
      <c r="AM624" s="121"/>
      <c r="AN624" s="121"/>
    </row>
    <row r="625">
      <c r="A625" s="104"/>
      <c r="B625" s="105"/>
      <c r="C625" s="105"/>
      <c r="D625" s="106" t="str">
        <f t="shared" si="9"/>
        <v/>
      </c>
      <c r="E625" s="107"/>
      <c r="F625" s="108" t="str">
        <f t="shared" si="2"/>
        <v/>
      </c>
      <c r="G625" s="109" t="str">
        <f>IFERROR(VLOOKUP($E625,contratos,2,FALSE),"")</f>
        <v/>
      </c>
      <c r="H625" s="110" t="str">
        <f>IFERROR(VLOOKUP($E625,contratos,3,FALSE),"")</f>
        <v/>
      </c>
      <c r="I625" s="111" t="str">
        <f>IFERROR(VLOOKUP($E625,contratos,4,FALSE),"")</f>
        <v/>
      </c>
      <c r="J625" s="112" t="str">
        <f>IFERROR(VLOOKUP($E625,contratos,5,FALSE),"")</f>
        <v/>
      </c>
      <c r="K625" s="112" t="str">
        <f>IFERROR(VLOOKUP($E625,contratos,6,FALSE),"")</f>
        <v/>
      </c>
      <c r="L625" s="112" t="str">
        <f>IFERROR(VLOOKUP($E625,contratos,7,FALSE),"")</f>
        <v/>
      </c>
      <c r="M625" s="113"/>
      <c r="N625" s="114"/>
      <c r="O625" s="113"/>
      <c r="P625" s="107"/>
      <c r="Q625" s="115"/>
      <c r="R625" s="116"/>
      <c r="S625" s="117" t="str">
        <f t="shared" si="3"/>
        <v/>
      </c>
      <c r="T625" s="116"/>
      <c r="U625" s="106" t="str">
        <f t="shared" si="11"/>
        <v/>
      </c>
      <c r="V625" s="107"/>
      <c r="W625" s="107"/>
      <c r="X625" s="118"/>
      <c r="Y625" s="119" t="str">
        <f t="shared" si="10"/>
        <v/>
      </c>
      <c r="Z625" s="113"/>
      <c r="AA625" s="113"/>
      <c r="AB625" s="119" t="str">
        <f>IF(T625&lt;&gt;"",(HOUR(T625)+MINUTE(T625)/60)*custohh,"")</f>
        <v/>
      </c>
      <c r="AC625" s="118"/>
      <c r="AD625" s="119" t="str">
        <f t="shared" si="6"/>
        <v/>
      </c>
      <c r="AE625" s="107"/>
      <c r="AF625" s="107"/>
      <c r="AG625" s="107"/>
      <c r="AH625" s="107"/>
      <c r="AI625" s="107"/>
      <c r="AJ625" s="120"/>
      <c r="AK625" s="107"/>
      <c r="AL625" s="113"/>
      <c r="AM625" s="121"/>
      <c r="AN625" s="121"/>
    </row>
    <row r="626">
      <c r="A626" s="104"/>
      <c r="B626" s="105"/>
      <c r="C626" s="105"/>
      <c r="D626" s="106" t="str">
        <f t="shared" si="9"/>
        <v/>
      </c>
      <c r="E626" s="107"/>
      <c r="F626" s="108" t="str">
        <f t="shared" si="2"/>
        <v/>
      </c>
      <c r="G626" s="109" t="str">
        <f>IFERROR(VLOOKUP($E626,contratos,2,FALSE),"")</f>
        <v/>
      </c>
      <c r="H626" s="110" t="str">
        <f>IFERROR(VLOOKUP($E626,contratos,3,FALSE),"")</f>
        <v/>
      </c>
      <c r="I626" s="111" t="str">
        <f>IFERROR(VLOOKUP($E626,contratos,4,FALSE),"")</f>
        <v/>
      </c>
      <c r="J626" s="112" t="str">
        <f>IFERROR(VLOOKUP($E626,contratos,5,FALSE),"")</f>
        <v/>
      </c>
      <c r="K626" s="112" t="str">
        <f>IFERROR(VLOOKUP($E626,contratos,6,FALSE),"")</f>
        <v/>
      </c>
      <c r="L626" s="112" t="str">
        <f>IFERROR(VLOOKUP($E626,contratos,7,FALSE),"")</f>
        <v/>
      </c>
      <c r="M626" s="113"/>
      <c r="N626" s="114"/>
      <c r="O626" s="113"/>
      <c r="P626" s="107"/>
      <c r="Q626" s="115"/>
      <c r="R626" s="116"/>
      <c r="S626" s="117" t="str">
        <f t="shared" si="3"/>
        <v/>
      </c>
      <c r="T626" s="116"/>
      <c r="U626" s="106" t="str">
        <f t="shared" si="11"/>
        <v/>
      </c>
      <c r="V626" s="107"/>
      <c r="W626" s="107"/>
      <c r="X626" s="118"/>
      <c r="Y626" s="119" t="str">
        <f t="shared" si="10"/>
        <v/>
      </c>
      <c r="Z626" s="113"/>
      <c r="AA626" s="113"/>
      <c r="AB626" s="119" t="str">
        <f>IF(T626&lt;&gt;"",(HOUR(T626)+MINUTE(T626)/60)*custohh,"")</f>
        <v/>
      </c>
      <c r="AC626" s="118"/>
      <c r="AD626" s="119" t="str">
        <f t="shared" si="6"/>
        <v/>
      </c>
      <c r="AE626" s="107"/>
      <c r="AF626" s="107"/>
      <c r="AG626" s="107"/>
      <c r="AH626" s="107"/>
      <c r="AI626" s="107"/>
      <c r="AJ626" s="120"/>
      <c r="AK626" s="107"/>
      <c r="AL626" s="113"/>
      <c r="AM626" s="121"/>
      <c r="AN626" s="121"/>
    </row>
    <row r="627">
      <c r="A627" s="104"/>
      <c r="B627" s="105"/>
      <c r="C627" s="105"/>
      <c r="D627" s="106" t="str">
        <f t="shared" si="9"/>
        <v/>
      </c>
      <c r="E627" s="107"/>
      <c r="F627" s="108" t="str">
        <f t="shared" si="2"/>
        <v/>
      </c>
      <c r="G627" s="109" t="str">
        <f>IFERROR(VLOOKUP($E627,contratos,2,FALSE),"")</f>
        <v/>
      </c>
      <c r="H627" s="110" t="str">
        <f>IFERROR(VLOOKUP($E627,contratos,3,FALSE),"")</f>
        <v/>
      </c>
      <c r="I627" s="111" t="str">
        <f>IFERROR(VLOOKUP($E627,contratos,4,FALSE),"")</f>
        <v/>
      </c>
      <c r="J627" s="112" t="str">
        <f>IFERROR(VLOOKUP($E627,contratos,5,FALSE),"")</f>
        <v/>
      </c>
      <c r="K627" s="112" t="str">
        <f>IFERROR(VLOOKUP($E627,contratos,6,FALSE),"")</f>
        <v/>
      </c>
      <c r="L627" s="112" t="str">
        <f>IFERROR(VLOOKUP($E627,contratos,7,FALSE),"")</f>
        <v/>
      </c>
      <c r="M627" s="113"/>
      <c r="N627" s="114"/>
      <c r="O627" s="113"/>
      <c r="P627" s="107"/>
      <c r="Q627" s="115"/>
      <c r="R627" s="116"/>
      <c r="S627" s="117" t="str">
        <f t="shared" si="3"/>
        <v/>
      </c>
      <c r="T627" s="116"/>
      <c r="U627" s="106" t="str">
        <f t="shared" si="11"/>
        <v/>
      </c>
      <c r="V627" s="107"/>
      <c r="W627" s="107"/>
      <c r="X627" s="118"/>
      <c r="Y627" s="119" t="str">
        <f t="shared" si="10"/>
        <v/>
      </c>
      <c r="Z627" s="113"/>
      <c r="AA627" s="113"/>
      <c r="AB627" s="119" t="str">
        <f>IF(T627&lt;&gt;"",(HOUR(T627)+MINUTE(T627)/60)*custohh,"")</f>
        <v/>
      </c>
      <c r="AC627" s="118"/>
      <c r="AD627" s="119" t="str">
        <f t="shared" si="6"/>
        <v/>
      </c>
      <c r="AE627" s="107"/>
      <c r="AF627" s="107"/>
      <c r="AG627" s="107"/>
      <c r="AH627" s="107"/>
      <c r="AI627" s="107"/>
      <c r="AJ627" s="120"/>
      <c r="AK627" s="107"/>
      <c r="AL627" s="113"/>
      <c r="AM627" s="121"/>
      <c r="AN627" s="121"/>
    </row>
    <row r="628">
      <c r="A628" s="104"/>
      <c r="B628" s="105"/>
      <c r="C628" s="105"/>
      <c r="D628" s="106" t="str">
        <f t="shared" si="9"/>
        <v/>
      </c>
      <c r="E628" s="107"/>
      <c r="F628" s="108" t="str">
        <f t="shared" si="2"/>
        <v/>
      </c>
      <c r="G628" s="109" t="str">
        <f>IFERROR(VLOOKUP($E628,contratos,2,FALSE),"")</f>
        <v/>
      </c>
      <c r="H628" s="110" t="str">
        <f>IFERROR(VLOOKUP($E628,contratos,3,FALSE),"")</f>
        <v/>
      </c>
      <c r="I628" s="111" t="str">
        <f>IFERROR(VLOOKUP($E628,contratos,4,FALSE),"")</f>
        <v/>
      </c>
      <c r="J628" s="112" t="str">
        <f>IFERROR(VLOOKUP($E628,contratos,5,FALSE),"")</f>
        <v/>
      </c>
      <c r="K628" s="112" t="str">
        <f>IFERROR(VLOOKUP($E628,contratos,6,FALSE),"")</f>
        <v/>
      </c>
      <c r="L628" s="112" t="str">
        <f>IFERROR(VLOOKUP($E628,contratos,7,FALSE),"")</f>
        <v/>
      </c>
      <c r="M628" s="113"/>
      <c r="N628" s="114"/>
      <c r="O628" s="113"/>
      <c r="P628" s="107"/>
      <c r="Q628" s="115"/>
      <c r="R628" s="116"/>
      <c r="S628" s="117" t="str">
        <f t="shared" si="3"/>
        <v/>
      </c>
      <c r="T628" s="116"/>
      <c r="U628" s="106" t="str">
        <f t="shared" si="11"/>
        <v/>
      </c>
      <c r="V628" s="107"/>
      <c r="W628" s="107"/>
      <c r="X628" s="118"/>
      <c r="Y628" s="119" t="str">
        <f t="shared" si="10"/>
        <v/>
      </c>
      <c r="Z628" s="113"/>
      <c r="AA628" s="113"/>
      <c r="AB628" s="119" t="str">
        <f>IF(T628&lt;&gt;"",(HOUR(T628)+MINUTE(T628)/60)*custohh,"")</f>
        <v/>
      </c>
      <c r="AC628" s="118"/>
      <c r="AD628" s="119" t="str">
        <f t="shared" si="6"/>
        <v/>
      </c>
      <c r="AE628" s="107"/>
      <c r="AF628" s="107"/>
      <c r="AG628" s="107"/>
      <c r="AH628" s="107"/>
      <c r="AI628" s="107"/>
      <c r="AJ628" s="120"/>
      <c r="AK628" s="107"/>
      <c r="AL628" s="113"/>
      <c r="AM628" s="121"/>
      <c r="AN628" s="121"/>
    </row>
    <row r="629">
      <c r="A629" s="104"/>
      <c r="B629" s="105"/>
      <c r="C629" s="105"/>
      <c r="D629" s="106" t="str">
        <f t="shared" si="9"/>
        <v/>
      </c>
      <c r="E629" s="107"/>
      <c r="F629" s="108" t="str">
        <f t="shared" si="2"/>
        <v/>
      </c>
      <c r="G629" s="109" t="str">
        <f>IFERROR(VLOOKUP($E629,contratos,2,FALSE),"")</f>
        <v/>
      </c>
      <c r="H629" s="110" t="str">
        <f>IFERROR(VLOOKUP($E629,contratos,3,FALSE),"")</f>
        <v/>
      </c>
      <c r="I629" s="111" t="str">
        <f>IFERROR(VLOOKUP($E629,contratos,4,FALSE),"")</f>
        <v/>
      </c>
      <c r="J629" s="112" t="str">
        <f>IFERROR(VLOOKUP($E629,contratos,5,FALSE),"")</f>
        <v/>
      </c>
      <c r="K629" s="112" t="str">
        <f>IFERROR(VLOOKUP($E629,contratos,6,FALSE),"")</f>
        <v/>
      </c>
      <c r="L629" s="112" t="str">
        <f>IFERROR(VLOOKUP($E629,contratos,7,FALSE),"")</f>
        <v/>
      </c>
      <c r="M629" s="113"/>
      <c r="N629" s="114"/>
      <c r="O629" s="113"/>
      <c r="P629" s="107"/>
      <c r="Q629" s="115"/>
      <c r="R629" s="116"/>
      <c r="S629" s="117" t="str">
        <f t="shared" si="3"/>
        <v/>
      </c>
      <c r="T629" s="116"/>
      <c r="U629" s="106" t="str">
        <f t="shared" si="11"/>
        <v/>
      </c>
      <c r="V629" s="107"/>
      <c r="W629" s="107"/>
      <c r="X629" s="118"/>
      <c r="Y629" s="119" t="str">
        <f t="shared" si="10"/>
        <v/>
      </c>
      <c r="Z629" s="113"/>
      <c r="AA629" s="113"/>
      <c r="AB629" s="119" t="str">
        <f>IF(T629&lt;&gt;"",(HOUR(T629)+MINUTE(T629)/60)*custohh,"")</f>
        <v/>
      </c>
      <c r="AC629" s="118"/>
      <c r="AD629" s="119" t="str">
        <f t="shared" si="6"/>
        <v/>
      </c>
      <c r="AE629" s="107"/>
      <c r="AF629" s="107"/>
      <c r="AG629" s="107"/>
      <c r="AH629" s="107"/>
      <c r="AI629" s="107"/>
      <c r="AJ629" s="120"/>
      <c r="AK629" s="107"/>
      <c r="AL629" s="113"/>
      <c r="AM629" s="121"/>
      <c r="AN629" s="121"/>
    </row>
    <row r="630">
      <c r="A630" s="104"/>
      <c r="B630" s="105"/>
      <c r="C630" s="105"/>
      <c r="D630" s="106" t="str">
        <f t="shared" si="9"/>
        <v/>
      </c>
      <c r="E630" s="107"/>
      <c r="F630" s="108" t="str">
        <f t="shared" si="2"/>
        <v/>
      </c>
      <c r="G630" s="109" t="str">
        <f>IFERROR(VLOOKUP($E630,contratos,2,FALSE),"")</f>
        <v/>
      </c>
      <c r="H630" s="110" t="str">
        <f>IFERROR(VLOOKUP($E630,contratos,3,FALSE),"")</f>
        <v/>
      </c>
      <c r="I630" s="111" t="str">
        <f>IFERROR(VLOOKUP($E630,contratos,4,FALSE),"")</f>
        <v/>
      </c>
      <c r="J630" s="112" t="str">
        <f>IFERROR(VLOOKUP($E630,contratos,5,FALSE),"")</f>
        <v/>
      </c>
      <c r="K630" s="112" t="str">
        <f>IFERROR(VLOOKUP($E630,contratos,6,FALSE),"")</f>
        <v/>
      </c>
      <c r="L630" s="112" t="str">
        <f>IFERROR(VLOOKUP($E630,contratos,7,FALSE),"")</f>
        <v/>
      </c>
      <c r="M630" s="113"/>
      <c r="N630" s="114"/>
      <c r="O630" s="113"/>
      <c r="P630" s="107"/>
      <c r="Q630" s="115"/>
      <c r="R630" s="116"/>
      <c r="S630" s="117" t="str">
        <f t="shared" si="3"/>
        <v/>
      </c>
      <c r="T630" s="116"/>
      <c r="U630" s="106" t="str">
        <f t="shared" si="11"/>
        <v/>
      </c>
      <c r="V630" s="107"/>
      <c r="W630" s="107"/>
      <c r="X630" s="118"/>
      <c r="Y630" s="119" t="str">
        <f t="shared" si="10"/>
        <v/>
      </c>
      <c r="Z630" s="113"/>
      <c r="AA630" s="113"/>
      <c r="AB630" s="119" t="str">
        <f>IF(T630&lt;&gt;"",(HOUR(T630)+MINUTE(T630)/60)*custohh,"")</f>
        <v/>
      </c>
      <c r="AC630" s="118"/>
      <c r="AD630" s="119" t="str">
        <f t="shared" si="6"/>
        <v/>
      </c>
      <c r="AE630" s="107"/>
      <c r="AF630" s="107"/>
      <c r="AG630" s="107"/>
      <c r="AH630" s="107"/>
      <c r="AI630" s="107"/>
      <c r="AJ630" s="120"/>
      <c r="AK630" s="107"/>
      <c r="AL630" s="113"/>
      <c r="AM630" s="121"/>
      <c r="AN630" s="121"/>
    </row>
    <row r="631">
      <c r="A631" s="104"/>
      <c r="B631" s="105"/>
      <c r="C631" s="105"/>
      <c r="D631" s="106" t="str">
        <f t="shared" si="9"/>
        <v/>
      </c>
      <c r="E631" s="107"/>
      <c r="F631" s="108" t="str">
        <f t="shared" si="2"/>
        <v/>
      </c>
      <c r="G631" s="109" t="str">
        <f>IFERROR(VLOOKUP($E631,contratos,2,FALSE),"")</f>
        <v/>
      </c>
      <c r="H631" s="110" t="str">
        <f>IFERROR(VLOOKUP($E631,contratos,3,FALSE),"")</f>
        <v/>
      </c>
      <c r="I631" s="111" t="str">
        <f>IFERROR(VLOOKUP($E631,contratos,4,FALSE),"")</f>
        <v/>
      </c>
      <c r="J631" s="112" t="str">
        <f>IFERROR(VLOOKUP($E631,contratos,5,FALSE),"")</f>
        <v/>
      </c>
      <c r="K631" s="112" t="str">
        <f>IFERROR(VLOOKUP($E631,contratos,6,FALSE),"")</f>
        <v/>
      </c>
      <c r="L631" s="112" t="str">
        <f>IFERROR(VLOOKUP($E631,contratos,7,FALSE),"")</f>
        <v/>
      </c>
      <c r="M631" s="113"/>
      <c r="N631" s="114"/>
      <c r="O631" s="113"/>
      <c r="P631" s="107"/>
      <c r="Q631" s="115"/>
      <c r="R631" s="116"/>
      <c r="S631" s="117" t="str">
        <f t="shared" si="3"/>
        <v/>
      </c>
      <c r="T631" s="116"/>
      <c r="U631" s="106" t="str">
        <f t="shared" si="11"/>
        <v/>
      </c>
      <c r="V631" s="107"/>
      <c r="W631" s="107"/>
      <c r="X631" s="118"/>
      <c r="Y631" s="119" t="str">
        <f t="shared" si="10"/>
        <v/>
      </c>
      <c r="Z631" s="113"/>
      <c r="AA631" s="113"/>
      <c r="AB631" s="119" t="str">
        <f>IF(T631&lt;&gt;"",(HOUR(T631)+MINUTE(T631)/60)*custohh,"")</f>
        <v/>
      </c>
      <c r="AC631" s="118"/>
      <c r="AD631" s="119" t="str">
        <f t="shared" si="6"/>
        <v/>
      </c>
      <c r="AE631" s="107"/>
      <c r="AF631" s="107"/>
      <c r="AG631" s="107"/>
      <c r="AH631" s="107"/>
      <c r="AI631" s="107"/>
      <c r="AJ631" s="120"/>
      <c r="AK631" s="107"/>
      <c r="AL631" s="113"/>
      <c r="AM631" s="121"/>
      <c r="AN631" s="121"/>
    </row>
    <row r="632">
      <c r="A632" s="104"/>
      <c r="B632" s="105"/>
      <c r="C632" s="105"/>
      <c r="D632" s="106" t="str">
        <f t="shared" si="9"/>
        <v/>
      </c>
      <c r="E632" s="107"/>
      <c r="F632" s="108" t="str">
        <f t="shared" si="2"/>
        <v/>
      </c>
      <c r="G632" s="109" t="str">
        <f>IFERROR(VLOOKUP($E632,contratos,2,FALSE),"")</f>
        <v/>
      </c>
      <c r="H632" s="110" t="str">
        <f>IFERROR(VLOOKUP($E632,contratos,3,FALSE),"")</f>
        <v/>
      </c>
      <c r="I632" s="111" t="str">
        <f>IFERROR(VLOOKUP($E632,contratos,4,FALSE),"")</f>
        <v/>
      </c>
      <c r="J632" s="112" t="str">
        <f>IFERROR(VLOOKUP($E632,contratos,5,FALSE),"")</f>
        <v/>
      </c>
      <c r="K632" s="112" t="str">
        <f>IFERROR(VLOOKUP($E632,contratos,6,FALSE),"")</f>
        <v/>
      </c>
      <c r="L632" s="112" t="str">
        <f>IFERROR(VLOOKUP($E632,contratos,7,FALSE),"")</f>
        <v/>
      </c>
      <c r="M632" s="113"/>
      <c r="N632" s="114"/>
      <c r="O632" s="113"/>
      <c r="P632" s="107"/>
      <c r="Q632" s="115"/>
      <c r="R632" s="116"/>
      <c r="S632" s="117" t="str">
        <f t="shared" si="3"/>
        <v/>
      </c>
      <c r="T632" s="116"/>
      <c r="U632" s="106" t="str">
        <f t="shared" si="11"/>
        <v/>
      </c>
      <c r="V632" s="107"/>
      <c r="W632" s="107"/>
      <c r="X632" s="118"/>
      <c r="Y632" s="119" t="str">
        <f t="shared" si="10"/>
        <v/>
      </c>
      <c r="Z632" s="113"/>
      <c r="AA632" s="113"/>
      <c r="AB632" s="119" t="str">
        <f>IF(T632&lt;&gt;"",(HOUR(T632)+MINUTE(T632)/60)*custohh,"")</f>
        <v/>
      </c>
      <c r="AC632" s="118"/>
      <c r="AD632" s="119" t="str">
        <f t="shared" si="6"/>
        <v/>
      </c>
      <c r="AE632" s="107"/>
      <c r="AF632" s="107"/>
      <c r="AG632" s="107"/>
      <c r="AH632" s="107"/>
      <c r="AI632" s="107"/>
      <c r="AJ632" s="120"/>
      <c r="AK632" s="107"/>
      <c r="AL632" s="113"/>
      <c r="AM632" s="121"/>
      <c r="AN632" s="121"/>
    </row>
    <row r="633">
      <c r="A633" s="104"/>
      <c r="B633" s="105"/>
      <c r="C633" s="105"/>
      <c r="D633" s="106" t="str">
        <f t="shared" si="9"/>
        <v/>
      </c>
      <c r="E633" s="107"/>
      <c r="F633" s="108" t="str">
        <f t="shared" si="2"/>
        <v/>
      </c>
      <c r="G633" s="109" t="str">
        <f>IFERROR(VLOOKUP($E633,contratos,2,FALSE),"")</f>
        <v/>
      </c>
      <c r="H633" s="110" t="str">
        <f>IFERROR(VLOOKUP($E633,contratos,3,FALSE),"")</f>
        <v/>
      </c>
      <c r="I633" s="111" t="str">
        <f>IFERROR(VLOOKUP($E633,contratos,4,FALSE),"")</f>
        <v/>
      </c>
      <c r="J633" s="112" t="str">
        <f>IFERROR(VLOOKUP($E633,contratos,5,FALSE),"")</f>
        <v/>
      </c>
      <c r="K633" s="112" t="str">
        <f>IFERROR(VLOOKUP($E633,contratos,6,FALSE),"")</f>
        <v/>
      </c>
      <c r="L633" s="112" t="str">
        <f>IFERROR(VLOOKUP($E633,contratos,7,FALSE),"")</f>
        <v/>
      </c>
      <c r="M633" s="113"/>
      <c r="N633" s="114"/>
      <c r="O633" s="113"/>
      <c r="P633" s="107"/>
      <c r="Q633" s="115"/>
      <c r="R633" s="116"/>
      <c r="S633" s="117" t="str">
        <f t="shared" si="3"/>
        <v/>
      </c>
      <c r="T633" s="116"/>
      <c r="U633" s="106" t="str">
        <f t="shared" si="11"/>
        <v/>
      </c>
      <c r="V633" s="107"/>
      <c r="W633" s="107"/>
      <c r="X633" s="118"/>
      <c r="Y633" s="119" t="str">
        <f t="shared" si="10"/>
        <v/>
      </c>
      <c r="Z633" s="113"/>
      <c r="AA633" s="113"/>
      <c r="AB633" s="119" t="str">
        <f>IF(T633&lt;&gt;"",(HOUR(T633)+MINUTE(T633)/60)*custohh,"")</f>
        <v/>
      </c>
      <c r="AC633" s="118"/>
      <c r="AD633" s="119" t="str">
        <f t="shared" si="6"/>
        <v/>
      </c>
      <c r="AE633" s="107"/>
      <c r="AF633" s="107"/>
      <c r="AG633" s="107"/>
      <c r="AH633" s="107"/>
      <c r="AI633" s="107"/>
      <c r="AJ633" s="120"/>
      <c r="AK633" s="107"/>
      <c r="AL633" s="113"/>
      <c r="AM633" s="121"/>
      <c r="AN633" s="121"/>
    </row>
    <row r="634">
      <c r="A634" s="104"/>
      <c r="B634" s="105"/>
      <c r="C634" s="105"/>
      <c r="D634" s="106" t="str">
        <f t="shared" si="9"/>
        <v/>
      </c>
      <c r="E634" s="107"/>
      <c r="F634" s="108" t="str">
        <f t="shared" si="2"/>
        <v/>
      </c>
      <c r="G634" s="109" t="str">
        <f>IFERROR(VLOOKUP($E634,contratos,2,FALSE),"")</f>
        <v/>
      </c>
      <c r="H634" s="110" t="str">
        <f>IFERROR(VLOOKUP($E634,contratos,3,FALSE),"")</f>
        <v/>
      </c>
      <c r="I634" s="111" t="str">
        <f>IFERROR(VLOOKUP($E634,contratos,4,FALSE),"")</f>
        <v/>
      </c>
      <c r="J634" s="112" t="str">
        <f>IFERROR(VLOOKUP($E634,contratos,5,FALSE),"")</f>
        <v/>
      </c>
      <c r="K634" s="112" t="str">
        <f>IFERROR(VLOOKUP($E634,contratos,6,FALSE),"")</f>
        <v/>
      </c>
      <c r="L634" s="112" t="str">
        <f>IFERROR(VLOOKUP($E634,contratos,7,FALSE),"")</f>
        <v/>
      </c>
      <c r="M634" s="113"/>
      <c r="N634" s="114"/>
      <c r="O634" s="113"/>
      <c r="P634" s="107"/>
      <c r="Q634" s="115"/>
      <c r="R634" s="116"/>
      <c r="S634" s="117" t="str">
        <f t="shared" si="3"/>
        <v/>
      </c>
      <c r="T634" s="116"/>
      <c r="U634" s="106" t="str">
        <f t="shared" si="11"/>
        <v/>
      </c>
      <c r="V634" s="107"/>
      <c r="W634" s="107"/>
      <c r="X634" s="118"/>
      <c r="Y634" s="119" t="str">
        <f t="shared" si="10"/>
        <v/>
      </c>
      <c r="Z634" s="113"/>
      <c r="AA634" s="113"/>
      <c r="AB634" s="119" t="str">
        <f>IF(T634&lt;&gt;"",(HOUR(T634)+MINUTE(T634)/60)*custohh,"")</f>
        <v/>
      </c>
      <c r="AC634" s="118"/>
      <c r="AD634" s="119" t="str">
        <f t="shared" si="6"/>
        <v/>
      </c>
      <c r="AE634" s="107"/>
      <c r="AF634" s="107"/>
      <c r="AG634" s="107"/>
      <c r="AH634" s="107"/>
      <c r="AI634" s="107"/>
      <c r="AJ634" s="120"/>
      <c r="AK634" s="107"/>
      <c r="AL634" s="113"/>
      <c r="AM634" s="121"/>
      <c r="AN634" s="121"/>
    </row>
    <row r="635">
      <c r="A635" s="104"/>
      <c r="B635" s="105"/>
      <c r="C635" s="105"/>
      <c r="D635" s="106" t="str">
        <f t="shared" si="9"/>
        <v/>
      </c>
      <c r="E635" s="107"/>
      <c r="F635" s="108" t="str">
        <f t="shared" si="2"/>
        <v/>
      </c>
      <c r="G635" s="109" t="str">
        <f>IFERROR(VLOOKUP($E635,contratos,2,FALSE),"")</f>
        <v/>
      </c>
      <c r="H635" s="110" t="str">
        <f>IFERROR(VLOOKUP($E635,contratos,3,FALSE),"")</f>
        <v/>
      </c>
      <c r="I635" s="111" t="str">
        <f>IFERROR(VLOOKUP($E635,contratos,4,FALSE),"")</f>
        <v/>
      </c>
      <c r="J635" s="112" t="str">
        <f>IFERROR(VLOOKUP($E635,contratos,5,FALSE),"")</f>
        <v/>
      </c>
      <c r="K635" s="112" t="str">
        <f>IFERROR(VLOOKUP($E635,contratos,6,FALSE),"")</f>
        <v/>
      </c>
      <c r="L635" s="112" t="str">
        <f>IFERROR(VLOOKUP($E635,contratos,7,FALSE),"")</f>
        <v/>
      </c>
      <c r="M635" s="113"/>
      <c r="N635" s="114"/>
      <c r="O635" s="113"/>
      <c r="P635" s="107"/>
      <c r="Q635" s="115"/>
      <c r="R635" s="116"/>
      <c r="S635" s="117" t="str">
        <f t="shared" si="3"/>
        <v/>
      </c>
      <c r="T635" s="116"/>
      <c r="U635" s="106" t="str">
        <f t="shared" si="11"/>
        <v/>
      </c>
      <c r="V635" s="107"/>
      <c r="W635" s="107"/>
      <c r="X635" s="118"/>
      <c r="Y635" s="119" t="str">
        <f t="shared" si="10"/>
        <v/>
      </c>
      <c r="Z635" s="113"/>
      <c r="AA635" s="113"/>
      <c r="AB635" s="119" t="str">
        <f>IF(T635&lt;&gt;"",(HOUR(T635)+MINUTE(T635)/60)*custohh,"")</f>
        <v/>
      </c>
      <c r="AC635" s="118"/>
      <c r="AD635" s="119" t="str">
        <f t="shared" si="6"/>
        <v/>
      </c>
      <c r="AE635" s="107"/>
      <c r="AF635" s="107"/>
      <c r="AG635" s="107"/>
      <c r="AH635" s="107"/>
      <c r="AI635" s="107"/>
      <c r="AJ635" s="120"/>
      <c r="AK635" s="107"/>
      <c r="AL635" s="113"/>
      <c r="AM635" s="121"/>
      <c r="AN635" s="121"/>
    </row>
    <row r="636">
      <c r="A636" s="104"/>
      <c r="B636" s="105"/>
      <c r="C636" s="105"/>
      <c r="D636" s="106" t="str">
        <f t="shared" si="9"/>
        <v/>
      </c>
      <c r="E636" s="107"/>
      <c r="F636" s="108" t="str">
        <f t="shared" si="2"/>
        <v/>
      </c>
      <c r="G636" s="109" t="str">
        <f>IFERROR(VLOOKUP($E636,contratos,2,FALSE),"")</f>
        <v/>
      </c>
      <c r="H636" s="110" t="str">
        <f>IFERROR(VLOOKUP($E636,contratos,3,FALSE),"")</f>
        <v/>
      </c>
      <c r="I636" s="111" t="str">
        <f>IFERROR(VLOOKUP($E636,contratos,4,FALSE),"")</f>
        <v/>
      </c>
      <c r="J636" s="112" t="str">
        <f>IFERROR(VLOOKUP($E636,contratos,5,FALSE),"")</f>
        <v/>
      </c>
      <c r="K636" s="112" t="str">
        <f>IFERROR(VLOOKUP($E636,contratos,6,FALSE),"")</f>
        <v/>
      </c>
      <c r="L636" s="112" t="str">
        <f>IFERROR(VLOOKUP($E636,contratos,7,FALSE),"")</f>
        <v/>
      </c>
      <c r="M636" s="113"/>
      <c r="N636" s="114"/>
      <c r="O636" s="113"/>
      <c r="P636" s="107"/>
      <c r="Q636" s="115"/>
      <c r="R636" s="116"/>
      <c r="S636" s="117" t="str">
        <f t="shared" si="3"/>
        <v/>
      </c>
      <c r="T636" s="116"/>
      <c r="U636" s="106" t="str">
        <f t="shared" si="11"/>
        <v/>
      </c>
      <c r="V636" s="107"/>
      <c r="W636" s="107"/>
      <c r="X636" s="118"/>
      <c r="Y636" s="119" t="str">
        <f t="shared" si="10"/>
        <v/>
      </c>
      <c r="Z636" s="113"/>
      <c r="AA636" s="113"/>
      <c r="AB636" s="119" t="str">
        <f>IF(T636&lt;&gt;"",(HOUR(T636)+MINUTE(T636)/60)*custohh,"")</f>
        <v/>
      </c>
      <c r="AC636" s="118"/>
      <c r="AD636" s="119" t="str">
        <f t="shared" si="6"/>
        <v/>
      </c>
      <c r="AE636" s="107"/>
      <c r="AF636" s="107"/>
      <c r="AG636" s="107"/>
      <c r="AH636" s="107"/>
      <c r="AI636" s="107"/>
      <c r="AJ636" s="120"/>
      <c r="AK636" s="107"/>
      <c r="AL636" s="113"/>
      <c r="AM636" s="121"/>
      <c r="AN636" s="121"/>
    </row>
    <row r="637">
      <c r="A637" s="104"/>
      <c r="B637" s="105"/>
      <c r="C637" s="105"/>
      <c r="D637" s="106" t="str">
        <f t="shared" si="9"/>
        <v/>
      </c>
      <c r="E637" s="107"/>
      <c r="F637" s="108" t="str">
        <f t="shared" si="2"/>
        <v/>
      </c>
      <c r="G637" s="109" t="str">
        <f>IFERROR(VLOOKUP($E637,contratos,2,FALSE),"")</f>
        <v/>
      </c>
      <c r="H637" s="110" t="str">
        <f>IFERROR(VLOOKUP($E637,contratos,3,FALSE),"")</f>
        <v/>
      </c>
      <c r="I637" s="111" t="str">
        <f>IFERROR(VLOOKUP($E637,contratos,4,FALSE),"")</f>
        <v/>
      </c>
      <c r="J637" s="112" t="str">
        <f>IFERROR(VLOOKUP($E637,contratos,5,FALSE),"")</f>
        <v/>
      </c>
      <c r="K637" s="112" t="str">
        <f>IFERROR(VLOOKUP($E637,contratos,6,FALSE),"")</f>
        <v/>
      </c>
      <c r="L637" s="112" t="str">
        <f>IFERROR(VLOOKUP($E637,contratos,7,FALSE),"")</f>
        <v/>
      </c>
      <c r="M637" s="113"/>
      <c r="N637" s="114"/>
      <c r="O637" s="113"/>
      <c r="P637" s="107"/>
      <c r="Q637" s="115"/>
      <c r="R637" s="116"/>
      <c r="S637" s="117" t="str">
        <f t="shared" si="3"/>
        <v/>
      </c>
      <c r="T637" s="116"/>
      <c r="U637" s="106" t="str">
        <f t="shared" si="11"/>
        <v/>
      </c>
      <c r="V637" s="107"/>
      <c r="W637" s="107"/>
      <c r="X637" s="118"/>
      <c r="Y637" s="119" t="str">
        <f t="shared" si="10"/>
        <v/>
      </c>
      <c r="Z637" s="113"/>
      <c r="AA637" s="113"/>
      <c r="AB637" s="119" t="str">
        <f>IF(T637&lt;&gt;"",(HOUR(T637)+MINUTE(T637)/60)*custohh,"")</f>
        <v/>
      </c>
      <c r="AC637" s="118"/>
      <c r="AD637" s="119" t="str">
        <f t="shared" si="6"/>
        <v/>
      </c>
      <c r="AE637" s="107"/>
      <c r="AF637" s="107"/>
      <c r="AG637" s="107"/>
      <c r="AH637" s="107"/>
      <c r="AI637" s="107"/>
      <c r="AJ637" s="120"/>
      <c r="AK637" s="107"/>
      <c r="AL637" s="113"/>
      <c r="AM637" s="121"/>
      <c r="AN637" s="121"/>
    </row>
    <row r="638">
      <c r="A638" s="104"/>
      <c r="B638" s="105"/>
      <c r="C638" s="105"/>
      <c r="D638" s="106" t="str">
        <f t="shared" si="9"/>
        <v/>
      </c>
      <c r="E638" s="107"/>
      <c r="F638" s="108" t="str">
        <f t="shared" si="2"/>
        <v/>
      </c>
      <c r="G638" s="109" t="str">
        <f>IFERROR(VLOOKUP($E638,contratos,2,FALSE),"")</f>
        <v/>
      </c>
      <c r="H638" s="110" t="str">
        <f>IFERROR(VLOOKUP($E638,contratos,3,FALSE),"")</f>
        <v/>
      </c>
      <c r="I638" s="111" t="str">
        <f>IFERROR(VLOOKUP($E638,contratos,4,FALSE),"")</f>
        <v/>
      </c>
      <c r="J638" s="112" t="str">
        <f>IFERROR(VLOOKUP($E638,contratos,5,FALSE),"")</f>
        <v/>
      </c>
      <c r="K638" s="112" t="str">
        <f>IFERROR(VLOOKUP($E638,contratos,6,FALSE),"")</f>
        <v/>
      </c>
      <c r="L638" s="112" t="str">
        <f>IFERROR(VLOOKUP($E638,contratos,7,FALSE),"")</f>
        <v/>
      </c>
      <c r="M638" s="113"/>
      <c r="N638" s="114"/>
      <c r="O638" s="113"/>
      <c r="P638" s="107"/>
      <c r="Q638" s="115"/>
      <c r="R638" s="116"/>
      <c r="S638" s="117" t="str">
        <f t="shared" si="3"/>
        <v/>
      </c>
      <c r="T638" s="116"/>
      <c r="U638" s="106" t="str">
        <f t="shared" si="11"/>
        <v/>
      </c>
      <c r="V638" s="107"/>
      <c r="W638" s="107"/>
      <c r="X638" s="118"/>
      <c r="Y638" s="119" t="str">
        <f t="shared" si="10"/>
        <v/>
      </c>
      <c r="Z638" s="113"/>
      <c r="AA638" s="113"/>
      <c r="AB638" s="119" t="str">
        <f>IF(T638&lt;&gt;"",(HOUR(T638)+MINUTE(T638)/60)*custohh,"")</f>
        <v/>
      </c>
      <c r="AC638" s="118"/>
      <c r="AD638" s="119" t="str">
        <f t="shared" si="6"/>
        <v/>
      </c>
      <c r="AE638" s="107"/>
      <c r="AF638" s="107"/>
      <c r="AG638" s="107"/>
      <c r="AH638" s="107"/>
      <c r="AI638" s="107"/>
      <c r="AJ638" s="120"/>
      <c r="AK638" s="107"/>
      <c r="AL638" s="113"/>
      <c r="AM638" s="121"/>
      <c r="AN638" s="121"/>
    </row>
    <row r="639">
      <c r="A639" s="104"/>
      <c r="B639" s="105"/>
      <c r="C639" s="105"/>
      <c r="D639" s="106" t="str">
        <f t="shared" si="9"/>
        <v/>
      </c>
      <c r="E639" s="107"/>
      <c r="F639" s="108" t="str">
        <f t="shared" si="2"/>
        <v/>
      </c>
      <c r="G639" s="109" t="str">
        <f>IFERROR(VLOOKUP($E639,contratos,2,FALSE),"")</f>
        <v/>
      </c>
      <c r="H639" s="110" t="str">
        <f>IFERROR(VLOOKUP($E639,contratos,3,FALSE),"")</f>
        <v/>
      </c>
      <c r="I639" s="111" t="str">
        <f>IFERROR(VLOOKUP($E639,contratos,4,FALSE),"")</f>
        <v/>
      </c>
      <c r="J639" s="112" t="str">
        <f>IFERROR(VLOOKUP($E639,contratos,5,FALSE),"")</f>
        <v/>
      </c>
      <c r="K639" s="112" t="str">
        <f>IFERROR(VLOOKUP($E639,contratos,6,FALSE),"")</f>
        <v/>
      </c>
      <c r="L639" s="112" t="str">
        <f>IFERROR(VLOOKUP($E639,contratos,7,FALSE),"")</f>
        <v/>
      </c>
      <c r="M639" s="113"/>
      <c r="N639" s="114"/>
      <c r="O639" s="113"/>
      <c r="P639" s="107"/>
      <c r="Q639" s="115"/>
      <c r="R639" s="116"/>
      <c r="S639" s="117" t="str">
        <f t="shared" si="3"/>
        <v/>
      </c>
      <c r="T639" s="116"/>
      <c r="U639" s="106" t="str">
        <f t="shared" si="11"/>
        <v/>
      </c>
      <c r="V639" s="107"/>
      <c r="W639" s="107"/>
      <c r="X639" s="118"/>
      <c r="Y639" s="119" t="str">
        <f t="shared" si="10"/>
        <v/>
      </c>
      <c r="Z639" s="113"/>
      <c r="AA639" s="113"/>
      <c r="AB639" s="119" t="str">
        <f>IF(T639&lt;&gt;"",(HOUR(T639)+MINUTE(T639)/60)*custohh,"")</f>
        <v/>
      </c>
      <c r="AC639" s="118"/>
      <c r="AD639" s="119" t="str">
        <f t="shared" si="6"/>
        <v/>
      </c>
      <c r="AE639" s="107"/>
      <c r="AF639" s="107"/>
      <c r="AG639" s="107"/>
      <c r="AH639" s="107"/>
      <c r="AI639" s="107"/>
      <c r="AJ639" s="120"/>
      <c r="AK639" s="107"/>
      <c r="AL639" s="113"/>
      <c r="AM639" s="121"/>
      <c r="AN639" s="121"/>
    </row>
    <row r="640">
      <c r="A640" s="104"/>
      <c r="B640" s="105"/>
      <c r="C640" s="105"/>
      <c r="D640" s="106" t="str">
        <f t="shared" si="9"/>
        <v/>
      </c>
      <c r="E640" s="107"/>
      <c r="F640" s="108" t="str">
        <f t="shared" si="2"/>
        <v/>
      </c>
      <c r="G640" s="109" t="str">
        <f>IFERROR(VLOOKUP($E640,contratos,2,FALSE),"")</f>
        <v/>
      </c>
      <c r="H640" s="110" t="str">
        <f>IFERROR(VLOOKUP($E640,contratos,3,FALSE),"")</f>
        <v/>
      </c>
      <c r="I640" s="111" t="str">
        <f>IFERROR(VLOOKUP($E640,contratos,4,FALSE),"")</f>
        <v/>
      </c>
      <c r="J640" s="112" t="str">
        <f>IFERROR(VLOOKUP($E640,contratos,5,FALSE),"")</f>
        <v/>
      </c>
      <c r="K640" s="112" t="str">
        <f>IFERROR(VLOOKUP($E640,contratos,6,FALSE),"")</f>
        <v/>
      </c>
      <c r="L640" s="112" t="str">
        <f>IFERROR(VLOOKUP($E640,contratos,7,FALSE),"")</f>
        <v/>
      </c>
      <c r="M640" s="113"/>
      <c r="N640" s="114"/>
      <c r="O640" s="113"/>
      <c r="P640" s="107"/>
      <c r="Q640" s="115"/>
      <c r="R640" s="116"/>
      <c r="S640" s="117" t="str">
        <f t="shared" si="3"/>
        <v/>
      </c>
      <c r="T640" s="116"/>
      <c r="U640" s="106" t="str">
        <f t="shared" si="11"/>
        <v/>
      </c>
      <c r="V640" s="107"/>
      <c r="W640" s="107"/>
      <c r="X640" s="118"/>
      <c r="Y640" s="119" t="str">
        <f t="shared" si="10"/>
        <v/>
      </c>
      <c r="Z640" s="113"/>
      <c r="AA640" s="113"/>
      <c r="AB640" s="119" t="str">
        <f>IF(T640&lt;&gt;"",(HOUR(T640)+MINUTE(T640)/60)*custohh,"")</f>
        <v/>
      </c>
      <c r="AC640" s="118"/>
      <c r="AD640" s="119" t="str">
        <f t="shared" si="6"/>
        <v/>
      </c>
      <c r="AE640" s="107"/>
      <c r="AF640" s="107"/>
      <c r="AG640" s="107"/>
      <c r="AH640" s="107"/>
      <c r="AI640" s="107"/>
      <c r="AJ640" s="120"/>
      <c r="AK640" s="107"/>
      <c r="AL640" s="113"/>
      <c r="AM640" s="121"/>
      <c r="AN640" s="121"/>
    </row>
    <row r="641">
      <c r="A641" s="104"/>
      <c r="B641" s="105"/>
      <c r="C641" s="105"/>
      <c r="D641" s="106" t="str">
        <f t="shared" si="9"/>
        <v/>
      </c>
      <c r="E641" s="107"/>
      <c r="F641" s="108" t="str">
        <f t="shared" si="2"/>
        <v/>
      </c>
      <c r="G641" s="109" t="str">
        <f>IFERROR(VLOOKUP($E641,contratos,2,FALSE),"")</f>
        <v/>
      </c>
      <c r="H641" s="110" t="str">
        <f>IFERROR(VLOOKUP($E641,contratos,3,FALSE),"")</f>
        <v/>
      </c>
      <c r="I641" s="111" t="str">
        <f>IFERROR(VLOOKUP($E641,contratos,4,FALSE),"")</f>
        <v/>
      </c>
      <c r="J641" s="112" t="str">
        <f>IFERROR(VLOOKUP($E641,contratos,5,FALSE),"")</f>
        <v/>
      </c>
      <c r="K641" s="112" t="str">
        <f>IFERROR(VLOOKUP($E641,contratos,6,FALSE),"")</f>
        <v/>
      </c>
      <c r="L641" s="112" t="str">
        <f>IFERROR(VLOOKUP($E641,contratos,7,FALSE),"")</f>
        <v/>
      </c>
      <c r="M641" s="113"/>
      <c r="N641" s="114"/>
      <c r="O641" s="113"/>
      <c r="P641" s="107"/>
      <c r="Q641" s="115"/>
      <c r="R641" s="116"/>
      <c r="S641" s="117" t="str">
        <f t="shared" si="3"/>
        <v/>
      </c>
      <c r="T641" s="116"/>
      <c r="U641" s="106" t="str">
        <f t="shared" si="11"/>
        <v/>
      </c>
      <c r="V641" s="107"/>
      <c r="W641" s="107"/>
      <c r="X641" s="118"/>
      <c r="Y641" s="119" t="str">
        <f t="shared" si="10"/>
        <v/>
      </c>
      <c r="Z641" s="113"/>
      <c r="AA641" s="113"/>
      <c r="AB641" s="119" t="str">
        <f>IF(T641&lt;&gt;"",(HOUR(T641)+MINUTE(T641)/60)*custohh,"")</f>
        <v/>
      </c>
      <c r="AC641" s="118"/>
      <c r="AD641" s="119" t="str">
        <f t="shared" si="6"/>
        <v/>
      </c>
      <c r="AE641" s="107"/>
      <c r="AF641" s="107"/>
      <c r="AG641" s="107"/>
      <c r="AH641" s="107"/>
      <c r="AI641" s="107"/>
      <c r="AJ641" s="120"/>
      <c r="AK641" s="107"/>
      <c r="AL641" s="113"/>
      <c r="AM641" s="121"/>
      <c r="AN641" s="121"/>
    </row>
    <row r="642">
      <c r="A642" s="104"/>
      <c r="B642" s="105"/>
      <c r="C642" s="105"/>
      <c r="D642" s="106" t="str">
        <f t="shared" si="9"/>
        <v/>
      </c>
      <c r="E642" s="107"/>
      <c r="F642" s="108" t="str">
        <f t="shared" si="2"/>
        <v/>
      </c>
      <c r="G642" s="109" t="str">
        <f>IFERROR(VLOOKUP($E642,contratos,2,FALSE),"")</f>
        <v/>
      </c>
      <c r="H642" s="110" t="str">
        <f>IFERROR(VLOOKUP($E642,contratos,3,FALSE),"")</f>
        <v/>
      </c>
      <c r="I642" s="111" t="str">
        <f>IFERROR(VLOOKUP($E642,contratos,4,FALSE),"")</f>
        <v/>
      </c>
      <c r="J642" s="112" t="str">
        <f>IFERROR(VLOOKUP($E642,contratos,5,FALSE),"")</f>
        <v/>
      </c>
      <c r="K642" s="112" t="str">
        <f>IFERROR(VLOOKUP($E642,contratos,6,FALSE),"")</f>
        <v/>
      </c>
      <c r="L642" s="112" t="str">
        <f>IFERROR(VLOOKUP($E642,contratos,7,FALSE),"")</f>
        <v/>
      </c>
      <c r="M642" s="113"/>
      <c r="N642" s="114"/>
      <c r="O642" s="113"/>
      <c r="P642" s="107"/>
      <c r="Q642" s="115"/>
      <c r="R642" s="116"/>
      <c r="S642" s="117" t="str">
        <f t="shared" si="3"/>
        <v/>
      </c>
      <c r="T642" s="116"/>
      <c r="U642" s="106" t="str">
        <f t="shared" si="11"/>
        <v/>
      </c>
      <c r="V642" s="107"/>
      <c r="W642" s="107"/>
      <c r="X642" s="118"/>
      <c r="Y642" s="119" t="str">
        <f t="shared" si="10"/>
        <v/>
      </c>
      <c r="Z642" s="113"/>
      <c r="AA642" s="113"/>
      <c r="AB642" s="119" t="str">
        <f>IF(T642&lt;&gt;"",(HOUR(T642)+MINUTE(T642)/60)*custohh,"")</f>
        <v/>
      </c>
      <c r="AC642" s="118"/>
      <c r="AD642" s="119" t="str">
        <f t="shared" si="6"/>
        <v/>
      </c>
      <c r="AE642" s="107"/>
      <c r="AF642" s="107"/>
      <c r="AG642" s="107"/>
      <c r="AH642" s="107"/>
      <c r="AI642" s="107"/>
      <c r="AJ642" s="120"/>
      <c r="AK642" s="107"/>
      <c r="AL642" s="113"/>
      <c r="AM642" s="121"/>
      <c r="AN642" s="121"/>
    </row>
    <row r="643">
      <c r="A643" s="104"/>
      <c r="B643" s="105"/>
      <c r="C643" s="105"/>
      <c r="D643" s="106" t="str">
        <f t="shared" si="9"/>
        <v/>
      </c>
      <c r="E643" s="107"/>
      <c r="F643" s="108" t="str">
        <f t="shared" si="2"/>
        <v/>
      </c>
      <c r="G643" s="109" t="str">
        <f>IFERROR(VLOOKUP($E643,contratos,2,FALSE),"")</f>
        <v/>
      </c>
      <c r="H643" s="110" t="str">
        <f>IFERROR(VLOOKUP($E643,contratos,3,FALSE),"")</f>
        <v/>
      </c>
      <c r="I643" s="111" t="str">
        <f>IFERROR(VLOOKUP($E643,contratos,4,FALSE),"")</f>
        <v/>
      </c>
      <c r="J643" s="112" t="str">
        <f>IFERROR(VLOOKUP($E643,contratos,5,FALSE),"")</f>
        <v/>
      </c>
      <c r="K643" s="112" t="str">
        <f>IFERROR(VLOOKUP($E643,contratos,6,FALSE),"")</f>
        <v/>
      </c>
      <c r="L643" s="112" t="str">
        <f>IFERROR(VLOOKUP($E643,contratos,7,FALSE),"")</f>
        <v/>
      </c>
      <c r="M643" s="113"/>
      <c r="N643" s="114"/>
      <c r="O643" s="113"/>
      <c r="P643" s="107"/>
      <c r="Q643" s="115"/>
      <c r="R643" s="116"/>
      <c r="S643" s="117" t="str">
        <f t="shared" si="3"/>
        <v/>
      </c>
      <c r="T643" s="116"/>
      <c r="U643" s="106" t="str">
        <f t="shared" si="11"/>
        <v/>
      </c>
      <c r="V643" s="107"/>
      <c r="W643" s="107"/>
      <c r="X643" s="118"/>
      <c r="Y643" s="119" t="str">
        <f t="shared" si="10"/>
        <v/>
      </c>
      <c r="Z643" s="113"/>
      <c r="AA643" s="113"/>
      <c r="AB643" s="119" t="str">
        <f>IF(T643&lt;&gt;"",(HOUR(T643)+MINUTE(T643)/60)*custohh,"")</f>
        <v/>
      </c>
      <c r="AC643" s="118"/>
      <c r="AD643" s="119" t="str">
        <f t="shared" si="6"/>
        <v/>
      </c>
      <c r="AE643" s="107"/>
      <c r="AF643" s="107"/>
      <c r="AG643" s="107"/>
      <c r="AH643" s="107"/>
      <c r="AI643" s="107"/>
      <c r="AJ643" s="120"/>
      <c r="AK643" s="107"/>
      <c r="AL643" s="113"/>
      <c r="AM643" s="121"/>
      <c r="AN643" s="121"/>
    </row>
    <row r="644">
      <c r="A644" s="104"/>
      <c r="B644" s="105"/>
      <c r="C644" s="105"/>
      <c r="D644" s="106" t="str">
        <f t="shared" si="9"/>
        <v/>
      </c>
      <c r="E644" s="107"/>
      <c r="F644" s="108" t="str">
        <f t="shared" si="2"/>
        <v/>
      </c>
      <c r="G644" s="109" t="str">
        <f>IFERROR(VLOOKUP($E644,contratos,2,FALSE),"")</f>
        <v/>
      </c>
      <c r="H644" s="110" t="str">
        <f>IFERROR(VLOOKUP($E644,contratos,3,FALSE),"")</f>
        <v/>
      </c>
      <c r="I644" s="111" t="str">
        <f>IFERROR(VLOOKUP($E644,contratos,4,FALSE),"")</f>
        <v/>
      </c>
      <c r="J644" s="112" t="str">
        <f>IFERROR(VLOOKUP($E644,contratos,5,FALSE),"")</f>
        <v/>
      </c>
      <c r="K644" s="112" t="str">
        <f>IFERROR(VLOOKUP($E644,contratos,6,FALSE),"")</f>
        <v/>
      </c>
      <c r="L644" s="112" t="str">
        <f>IFERROR(VLOOKUP($E644,contratos,7,FALSE),"")</f>
        <v/>
      </c>
      <c r="M644" s="113"/>
      <c r="N644" s="114"/>
      <c r="O644" s="113"/>
      <c r="P644" s="107"/>
      <c r="Q644" s="115"/>
      <c r="R644" s="116"/>
      <c r="S644" s="117" t="str">
        <f t="shared" si="3"/>
        <v/>
      </c>
      <c r="T644" s="116"/>
      <c r="U644" s="106" t="str">
        <f t="shared" si="11"/>
        <v/>
      </c>
      <c r="V644" s="107"/>
      <c r="W644" s="107"/>
      <c r="X644" s="118"/>
      <c r="Y644" s="119" t="str">
        <f t="shared" si="10"/>
        <v/>
      </c>
      <c r="Z644" s="113"/>
      <c r="AA644" s="113"/>
      <c r="AB644" s="119" t="str">
        <f>IF(T644&lt;&gt;"",(HOUR(T644)+MINUTE(T644)/60)*custohh,"")</f>
        <v/>
      </c>
      <c r="AC644" s="118"/>
      <c r="AD644" s="119" t="str">
        <f t="shared" si="6"/>
        <v/>
      </c>
      <c r="AE644" s="107"/>
      <c r="AF644" s="107"/>
      <c r="AG644" s="107"/>
      <c r="AH644" s="107"/>
      <c r="AI644" s="107"/>
      <c r="AJ644" s="120"/>
      <c r="AK644" s="107"/>
      <c r="AL644" s="113"/>
      <c r="AM644" s="121"/>
      <c r="AN644" s="121"/>
    </row>
    <row r="645">
      <c r="A645" s="104"/>
      <c r="B645" s="105"/>
      <c r="C645" s="105"/>
      <c r="D645" s="106" t="str">
        <f t="shared" si="9"/>
        <v/>
      </c>
      <c r="E645" s="107"/>
      <c r="F645" s="108" t="str">
        <f t="shared" si="2"/>
        <v/>
      </c>
      <c r="G645" s="109" t="str">
        <f>IFERROR(VLOOKUP($E645,contratos,2,FALSE),"")</f>
        <v/>
      </c>
      <c r="H645" s="110" t="str">
        <f>IFERROR(VLOOKUP($E645,contratos,3,FALSE),"")</f>
        <v/>
      </c>
      <c r="I645" s="111" t="str">
        <f>IFERROR(VLOOKUP($E645,contratos,4,FALSE),"")</f>
        <v/>
      </c>
      <c r="J645" s="112" t="str">
        <f>IFERROR(VLOOKUP($E645,contratos,5,FALSE),"")</f>
        <v/>
      </c>
      <c r="K645" s="112" t="str">
        <f>IFERROR(VLOOKUP($E645,contratos,6,FALSE),"")</f>
        <v/>
      </c>
      <c r="L645" s="112" t="str">
        <f>IFERROR(VLOOKUP($E645,contratos,7,FALSE),"")</f>
        <v/>
      </c>
      <c r="M645" s="113"/>
      <c r="N645" s="114"/>
      <c r="O645" s="113"/>
      <c r="P645" s="107"/>
      <c r="Q645" s="115"/>
      <c r="R645" s="116"/>
      <c r="S645" s="117" t="str">
        <f t="shared" si="3"/>
        <v/>
      </c>
      <c r="T645" s="116"/>
      <c r="U645" s="106" t="str">
        <f t="shared" si="11"/>
        <v/>
      </c>
      <c r="V645" s="107"/>
      <c r="W645" s="107"/>
      <c r="X645" s="118"/>
      <c r="Y645" s="119" t="str">
        <f t="shared" si="10"/>
        <v/>
      </c>
      <c r="Z645" s="113"/>
      <c r="AA645" s="113"/>
      <c r="AB645" s="119" t="str">
        <f>IF(T645&lt;&gt;"",(HOUR(T645)+MINUTE(T645)/60)*custohh,"")</f>
        <v/>
      </c>
      <c r="AC645" s="118"/>
      <c r="AD645" s="119" t="str">
        <f t="shared" si="6"/>
        <v/>
      </c>
      <c r="AE645" s="107"/>
      <c r="AF645" s="107"/>
      <c r="AG645" s="107"/>
      <c r="AH645" s="107"/>
      <c r="AI645" s="107"/>
      <c r="AJ645" s="120"/>
      <c r="AK645" s="107"/>
      <c r="AL645" s="113"/>
      <c r="AM645" s="121"/>
      <c r="AN645" s="121"/>
    </row>
    <row r="646">
      <c r="A646" s="104"/>
      <c r="B646" s="105"/>
      <c r="C646" s="105"/>
      <c r="D646" s="106" t="str">
        <f t="shared" si="9"/>
        <v/>
      </c>
      <c r="E646" s="107"/>
      <c r="F646" s="108" t="str">
        <f t="shared" si="2"/>
        <v/>
      </c>
      <c r="G646" s="109" t="str">
        <f>IFERROR(VLOOKUP($E646,contratos,2,FALSE),"")</f>
        <v/>
      </c>
      <c r="H646" s="110" t="str">
        <f>IFERROR(VLOOKUP($E646,contratos,3,FALSE),"")</f>
        <v/>
      </c>
      <c r="I646" s="111" t="str">
        <f>IFERROR(VLOOKUP($E646,contratos,4,FALSE),"")</f>
        <v/>
      </c>
      <c r="J646" s="112" t="str">
        <f>IFERROR(VLOOKUP($E646,contratos,5,FALSE),"")</f>
        <v/>
      </c>
      <c r="K646" s="112" t="str">
        <f>IFERROR(VLOOKUP($E646,contratos,6,FALSE),"")</f>
        <v/>
      </c>
      <c r="L646" s="112" t="str">
        <f>IFERROR(VLOOKUP($E646,contratos,7,FALSE),"")</f>
        <v/>
      </c>
      <c r="M646" s="113"/>
      <c r="N646" s="114"/>
      <c r="O646" s="113"/>
      <c r="P646" s="107"/>
      <c r="Q646" s="115"/>
      <c r="R646" s="116"/>
      <c r="S646" s="117" t="str">
        <f t="shared" si="3"/>
        <v/>
      </c>
      <c r="T646" s="116"/>
      <c r="U646" s="106" t="str">
        <f t="shared" si="11"/>
        <v/>
      </c>
      <c r="V646" s="107"/>
      <c r="W646" s="107"/>
      <c r="X646" s="118"/>
      <c r="Y646" s="119" t="str">
        <f t="shared" si="10"/>
        <v/>
      </c>
      <c r="Z646" s="113"/>
      <c r="AA646" s="113"/>
      <c r="AB646" s="119" t="str">
        <f>IF(T646&lt;&gt;"",(HOUR(T646)+MINUTE(T646)/60)*custohh,"")</f>
        <v/>
      </c>
      <c r="AC646" s="118"/>
      <c r="AD646" s="119" t="str">
        <f t="shared" si="6"/>
        <v/>
      </c>
      <c r="AE646" s="107"/>
      <c r="AF646" s="107"/>
      <c r="AG646" s="107"/>
      <c r="AH646" s="107"/>
      <c r="AI646" s="107"/>
      <c r="AJ646" s="120"/>
      <c r="AK646" s="107"/>
      <c r="AL646" s="113"/>
      <c r="AM646" s="121"/>
      <c r="AN646" s="121"/>
    </row>
    <row r="647">
      <c r="A647" s="104"/>
      <c r="B647" s="105"/>
      <c r="C647" s="105"/>
      <c r="D647" s="106" t="str">
        <f t="shared" si="9"/>
        <v/>
      </c>
      <c r="E647" s="107"/>
      <c r="F647" s="108" t="str">
        <f t="shared" si="2"/>
        <v/>
      </c>
      <c r="G647" s="109" t="str">
        <f>IFERROR(VLOOKUP($E647,contratos,2,FALSE),"")</f>
        <v/>
      </c>
      <c r="H647" s="110" t="str">
        <f>IFERROR(VLOOKUP($E647,contratos,3,FALSE),"")</f>
        <v/>
      </c>
      <c r="I647" s="111" t="str">
        <f>IFERROR(VLOOKUP($E647,contratos,4,FALSE),"")</f>
        <v/>
      </c>
      <c r="J647" s="112" t="str">
        <f>IFERROR(VLOOKUP($E647,contratos,5,FALSE),"")</f>
        <v/>
      </c>
      <c r="K647" s="112" t="str">
        <f>IFERROR(VLOOKUP($E647,contratos,6,FALSE),"")</f>
        <v/>
      </c>
      <c r="L647" s="112" t="str">
        <f>IFERROR(VLOOKUP($E647,contratos,7,FALSE),"")</f>
        <v/>
      </c>
      <c r="M647" s="113"/>
      <c r="N647" s="114"/>
      <c r="O647" s="113"/>
      <c r="P647" s="107"/>
      <c r="Q647" s="115"/>
      <c r="R647" s="116"/>
      <c r="S647" s="117" t="str">
        <f t="shared" si="3"/>
        <v/>
      </c>
      <c r="T647" s="116"/>
      <c r="U647" s="106" t="str">
        <f t="shared" si="11"/>
        <v/>
      </c>
      <c r="V647" s="107"/>
      <c r="W647" s="107"/>
      <c r="X647" s="118"/>
      <c r="Y647" s="119" t="str">
        <f t="shared" si="10"/>
        <v/>
      </c>
      <c r="Z647" s="113"/>
      <c r="AA647" s="113"/>
      <c r="AB647" s="119" t="str">
        <f>IF(T647&lt;&gt;"",(HOUR(T647)+MINUTE(T647)/60)*custohh,"")</f>
        <v/>
      </c>
      <c r="AC647" s="118"/>
      <c r="AD647" s="119" t="str">
        <f t="shared" si="6"/>
        <v/>
      </c>
      <c r="AE647" s="107"/>
      <c r="AF647" s="107"/>
      <c r="AG647" s="107"/>
      <c r="AH647" s="107"/>
      <c r="AI647" s="107"/>
      <c r="AJ647" s="120"/>
      <c r="AK647" s="107"/>
      <c r="AL647" s="113"/>
      <c r="AM647" s="121"/>
      <c r="AN647" s="121"/>
    </row>
    <row r="648">
      <c r="A648" s="104"/>
      <c r="B648" s="105"/>
      <c r="C648" s="105"/>
      <c r="D648" s="106" t="str">
        <f t="shared" si="9"/>
        <v/>
      </c>
      <c r="E648" s="107"/>
      <c r="F648" s="108" t="str">
        <f t="shared" si="2"/>
        <v/>
      </c>
      <c r="G648" s="109" t="str">
        <f>IFERROR(VLOOKUP($E648,contratos,2,FALSE),"")</f>
        <v/>
      </c>
      <c r="H648" s="110" t="str">
        <f>IFERROR(VLOOKUP($E648,contratos,3,FALSE),"")</f>
        <v/>
      </c>
      <c r="I648" s="111" t="str">
        <f>IFERROR(VLOOKUP($E648,contratos,4,FALSE),"")</f>
        <v/>
      </c>
      <c r="J648" s="112" t="str">
        <f>IFERROR(VLOOKUP($E648,contratos,5,FALSE),"")</f>
        <v/>
      </c>
      <c r="K648" s="112" t="str">
        <f>IFERROR(VLOOKUP($E648,contratos,6,FALSE),"")</f>
        <v/>
      </c>
      <c r="L648" s="112" t="str">
        <f>IFERROR(VLOOKUP($E648,contratos,7,FALSE),"")</f>
        <v/>
      </c>
      <c r="M648" s="113"/>
      <c r="N648" s="114"/>
      <c r="O648" s="113"/>
      <c r="P648" s="107"/>
      <c r="Q648" s="115"/>
      <c r="R648" s="116"/>
      <c r="S648" s="117" t="str">
        <f t="shared" si="3"/>
        <v/>
      </c>
      <c r="T648" s="116"/>
      <c r="U648" s="106" t="str">
        <f t="shared" si="11"/>
        <v/>
      </c>
      <c r="V648" s="107"/>
      <c r="W648" s="107"/>
      <c r="X648" s="118"/>
      <c r="Y648" s="119" t="str">
        <f t="shared" si="10"/>
        <v/>
      </c>
      <c r="Z648" s="113"/>
      <c r="AA648" s="113"/>
      <c r="AB648" s="119" t="str">
        <f>IF(T648&lt;&gt;"",(HOUR(T648)+MINUTE(T648)/60)*custohh,"")</f>
        <v/>
      </c>
      <c r="AC648" s="118"/>
      <c r="AD648" s="119" t="str">
        <f t="shared" si="6"/>
        <v/>
      </c>
      <c r="AE648" s="107"/>
      <c r="AF648" s="107"/>
      <c r="AG648" s="107"/>
      <c r="AH648" s="107"/>
      <c r="AI648" s="107"/>
      <c r="AJ648" s="120"/>
      <c r="AK648" s="107"/>
      <c r="AL648" s="113"/>
      <c r="AM648" s="121"/>
      <c r="AN648" s="121"/>
    </row>
    <row r="649">
      <c r="A649" s="104"/>
      <c r="B649" s="105"/>
      <c r="C649" s="105"/>
      <c r="D649" s="106" t="str">
        <f t="shared" si="9"/>
        <v/>
      </c>
      <c r="E649" s="107"/>
      <c r="F649" s="108" t="str">
        <f t="shared" si="2"/>
        <v/>
      </c>
      <c r="G649" s="109" t="str">
        <f>IFERROR(VLOOKUP($E649,contratos,2,FALSE),"")</f>
        <v/>
      </c>
      <c r="H649" s="110" t="str">
        <f>IFERROR(VLOOKUP($E649,contratos,3,FALSE),"")</f>
        <v/>
      </c>
      <c r="I649" s="111" t="str">
        <f>IFERROR(VLOOKUP($E649,contratos,4,FALSE),"")</f>
        <v/>
      </c>
      <c r="J649" s="112" t="str">
        <f>IFERROR(VLOOKUP($E649,contratos,5,FALSE),"")</f>
        <v/>
      </c>
      <c r="K649" s="112" t="str">
        <f>IFERROR(VLOOKUP($E649,contratos,6,FALSE),"")</f>
        <v/>
      </c>
      <c r="L649" s="112" t="str">
        <f>IFERROR(VLOOKUP($E649,contratos,7,FALSE),"")</f>
        <v/>
      </c>
      <c r="M649" s="113"/>
      <c r="N649" s="114"/>
      <c r="O649" s="113"/>
      <c r="P649" s="107"/>
      <c r="Q649" s="115"/>
      <c r="R649" s="116"/>
      <c r="S649" s="117" t="str">
        <f t="shared" si="3"/>
        <v/>
      </c>
      <c r="T649" s="116"/>
      <c r="U649" s="106" t="str">
        <f t="shared" si="11"/>
        <v/>
      </c>
      <c r="V649" s="107"/>
      <c r="W649" s="107"/>
      <c r="X649" s="118"/>
      <c r="Y649" s="119" t="str">
        <f t="shared" si="10"/>
        <v/>
      </c>
      <c r="Z649" s="113"/>
      <c r="AA649" s="113"/>
      <c r="AB649" s="119" t="str">
        <f>IF(T649&lt;&gt;"",(HOUR(T649)+MINUTE(T649)/60)*custohh,"")</f>
        <v/>
      </c>
      <c r="AC649" s="118"/>
      <c r="AD649" s="119" t="str">
        <f t="shared" si="6"/>
        <v/>
      </c>
      <c r="AE649" s="107"/>
      <c r="AF649" s="107"/>
      <c r="AG649" s="107"/>
      <c r="AH649" s="107"/>
      <c r="AI649" s="107"/>
      <c r="AJ649" s="120"/>
      <c r="AK649" s="107"/>
      <c r="AL649" s="113"/>
      <c r="AM649" s="121"/>
      <c r="AN649" s="121"/>
    </row>
    <row r="650">
      <c r="A650" s="104"/>
      <c r="B650" s="105"/>
      <c r="C650" s="105"/>
      <c r="D650" s="106" t="str">
        <f t="shared" si="9"/>
        <v/>
      </c>
      <c r="E650" s="107"/>
      <c r="F650" s="108" t="str">
        <f t="shared" si="2"/>
        <v/>
      </c>
      <c r="G650" s="109" t="str">
        <f>IFERROR(VLOOKUP($E650,contratos,2,FALSE),"")</f>
        <v/>
      </c>
      <c r="H650" s="110" t="str">
        <f>IFERROR(VLOOKUP($E650,contratos,3,FALSE),"")</f>
        <v/>
      </c>
      <c r="I650" s="111" t="str">
        <f>IFERROR(VLOOKUP($E650,contratos,4,FALSE),"")</f>
        <v/>
      </c>
      <c r="J650" s="112" t="str">
        <f>IFERROR(VLOOKUP($E650,contratos,5,FALSE),"")</f>
        <v/>
      </c>
      <c r="K650" s="112" t="str">
        <f>IFERROR(VLOOKUP($E650,contratos,6,FALSE),"")</f>
        <v/>
      </c>
      <c r="L650" s="112" t="str">
        <f>IFERROR(VLOOKUP($E650,contratos,7,FALSE),"")</f>
        <v/>
      </c>
      <c r="M650" s="113"/>
      <c r="N650" s="114"/>
      <c r="O650" s="113"/>
      <c r="P650" s="107"/>
      <c r="Q650" s="115"/>
      <c r="R650" s="116"/>
      <c r="S650" s="117" t="str">
        <f t="shared" si="3"/>
        <v/>
      </c>
      <c r="T650" s="116"/>
      <c r="U650" s="106" t="str">
        <f t="shared" si="11"/>
        <v/>
      </c>
      <c r="V650" s="107"/>
      <c r="W650" s="107"/>
      <c r="X650" s="118"/>
      <c r="Y650" s="119" t="str">
        <f t="shared" si="10"/>
        <v/>
      </c>
      <c r="Z650" s="113"/>
      <c r="AA650" s="113"/>
      <c r="AB650" s="119" t="str">
        <f>IF(T650&lt;&gt;"",(HOUR(T650)+MINUTE(T650)/60)*custohh,"")</f>
        <v/>
      </c>
      <c r="AC650" s="118"/>
      <c r="AD650" s="119" t="str">
        <f t="shared" si="6"/>
        <v/>
      </c>
      <c r="AE650" s="107"/>
      <c r="AF650" s="107"/>
      <c r="AG650" s="107"/>
      <c r="AH650" s="107"/>
      <c r="AI650" s="107"/>
      <c r="AJ650" s="120"/>
      <c r="AK650" s="107"/>
      <c r="AL650" s="113"/>
      <c r="AM650" s="121"/>
      <c r="AN650" s="121"/>
    </row>
    <row r="651">
      <c r="A651" s="104"/>
      <c r="B651" s="105"/>
      <c r="C651" s="105"/>
      <c r="D651" s="106" t="str">
        <f t="shared" si="9"/>
        <v/>
      </c>
      <c r="E651" s="107"/>
      <c r="F651" s="108" t="str">
        <f t="shared" si="2"/>
        <v/>
      </c>
      <c r="G651" s="109" t="str">
        <f>IFERROR(VLOOKUP($E651,contratos,2,FALSE),"")</f>
        <v/>
      </c>
      <c r="H651" s="110" t="str">
        <f>IFERROR(VLOOKUP($E651,contratos,3,FALSE),"")</f>
        <v/>
      </c>
      <c r="I651" s="111" t="str">
        <f>IFERROR(VLOOKUP($E651,contratos,4,FALSE),"")</f>
        <v/>
      </c>
      <c r="J651" s="112" t="str">
        <f>IFERROR(VLOOKUP($E651,contratos,5,FALSE),"")</f>
        <v/>
      </c>
      <c r="K651" s="112" t="str">
        <f>IFERROR(VLOOKUP($E651,contratos,6,FALSE),"")</f>
        <v/>
      </c>
      <c r="L651" s="112" t="str">
        <f>IFERROR(VLOOKUP($E651,contratos,7,FALSE),"")</f>
        <v/>
      </c>
      <c r="M651" s="113"/>
      <c r="N651" s="114"/>
      <c r="O651" s="113"/>
      <c r="P651" s="107"/>
      <c r="Q651" s="115"/>
      <c r="R651" s="116"/>
      <c r="S651" s="117" t="str">
        <f t="shared" si="3"/>
        <v/>
      </c>
      <c r="T651" s="116"/>
      <c r="U651" s="106" t="str">
        <f t="shared" si="11"/>
        <v/>
      </c>
      <c r="V651" s="107"/>
      <c r="W651" s="107"/>
      <c r="X651" s="118"/>
      <c r="Y651" s="119" t="str">
        <f t="shared" si="10"/>
        <v/>
      </c>
      <c r="Z651" s="113"/>
      <c r="AA651" s="113"/>
      <c r="AB651" s="119" t="str">
        <f>IF(T651&lt;&gt;"",(HOUR(T651)+MINUTE(T651)/60)*custohh,"")</f>
        <v/>
      </c>
      <c r="AC651" s="118"/>
      <c r="AD651" s="119" t="str">
        <f t="shared" si="6"/>
        <v/>
      </c>
      <c r="AE651" s="107"/>
      <c r="AF651" s="107"/>
      <c r="AG651" s="107"/>
      <c r="AH651" s="107"/>
      <c r="AI651" s="107"/>
      <c r="AJ651" s="120"/>
      <c r="AK651" s="107"/>
      <c r="AL651" s="113"/>
      <c r="AM651" s="121"/>
      <c r="AN651" s="121"/>
    </row>
    <row r="652">
      <c r="A652" s="104"/>
      <c r="B652" s="105"/>
      <c r="C652" s="105"/>
      <c r="D652" s="106" t="str">
        <f t="shared" si="9"/>
        <v/>
      </c>
      <c r="E652" s="107"/>
      <c r="F652" s="108" t="str">
        <f t="shared" si="2"/>
        <v/>
      </c>
      <c r="G652" s="109" t="str">
        <f>IFERROR(VLOOKUP($E652,contratos,2,FALSE),"")</f>
        <v/>
      </c>
      <c r="H652" s="110" t="str">
        <f>IFERROR(VLOOKUP($E652,contratos,3,FALSE),"")</f>
        <v/>
      </c>
      <c r="I652" s="111" t="str">
        <f>IFERROR(VLOOKUP($E652,contratos,4,FALSE),"")</f>
        <v/>
      </c>
      <c r="J652" s="112" t="str">
        <f>IFERROR(VLOOKUP($E652,contratos,5,FALSE),"")</f>
        <v/>
      </c>
      <c r="K652" s="112" t="str">
        <f>IFERROR(VLOOKUP($E652,contratos,6,FALSE),"")</f>
        <v/>
      </c>
      <c r="L652" s="112" t="str">
        <f>IFERROR(VLOOKUP($E652,contratos,7,FALSE),"")</f>
        <v/>
      </c>
      <c r="M652" s="113"/>
      <c r="N652" s="114"/>
      <c r="O652" s="113"/>
      <c r="P652" s="107"/>
      <c r="Q652" s="115"/>
      <c r="R652" s="116"/>
      <c r="S652" s="117" t="str">
        <f t="shared" si="3"/>
        <v/>
      </c>
      <c r="T652" s="116"/>
      <c r="U652" s="106" t="str">
        <f t="shared" si="11"/>
        <v/>
      </c>
      <c r="V652" s="107"/>
      <c r="W652" s="107"/>
      <c r="X652" s="118"/>
      <c r="Y652" s="119" t="str">
        <f t="shared" si="10"/>
        <v/>
      </c>
      <c r="Z652" s="113"/>
      <c r="AA652" s="113"/>
      <c r="AB652" s="119" t="str">
        <f>IF(T652&lt;&gt;"",(HOUR(T652)+MINUTE(T652)/60)*custohh,"")</f>
        <v/>
      </c>
      <c r="AC652" s="118"/>
      <c r="AD652" s="119" t="str">
        <f t="shared" si="6"/>
        <v/>
      </c>
      <c r="AE652" s="107"/>
      <c r="AF652" s="107"/>
      <c r="AG652" s="107"/>
      <c r="AH652" s="107"/>
      <c r="AI652" s="107"/>
      <c r="AJ652" s="120"/>
      <c r="AK652" s="107"/>
      <c r="AL652" s="113"/>
      <c r="AM652" s="121"/>
      <c r="AN652" s="121"/>
    </row>
    <row r="653">
      <c r="A653" s="104"/>
      <c r="B653" s="105"/>
      <c r="C653" s="105"/>
      <c r="D653" s="106" t="str">
        <f t="shared" si="9"/>
        <v/>
      </c>
      <c r="E653" s="107"/>
      <c r="F653" s="108" t="str">
        <f t="shared" si="2"/>
        <v/>
      </c>
      <c r="G653" s="109" t="str">
        <f>IFERROR(VLOOKUP($E653,contratos,2,FALSE),"")</f>
        <v/>
      </c>
      <c r="H653" s="110" t="str">
        <f>IFERROR(VLOOKUP($E653,contratos,3,FALSE),"")</f>
        <v/>
      </c>
      <c r="I653" s="111" t="str">
        <f>IFERROR(VLOOKUP($E653,contratos,4,FALSE),"")</f>
        <v/>
      </c>
      <c r="J653" s="112" t="str">
        <f>IFERROR(VLOOKUP($E653,contratos,5,FALSE),"")</f>
        <v/>
      </c>
      <c r="K653" s="112" t="str">
        <f>IFERROR(VLOOKUP($E653,contratos,6,FALSE),"")</f>
        <v/>
      </c>
      <c r="L653" s="112" t="str">
        <f>IFERROR(VLOOKUP($E653,contratos,7,FALSE),"")</f>
        <v/>
      </c>
      <c r="M653" s="113"/>
      <c r="N653" s="114"/>
      <c r="O653" s="113"/>
      <c r="P653" s="107"/>
      <c r="Q653" s="115"/>
      <c r="R653" s="116"/>
      <c r="S653" s="117" t="str">
        <f t="shared" si="3"/>
        <v/>
      </c>
      <c r="T653" s="116"/>
      <c r="U653" s="106" t="str">
        <f t="shared" si="11"/>
        <v/>
      </c>
      <c r="V653" s="107"/>
      <c r="W653" s="107"/>
      <c r="X653" s="118"/>
      <c r="Y653" s="119" t="str">
        <f t="shared" si="10"/>
        <v/>
      </c>
      <c r="Z653" s="113"/>
      <c r="AA653" s="113"/>
      <c r="AB653" s="119" t="str">
        <f>IF(T653&lt;&gt;"",(HOUR(T653)+MINUTE(T653)/60)*custohh,"")</f>
        <v/>
      </c>
      <c r="AC653" s="118"/>
      <c r="AD653" s="119" t="str">
        <f t="shared" si="6"/>
        <v/>
      </c>
      <c r="AE653" s="107"/>
      <c r="AF653" s="107"/>
      <c r="AG653" s="107"/>
      <c r="AH653" s="107"/>
      <c r="AI653" s="107"/>
      <c r="AJ653" s="120"/>
      <c r="AK653" s="107"/>
      <c r="AL653" s="113"/>
      <c r="AM653" s="121"/>
      <c r="AN653" s="121"/>
    </row>
    <row r="654">
      <c r="A654" s="104"/>
      <c r="B654" s="105"/>
      <c r="C654" s="105"/>
      <c r="D654" s="106" t="str">
        <f t="shared" si="9"/>
        <v/>
      </c>
      <c r="E654" s="107"/>
      <c r="F654" s="108" t="str">
        <f t="shared" si="2"/>
        <v/>
      </c>
      <c r="G654" s="109" t="str">
        <f>IFERROR(VLOOKUP($E654,contratos,2,FALSE),"")</f>
        <v/>
      </c>
      <c r="H654" s="110" t="str">
        <f>IFERROR(VLOOKUP($E654,contratos,3,FALSE),"")</f>
        <v/>
      </c>
      <c r="I654" s="111" t="str">
        <f>IFERROR(VLOOKUP($E654,contratos,4,FALSE),"")</f>
        <v/>
      </c>
      <c r="J654" s="112" t="str">
        <f>IFERROR(VLOOKUP($E654,contratos,5,FALSE),"")</f>
        <v/>
      </c>
      <c r="K654" s="112" t="str">
        <f>IFERROR(VLOOKUP($E654,contratos,6,FALSE),"")</f>
        <v/>
      </c>
      <c r="L654" s="112" t="str">
        <f>IFERROR(VLOOKUP($E654,contratos,7,FALSE),"")</f>
        <v/>
      </c>
      <c r="M654" s="113"/>
      <c r="N654" s="114"/>
      <c r="O654" s="113"/>
      <c r="P654" s="107"/>
      <c r="Q654" s="115"/>
      <c r="R654" s="116"/>
      <c r="S654" s="117" t="str">
        <f t="shared" si="3"/>
        <v/>
      </c>
      <c r="T654" s="116"/>
      <c r="U654" s="106" t="str">
        <f t="shared" si="11"/>
        <v/>
      </c>
      <c r="V654" s="107"/>
      <c r="W654" s="107"/>
      <c r="X654" s="118"/>
      <c r="Y654" s="119" t="str">
        <f t="shared" si="10"/>
        <v/>
      </c>
      <c r="Z654" s="113"/>
      <c r="AA654" s="113"/>
      <c r="AB654" s="119" t="str">
        <f>IF(T654&lt;&gt;"",(HOUR(T654)+MINUTE(T654)/60)*custohh,"")</f>
        <v/>
      </c>
      <c r="AC654" s="118"/>
      <c r="AD654" s="119" t="str">
        <f t="shared" si="6"/>
        <v/>
      </c>
      <c r="AE654" s="107"/>
      <c r="AF654" s="107"/>
      <c r="AG654" s="107"/>
      <c r="AH654" s="107"/>
      <c r="AI654" s="107"/>
      <c r="AJ654" s="120"/>
      <c r="AK654" s="107"/>
      <c r="AL654" s="113"/>
      <c r="AM654" s="121"/>
      <c r="AN654" s="121"/>
    </row>
    <row r="655">
      <c r="A655" s="104"/>
      <c r="B655" s="105"/>
      <c r="C655" s="105"/>
      <c r="D655" s="106" t="str">
        <f t="shared" si="9"/>
        <v/>
      </c>
      <c r="E655" s="107"/>
      <c r="F655" s="108" t="str">
        <f t="shared" si="2"/>
        <v/>
      </c>
      <c r="G655" s="109" t="str">
        <f>IFERROR(VLOOKUP($E655,contratos,2,FALSE),"")</f>
        <v/>
      </c>
      <c r="H655" s="110" t="str">
        <f>IFERROR(VLOOKUP($E655,contratos,3,FALSE),"")</f>
        <v/>
      </c>
      <c r="I655" s="111" t="str">
        <f>IFERROR(VLOOKUP($E655,contratos,4,FALSE),"")</f>
        <v/>
      </c>
      <c r="J655" s="112" t="str">
        <f>IFERROR(VLOOKUP($E655,contratos,5,FALSE),"")</f>
        <v/>
      </c>
      <c r="K655" s="112" t="str">
        <f>IFERROR(VLOOKUP($E655,contratos,6,FALSE),"")</f>
        <v/>
      </c>
      <c r="L655" s="112" t="str">
        <f>IFERROR(VLOOKUP($E655,contratos,7,FALSE),"")</f>
        <v/>
      </c>
      <c r="M655" s="113"/>
      <c r="N655" s="114"/>
      <c r="O655" s="113"/>
      <c r="P655" s="107"/>
      <c r="Q655" s="115"/>
      <c r="R655" s="116"/>
      <c r="S655" s="117" t="str">
        <f t="shared" si="3"/>
        <v/>
      </c>
      <c r="T655" s="116"/>
      <c r="U655" s="106" t="str">
        <f t="shared" si="11"/>
        <v/>
      </c>
      <c r="V655" s="107"/>
      <c r="W655" s="107"/>
      <c r="X655" s="118"/>
      <c r="Y655" s="119" t="str">
        <f t="shared" si="10"/>
        <v/>
      </c>
      <c r="Z655" s="113"/>
      <c r="AA655" s="113"/>
      <c r="AB655" s="119" t="str">
        <f>IF(T655&lt;&gt;"",(HOUR(T655)+MINUTE(T655)/60)*custohh,"")</f>
        <v/>
      </c>
      <c r="AC655" s="118"/>
      <c r="AD655" s="119" t="str">
        <f t="shared" si="6"/>
        <v/>
      </c>
      <c r="AE655" s="107"/>
      <c r="AF655" s="107"/>
      <c r="AG655" s="107"/>
      <c r="AH655" s="107"/>
      <c r="AI655" s="107"/>
      <c r="AJ655" s="120"/>
      <c r="AK655" s="107"/>
      <c r="AL655" s="113"/>
      <c r="AM655" s="121"/>
      <c r="AN655" s="121"/>
    </row>
    <row r="656">
      <c r="A656" s="104"/>
      <c r="B656" s="105"/>
      <c r="C656" s="105"/>
      <c r="D656" s="106" t="str">
        <f t="shared" si="9"/>
        <v/>
      </c>
      <c r="E656" s="107"/>
      <c r="F656" s="108" t="str">
        <f t="shared" si="2"/>
        <v/>
      </c>
      <c r="G656" s="109" t="str">
        <f>IFERROR(VLOOKUP($E656,contratos,2,FALSE),"")</f>
        <v/>
      </c>
      <c r="H656" s="110" t="str">
        <f>IFERROR(VLOOKUP($E656,contratos,3,FALSE),"")</f>
        <v/>
      </c>
      <c r="I656" s="111" t="str">
        <f>IFERROR(VLOOKUP($E656,contratos,4,FALSE),"")</f>
        <v/>
      </c>
      <c r="J656" s="112" t="str">
        <f>IFERROR(VLOOKUP($E656,contratos,5,FALSE),"")</f>
        <v/>
      </c>
      <c r="K656" s="112" t="str">
        <f>IFERROR(VLOOKUP($E656,contratos,6,FALSE),"")</f>
        <v/>
      </c>
      <c r="L656" s="112" t="str">
        <f>IFERROR(VLOOKUP($E656,contratos,7,FALSE),"")</f>
        <v/>
      </c>
      <c r="M656" s="113"/>
      <c r="N656" s="114"/>
      <c r="O656" s="113"/>
      <c r="P656" s="107"/>
      <c r="Q656" s="115"/>
      <c r="R656" s="116"/>
      <c r="S656" s="117" t="str">
        <f t="shared" si="3"/>
        <v/>
      </c>
      <c r="T656" s="116"/>
      <c r="U656" s="106" t="str">
        <f t="shared" si="11"/>
        <v/>
      </c>
      <c r="V656" s="107"/>
      <c r="W656" s="107"/>
      <c r="X656" s="118"/>
      <c r="Y656" s="119" t="str">
        <f t="shared" si="10"/>
        <v/>
      </c>
      <c r="Z656" s="113"/>
      <c r="AA656" s="113"/>
      <c r="AB656" s="119" t="str">
        <f>IF(T656&lt;&gt;"",(HOUR(T656)+MINUTE(T656)/60)*custohh,"")</f>
        <v/>
      </c>
      <c r="AC656" s="118"/>
      <c r="AD656" s="119" t="str">
        <f t="shared" si="6"/>
        <v/>
      </c>
      <c r="AE656" s="107"/>
      <c r="AF656" s="107"/>
      <c r="AG656" s="107"/>
      <c r="AH656" s="107"/>
      <c r="AI656" s="107"/>
      <c r="AJ656" s="120"/>
      <c r="AK656" s="107"/>
      <c r="AL656" s="113"/>
      <c r="AM656" s="121"/>
      <c r="AN656" s="121"/>
    </row>
    <row r="657">
      <c r="A657" s="104"/>
      <c r="B657" s="105"/>
      <c r="C657" s="105"/>
      <c r="D657" s="106" t="str">
        <f t="shared" si="9"/>
        <v/>
      </c>
      <c r="E657" s="107"/>
      <c r="F657" s="108" t="str">
        <f t="shared" si="2"/>
        <v/>
      </c>
      <c r="G657" s="109" t="str">
        <f>IFERROR(VLOOKUP($E657,contratos,2,FALSE),"")</f>
        <v/>
      </c>
      <c r="H657" s="110" t="str">
        <f>IFERROR(VLOOKUP($E657,contratos,3,FALSE),"")</f>
        <v/>
      </c>
      <c r="I657" s="111" t="str">
        <f>IFERROR(VLOOKUP($E657,contratos,4,FALSE),"")</f>
        <v/>
      </c>
      <c r="J657" s="112" t="str">
        <f>IFERROR(VLOOKUP($E657,contratos,5,FALSE),"")</f>
        <v/>
      </c>
      <c r="K657" s="112" t="str">
        <f>IFERROR(VLOOKUP($E657,contratos,6,FALSE),"")</f>
        <v/>
      </c>
      <c r="L657" s="112" t="str">
        <f>IFERROR(VLOOKUP($E657,contratos,7,FALSE),"")</f>
        <v/>
      </c>
      <c r="M657" s="113"/>
      <c r="N657" s="114"/>
      <c r="O657" s="113"/>
      <c r="P657" s="107"/>
      <c r="Q657" s="115"/>
      <c r="R657" s="116"/>
      <c r="S657" s="117" t="str">
        <f t="shared" si="3"/>
        <v/>
      </c>
      <c r="T657" s="116"/>
      <c r="U657" s="106" t="str">
        <f t="shared" si="11"/>
        <v/>
      </c>
      <c r="V657" s="107"/>
      <c r="W657" s="107"/>
      <c r="X657" s="118"/>
      <c r="Y657" s="119" t="str">
        <f t="shared" si="10"/>
        <v/>
      </c>
      <c r="Z657" s="113"/>
      <c r="AA657" s="113"/>
      <c r="AB657" s="119" t="str">
        <f>IF(T657&lt;&gt;"",(HOUR(T657)+MINUTE(T657)/60)*custohh,"")</f>
        <v/>
      </c>
      <c r="AC657" s="118"/>
      <c r="AD657" s="119" t="str">
        <f t="shared" si="6"/>
        <v/>
      </c>
      <c r="AE657" s="107"/>
      <c r="AF657" s="107"/>
      <c r="AG657" s="107"/>
      <c r="AH657" s="107"/>
      <c r="AI657" s="107"/>
      <c r="AJ657" s="120"/>
      <c r="AK657" s="107"/>
      <c r="AL657" s="113"/>
      <c r="AM657" s="121"/>
      <c r="AN657" s="121"/>
    </row>
    <row r="658">
      <c r="A658" s="104"/>
      <c r="B658" s="105"/>
      <c r="C658" s="105"/>
      <c r="D658" s="106" t="str">
        <f t="shared" si="9"/>
        <v/>
      </c>
      <c r="E658" s="107"/>
      <c r="F658" s="108" t="str">
        <f t="shared" si="2"/>
        <v/>
      </c>
      <c r="G658" s="109" t="str">
        <f>IFERROR(VLOOKUP($E658,contratos,2,FALSE),"")</f>
        <v/>
      </c>
      <c r="H658" s="110" t="str">
        <f>IFERROR(VLOOKUP($E658,contratos,3,FALSE),"")</f>
        <v/>
      </c>
      <c r="I658" s="111" t="str">
        <f>IFERROR(VLOOKUP($E658,contratos,4,FALSE),"")</f>
        <v/>
      </c>
      <c r="J658" s="112" t="str">
        <f>IFERROR(VLOOKUP($E658,contratos,5,FALSE),"")</f>
        <v/>
      </c>
      <c r="K658" s="112" t="str">
        <f>IFERROR(VLOOKUP($E658,contratos,6,FALSE),"")</f>
        <v/>
      </c>
      <c r="L658" s="112" t="str">
        <f>IFERROR(VLOOKUP($E658,contratos,7,FALSE),"")</f>
        <v/>
      </c>
      <c r="M658" s="113"/>
      <c r="N658" s="114"/>
      <c r="O658" s="113"/>
      <c r="P658" s="107"/>
      <c r="Q658" s="115"/>
      <c r="R658" s="116"/>
      <c r="S658" s="117" t="str">
        <f t="shared" si="3"/>
        <v/>
      </c>
      <c r="T658" s="116"/>
      <c r="U658" s="106" t="str">
        <f t="shared" si="11"/>
        <v/>
      </c>
      <c r="V658" s="107"/>
      <c r="W658" s="107"/>
      <c r="X658" s="118"/>
      <c r="Y658" s="119" t="str">
        <f t="shared" si="10"/>
        <v/>
      </c>
      <c r="Z658" s="113"/>
      <c r="AA658" s="113"/>
      <c r="AB658" s="119" t="str">
        <f>IF(T658&lt;&gt;"",(HOUR(T658)+MINUTE(T658)/60)*custohh,"")</f>
        <v/>
      </c>
      <c r="AC658" s="118"/>
      <c r="AD658" s="119" t="str">
        <f t="shared" si="6"/>
        <v/>
      </c>
      <c r="AE658" s="107"/>
      <c r="AF658" s="107"/>
      <c r="AG658" s="107"/>
      <c r="AH658" s="107"/>
      <c r="AI658" s="107"/>
      <c r="AJ658" s="120"/>
      <c r="AK658" s="107"/>
      <c r="AL658" s="113"/>
      <c r="AM658" s="121"/>
      <c r="AN658" s="121"/>
    </row>
    <row r="659">
      <c r="A659" s="104"/>
      <c r="B659" s="105"/>
      <c r="C659" s="105"/>
      <c r="D659" s="106" t="str">
        <f t="shared" si="9"/>
        <v/>
      </c>
      <c r="E659" s="107"/>
      <c r="F659" s="108" t="str">
        <f t="shared" si="2"/>
        <v/>
      </c>
      <c r="G659" s="109" t="str">
        <f>IFERROR(VLOOKUP($E659,contratos,2,FALSE),"")</f>
        <v/>
      </c>
      <c r="H659" s="110" t="str">
        <f>IFERROR(VLOOKUP($E659,contratos,3,FALSE),"")</f>
        <v/>
      </c>
      <c r="I659" s="111" t="str">
        <f>IFERROR(VLOOKUP($E659,contratos,4,FALSE),"")</f>
        <v/>
      </c>
      <c r="J659" s="112" t="str">
        <f>IFERROR(VLOOKUP($E659,contratos,5,FALSE),"")</f>
        <v/>
      </c>
      <c r="K659" s="112" t="str">
        <f>IFERROR(VLOOKUP($E659,contratos,6,FALSE),"")</f>
        <v/>
      </c>
      <c r="L659" s="112" t="str">
        <f>IFERROR(VLOOKUP($E659,contratos,7,FALSE),"")</f>
        <v/>
      </c>
      <c r="M659" s="113"/>
      <c r="N659" s="114"/>
      <c r="O659" s="113"/>
      <c r="P659" s="107"/>
      <c r="Q659" s="115"/>
      <c r="R659" s="116"/>
      <c r="S659" s="117" t="str">
        <f t="shared" si="3"/>
        <v/>
      </c>
      <c r="T659" s="116"/>
      <c r="U659" s="106" t="str">
        <f t="shared" si="11"/>
        <v/>
      </c>
      <c r="V659" s="107"/>
      <c r="W659" s="107"/>
      <c r="X659" s="118"/>
      <c r="Y659" s="119" t="str">
        <f t="shared" si="10"/>
        <v/>
      </c>
      <c r="Z659" s="113"/>
      <c r="AA659" s="113"/>
      <c r="AB659" s="119" t="str">
        <f>IF(T659&lt;&gt;"",(HOUR(T659)+MINUTE(T659)/60)*custohh,"")</f>
        <v/>
      </c>
      <c r="AC659" s="118"/>
      <c r="AD659" s="119" t="str">
        <f t="shared" si="6"/>
        <v/>
      </c>
      <c r="AE659" s="107"/>
      <c r="AF659" s="107"/>
      <c r="AG659" s="107"/>
      <c r="AH659" s="107"/>
      <c r="AI659" s="107"/>
      <c r="AJ659" s="120"/>
      <c r="AK659" s="107"/>
      <c r="AL659" s="113"/>
      <c r="AM659" s="121"/>
      <c r="AN659" s="121"/>
    </row>
    <row r="660">
      <c r="A660" s="104"/>
      <c r="B660" s="105"/>
      <c r="C660" s="105"/>
      <c r="D660" s="106" t="str">
        <f t="shared" si="9"/>
        <v/>
      </c>
      <c r="E660" s="107"/>
      <c r="F660" s="108" t="str">
        <f t="shared" si="2"/>
        <v/>
      </c>
      <c r="G660" s="109" t="str">
        <f>IFERROR(VLOOKUP($E660,contratos,2,FALSE),"")</f>
        <v/>
      </c>
      <c r="H660" s="110" t="str">
        <f>IFERROR(VLOOKUP($E660,contratos,3,FALSE),"")</f>
        <v/>
      </c>
      <c r="I660" s="111" t="str">
        <f>IFERROR(VLOOKUP($E660,contratos,4,FALSE),"")</f>
        <v/>
      </c>
      <c r="J660" s="112" t="str">
        <f>IFERROR(VLOOKUP($E660,contratos,5,FALSE),"")</f>
        <v/>
      </c>
      <c r="K660" s="112" t="str">
        <f>IFERROR(VLOOKUP($E660,contratos,6,FALSE),"")</f>
        <v/>
      </c>
      <c r="L660" s="112" t="str">
        <f>IFERROR(VLOOKUP($E660,contratos,7,FALSE),"")</f>
        <v/>
      </c>
      <c r="M660" s="113"/>
      <c r="N660" s="114"/>
      <c r="O660" s="113"/>
      <c r="P660" s="107"/>
      <c r="Q660" s="115"/>
      <c r="R660" s="116"/>
      <c r="S660" s="117" t="str">
        <f t="shared" si="3"/>
        <v/>
      </c>
      <c r="T660" s="116"/>
      <c r="U660" s="106" t="str">
        <f t="shared" si="11"/>
        <v/>
      </c>
      <c r="V660" s="107"/>
      <c r="W660" s="107"/>
      <c r="X660" s="118"/>
      <c r="Y660" s="119" t="str">
        <f t="shared" si="10"/>
        <v/>
      </c>
      <c r="Z660" s="113"/>
      <c r="AA660" s="113"/>
      <c r="AB660" s="119" t="str">
        <f>IF(T660&lt;&gt;"",(HOUR(T660)+MINUTE(T660)/60)*custohh,"")</f>
        <v/>
      </c>
      <c r="AC660" s="118"/>
      <c r="AD660" s="119" t="str">
        <f t="shared" si="6"/>
        <v/>
      </c>
      <c r="AE660" s="107"/>
      <c r="AF660" s="107"/>
      <c r="AG660" s="107"/>
      <c r="AH660" s="107"/>
      <c r="AI660" s="107"/>
      <c r="AJ660" s="120"/>
      <c r="AK660" s="107"/>
      <c r="AL660" s="113"/>
      <c r="AM660" s="121"/>
      <c r="AN660" s="121"/>
    </row>
    <row r="661">
      <c r="A661" s="104"/>
      <c r="B661" s="105"/>
      <c r="C661" s="105"/>
      <c r="D661" s="106" t="str">
        <f t="shared" si="9"/>
        <v/>
      </c>
      <c r="E661" s="107"/>
      <c r="F661" s="108" t="str">
        <f t="shared" si="2"/>
        <v/>
      </c>
      <c r="G661" s="109" t="str">
        <f>IFERROR(VLOOKUP($E661,contratos,2,FALSE),"")</f>
        <v/>
      </c>
      <c r="H661" s="110" t="str">
        <f>IFERROR(VLOOKUP($E661,contratos,3,FALSE),"")</f>
        <v/>
      </c>
      <c r="I661" s="111" t="str">
        <f>IFERROR(VLOOKUP($E661,contratos,4,FALSE),"")</f>
        <v/>
      </c>
      <c r="J661" s="112" t="str">
        <f>IFERROR(VLOOKUP($E661,contratos,5,FALSE),"")</f>
        <v/>
      </c>
      <c r="K661" s="112" t="str">
        <f>IFERROR(VLOOKUP($E661,contratos,6,FALSE),"")</f>
        <v/>
      </c>
      <c r="L661" s="112" t="str">
        <f>IFERROR(VLOOKUP($E661,contratos,7,FALSE),"")</f>
        <v/>
      </c>
      <c r="M661" s="113"/>
      <c r="N661" s="114"/>
      <c r="O661" s="113"/>
      <c r="P661" s="107"/>
      <c r="Q661" s="115"/>
      <c r="R661" s="116"/>
      <c r="S661" s="117" t="str">
        <f t="shared" si="3"/>
        <v/>
      </c>
      <c r="T661" s="116"/>
      <c r="U661" s="106" t="str">
        <f t="shared" si="11"/>
        <v/>
      </c>
      <c r="V661" s="107"/>
      <c r="W661" s="107"/>
      <c r="X661" s="118"/>
      <c r="Y661" s="119" t="str">
        <f t="shared" si="10"/>
        <v/>
      </c>
      <c r="Z661" s="113"/>
      <c r="AA661" s="113"/>
      <c r="AB661" s="119" t="str">
        <f>IF(T661&lt;&gt;"",(HOUR(T661)+MINUTE(T661)/60)*custohh,"")</f>
        <v/>
      </c>
      <c r="AC661" s="118"/>
      <c r="AD661" s="119" t="str">
        <f t="shared" si="6"/>
        <v/>
      </c>
      <c r="AE661" s="107"/>
      <c r="AF661" s="107"/>
      <c r="AG661" s="107"/>
      <c r="AH661" s="107"/>
      <c r="AI661" s="107"/>
      <c r="AJ661" s="120"/>
      <c r="AK661" s="107"/>
      <c r="AL661" s="113"/>
      <c r="AM661" s="121"/>
      <c r="AN661" s="121"/>
    </row>
    <row r="662">
      <c r="A662" s="104"/>
      <c r="B662" s="105"/>
      <c r="C662" s="105"/>
      <c r="D662" s="106" t="str">
        <f t="shared" si="9"/>
        <v/>
      </c>
      <c r="E662" s="107"/>
      <c r="F662" s="108" t="str">
        <f t="shared" si="2"/>
        <v/>
      </c>
      <c r="G662" s="109" t="str">
        <f>IFERROR(VLOOKUP($E662,contratos,2,FALSE),"")</f>
        <v/>
      </c>
      <c r="H662" s="110" t="str">
        <f>IFERROR(VLOOKUP($E662,contratos,3,FALSE),"")</f>
        <v/>
      </c>
      <c r="I662" s="111" t="str">
        <f>IFERROR(VLOOKUP($E662,contratos,4,FALSE),"")</f>
        <v/>
      </c>
      <c r="J662" s="112" t="str">
        <f>IFERROR(VLOOKUP($E662,contratos,5,FALSE),"")</f>
        <v/>
      </c>
      <c r="K662" s="112" t="str">
        <f>IFERROR(VLOOKUP($E662,contratos,6,FALSE),"")</f>
        <v/>
      </c>
      <c r="L662" s="112" t="str">
        <f>IFERROR(VLOOKUP($E662,contratos,7,FALSE),"")</f>
        <v/>
      </c>
      <c r="M662" s="113"/>
      <c r="N662" s="114"/>
      <c r="O662" s="113"/>
      <c r="P662" s="107"/>
      <c r="Q662" s="115"/>
      <c r="R662" s="116"/>
      <c r="S662" s="117" t="str">
        <f t="shared" si="3"/>
        <v/>
      </c>
      <c r="T662" s="116"/>
      <c r="U662" s="106" t="str">
        <f t="shared" si="11"/>
        <v/>
      </c>
      <c r="V662" s="107"/>
      <c r="W662" s="107"/>
      <c r="X662" s="118"/>
      <c r="Y662" s="119" t="str">
        <f t="shared" si="10"/>
        <v/>
      </c>
      <c r="Z662" s="113"/>
      <c r="AA662" s="113"/>
      <c r="AB662" s="119" t="str">
        <f>IF(T662&lt;&gt;"",(HOUR(T662)+MINUTE(T662)/60)*custohh,"")</f>
        <v/>
      </c>
      <c r="AC662" s="118"/>
      <c r="AD662" s="119" t="str">
        <f t="shared" si="6"/>
        <v/>
      </c>
      <c r="AE662" s="107"/>
      <c r="AF662" s="107"/>
      <c r="AG662" s="107"/>
      <c r="AH662" s="107"/>
      <c r="AI662" s="107"/>
      <c r="AJ662" s="120"/>
      <c r="AK662" s="107"/>
      <c r="AL662" s="113"/>
      <c r="AM662" s="121"/>
      <c r="AN662" s="121"/>
    </row>
    <row r="663">
      <c r="A663" s="104"/>
      <c r="B663" s="105"/>
      <c r="C663" s="105"/>
      <c r="D663" s="106" t="str">
        <f t="shared" si="9"/>
        <v/>
      </c>
      <c r="E663" s="107"/>
      <c r="F663" s="108" t="str">
        <f t="shared" si="2"/>
        <v/>
      </c>
      <c r="G663" s="109" t="str">
        <f>IFERROR(VLOOKUP($E663,contratos,2,FALSE),"")</f>
        <v/>
      </c>
      <c r="H663" s="110" t="str">
        <f>IFERROR(VLOOKUP($E663,contratos,3,FALSE),"")</f>
        <v/>
      </c>
      <c r="I663" s="111" t="str">
        <f>IFERROR(VLOOKUP($E663,contratos,4,FALSE),"")</f>
        <v/>
      </c>
      <c r="J663" s="112" t="str">
        <f>IFERROR(VLOOKUP($E663,contratos,5,FALSE),"")</f>
        <v/>
      </c>
      <c r="K663" s="112" t="str">
        <f>IFERROR(VLOOKUP($E663,contratos,6,FALSE),"")</f>
        <v/>
      </c>
      <c r="L663" s="112" t="str">
        <f>IFERROR(VLOOKUP($E663,contratos,7,FALSE),"")</f>
        <v/>
      </c>
      <c r="M663" s="113"/>
      <c r="N663" s="114"/>
      <c r="O663" s="113"/>
      <c r="P663" s="107"/>
      <c r="Q663" s="115"/>
      <c r="R663" s="116"/>
      <c r="S663" s="117" t="str">
        <f t="shared" si="3"/>
        <v/>
      </c>
      <c r="T663" s="116"/>
      <c r="U663" s="106" t="str">
        <f t="shared" si="11"/>
        <v/>
      </c>
      <c r="V663" s="107"/>
      <c r="W663" s="107"/>
      <c r="X663" s="118"/>
      <c r="Y663" s="119" t="str">
        <f t="shared" si="10"/>
        <v/>
      </c>
      <c r="Z663" s="113"/>
      <c r="AA663" s="113"/>
      <c r="AB663" s="119" t="str">
        <f>IF(T663&lt;&gt;"",(HOUR(T663)+MINUTE(T663)/60)*custohh,"")</f>
        <v/>
      </c>
      <c r="AC663" s="118"/>
      <c r="AD663" s="119" t="str">
        <f t="shared" si="6"/>
        <v/>
      </c>
      <c r="AE663" s="107"/>
      <c r="AF663" s="107"/>
      <c r="AG663" s="107"/>
      <c r="AH663" s="107"/>
      <c r="AI663" s="107"/>
      <c r="AJ663" s="120"/>
      <c r="AK663" s="107"/>
      <c r="AL663" s="113"/>
      <c r="AM663" s="121"/>
      <c r="AN663" s="121"/>
    </row>
    <row r="664">
      <c r="A664" s="104"/>
      <c r="B664" s="105"/>
      <c r="C664" s="105"/>
      <c r="D664" s="106" t="str">
        <f t="shared" si="9"/>
        <v/>
      </c>
      <c r="E664" s="107"/>
      <c r="F664" s="108" t="str">
        <f t="shared" si="2"/>
        <v/>
      </c>
      <c r="G664" s="109" t="str">
        <f>IFERROR(VLOOKUP($E664,contratos,2,FALSE),"")</f>
        <v/>
      </c>
      <c r="H664" s="110" t="str">
        <f>IFERROR(VLOOKUP($E664,contratos,3,FALSE),"")</f>
        <v/>
      </c>
      <c r="I664" s="111" t="str">
        <f>IFERROR(VLOOKUP($E664,contratos,4,FALSE),"")</f>
        <v/>
      </c>
      <c r="J664" s="112" t="str">
        <f>IFERROR(VLOOKUP($E664,contratos,5,FALSE),"")</f>
        <v/>
      </c>
      <c r="K664" s="112" t="str">
        <f>IFERROR(VLOOKUP($E664,contratos,6,FALSE),"")</f>
        <v/>
      </c>
      <c r="L664" s="112" t="str">
        <f>IFERROR(VLOOKUP($E664,contratos,7,FALSE),"")</f>
        <v/>
      </c>
      <c r="M664" s="113"/>
      <c r="N664" s="114"/>
      <c r="O664" s="113"/>
      <c r="P664" s="107"/>
      <c r="Q664" s="115"/>
      <c r="R664" s="116"/>
      <c r="S664" s="117" t="str">
        <f t="shared" si="3"/>
        <v/>
      </c>
      <c r="T664" s="116"/>
      <c r="U664" s="106" t="str">
        <f t="shared" si="11"/>
        <v/>
      </c>
      <c r="V664" s="107"/>
      <c r="W664" s="107"/>
      <c r="X664" s="118"/>
      <c r="Y664" s="119" t="str">
        <f t="shared" si="10"/>
        <v/>
      </c>
      <c r="Z664" s="113"/>
      <c r="AA664" s="113"/>
      <c r="AB664" s="119" t="str">
        <f>IF(T664&lt;&gt;"",(HOUR(T664)+MINUTE(T664)/60)*custohh,"")</f>
        <v/>
      </c>
      <c r="AC664" s="118"/>
      <c r="AD664" s="119" t="str">
        <f t="shared" si="6"/>
        <v/>
      </c>
      <c r="AE664" s="107"/>
      <c r="AF664" s="107"/>
      <c r="AG664" s="107"/>
      <c r="AH664" s="107"/>
      <c r="AI664" s="107"/>
      <c r="AJ664" s="120"/>
      <c r="AK664" s="107"/>
      <c r="AL664" s="113"/>
      <c r="AM664" s="121"/>
      <c r="AN664" s="121"/>
    </row>
    <row r="665">
      <c r="A665" s="104"/>
      <c r="B665" s="105"/>
      <c r="C665" s="105"/>
      <c r="D665" s="106" t="str">
        <f t="shared" si="9"/>
        <v/>
      </c>
      <c r="E665" s="107"/>
      <c r="F665" s="108" t="str">
        <f t="shared" si="2"/>
        <v/>
      </c>
      <c r="G665" s="109" t="str">
        <f>IFERROR(VLOOKUP($E665,contratos,2,FALSE),"")</f>
        <v/>
      </c>
      <c r="H665" s="110" t="str">
        <f>IFERROR(VLOOKUP($E665,contratos,3,FALSE),"")</f>
        <v/>
      </c>
      <c r="I665" s="111" t="str">
        <f>IFERROR(VLOOKUP($E665,contratos,4,FALSE),"")</f>
        <v/>
      </c>
      <c r="J665" s="112" t="str">
        <f>IFERROR(VLOOKUP($E665,contratos,5,FALSE),"")</f>
        <v/>
      </c>
      <c r="K665" s="112" t="str">
        <f>IFERROR(VLOOKUP($E665,contratos,6,FALSE),"")</f>
        <v/>
      </c>
      <c r="L665" s="112" t="str">
        <f>IFERROR(VLOOKUP($E665,contratos,7,FALSE),"")</f>
        <v/>
      </c>
      <c r="M665" s="113"/>
      <c r="N665" s="114"/>
      <c r="O665" s="113"/>
      <c r="P665" s="107"/>
      <c r="Q665" s="115"/>
      <c r="R665" s="116"/>
      <c r="S665" s="117" t="str">
        <f t="shared" si="3"/>
        <v/>
      </c>
      <c r="T665" s="116"/>
      <c r="U665" s="106" t="str">
        <f t="shared" si="11"/>
        <v/>
      </c>
      <c r="V665" s="107"/>
      <c r="W665" s="107"/>
      <c r="X665" s="118"/>
      <c r="Y665" s="119" t="str">
        <f t="shared" si="10"/>
        <v/>
      </c>
      <c r="Z665" s="113"/>
      <c r="AA665" s="113"/>
      <c r="AB665" s="119" t="str">
        <f>IF(T665&lt;&gt;"",(HOUR(T665)+MINUTE(T665)/60)*custohh,"")</f>
        <v/>
      </c>
      <c r="AC665" s="118"/>
      <c r="AD665" s="119" t="str">
        <f t="shared" si="6"/>
        <v/>
      </c>
      <c r="AE665" s="107"/>
      <c r="AF665" s="107"/>
      <c r="AG665" s="107"/>
      <c r="AH665" s="107"/>
      <c r="AI665" s="107"/>
      <c r="AJ665" s="120"/>
      <c r="AK665" s="107"/>
      <c r="AL665" s="113"/>
      <c r="AM665" s="121"/>
      <c r="AN665" s="121"/>
    </row>
    <row r="666">
      <c r="A666" s="104"/>
      <c r="B666" s="105"/>
      <c r="C666" s="105"/>
      <c r="D666" s="106" t="str">
        <f t="shared" si="9"/>
        <v/>
      </c>
      <c r="E666" s="107"/>
      <c r="F666" s="108" t="str">
        <f t="shared" si="2"/>
        <v/>
      </c>
      <c r="G666" s="109" t="str">
        <f>IFERROR(VLOOKUP($E666,contratos,2,FALSE),"")</f>
        <v/>
      </c>
      <c r="H666" s="110" t="str">
        <f>IFERROR(VLOOKUP($E666,contratos,3,FALSE),"")</f>
        <v/>
      </c>
      <c r="I666" s="111" t="str">
        <f>IFERROR(VLOOKUP($E666,contratos,4,FALSE),"")</f>
        <v/>
      </c>
      <c r="J666" s="112" t="str">
        <f>IFERROR(VLOOKUP($E666,contratos,5,FALSE),"")</f>
        <v/>
      </c>
      <c r="K666" s="112" t="str">
        <f>IFERROR(VLOOKUP($E666,contratos,6,FALSE),"")</f>
        <v/>
      </c>
      <c r="L666" s="112" t="str">
        <f>IFERROR(VLOOKUP($E666,contratos,7,FALSE),"")</f>
        <v/>
      </c>
      <c r="M666" s="113"/>
      <c r="N666" s="114"/>
      <c r="O666" s="113"/>
      <c r="P666" s="107"/>
      <c r="Q666" s="115"/>
      <c r="R666" s="116"/>
      <c r="S666" s="117" t="str">
        <f t="shared" si="3"/>
        <v/>
      </c>
      <c r="T666" s="116"/>
      <c r="U666" s="106" t="str">
        <f t="shared" si="11"/>
        <v/>
      </c>
      <c r="V666" s="107"/>
      <c r="W666" s="107"/>
      <c r="X666" s="118"/>
      <c r="Y666" s="119" t="str">
        <f t="shared" si="10"/>
        <v/>
      </c>
      <c r="Z666" s="113"/>
      <c r="AA666" s="113"/>
      <c r="AB666" s="119" t="str">
        <f>IF(T666&lt;&gt;"",(HOUR(T666)+MINUTE(T666)/60)*custohh,"")</f>
        <v/>
      </c>
      <c r="AC666" s="118"/>
      <c r="AD666" s="119" t="str">
        <f t="shared" si="6"/>
        <v/>
      </c>
      <c r="AE666" s="107"/>
      <c r="AF666" s="107"/>
      <c r="AG666" s="107"/>
      <c r="AH666" s="107"/>
      <c r="AI666" s="107"/>
      <c r="AJ666" s="120"/>
      <c r="AK666" s="107"/>
      <c r="AL666" s="113"/>
      <c r="AM666" s="121"/>
      <c r="AN666" s="121"/>
    </row>
    <row r="667">
      <c r="A667" s="104"/>
      <c r="B667" s="105"/>
      <c r="C667" s="105"/>
      <c r="D667" s="106" t="str">
        <f t="shared" si="9"/>
        <v/>
      </c>
      <c r="E667" s="107"/>
      <c r="F667" s="108" t="str">
        <f t="shared" si="2"/>
        <v/>
      </c>
      <c r="G667" s="109" t="str">
        <f>IFERROR(VLOOKUP($E667,contratos,2,FALSE),"")</f>
        <v/>
      </c>
      <c r="H667" s="110" t="str">
        <f>IFERROR(VLOOKUP($E667,contratos,3,FALSE),"")</f>
        <v/>
      </c>
      <c r="I667" s="111" t="str">
        <f>IFERROR(VLOOKUP($E667,contratos,4,FALSE),"")</f>
        <v/>
      </c>
      <c r="J667" s="112" t="str">
        <f>IFERROR(VLOOKUP($E667,contratos,5,FALSE),"")</f>
        <v/>
      </c>
      <c r="K667" s="112" t="str">
        <f>IFERROR(VLOOKUP($E667,contratos,6,FALSE),"")</f>
        <v/>
      </c>
      <c r="L667" s="112" t="str">
        <f>IFERROR(VLOOKUP($E667,contratos,7,FALSE),"")</f>
        <v/>
      </c>
      <c r="M667" s="113"/>
      <c r="N667" s="114"/>
      <c r="O667" s="113"/>
      <c r="P667" s="107"/>
      <c r="Q667" s="115"/>
      <c r="R667" s="116"/>
      <c r="S667" s="117" t="str">
        <f t="shared" si="3"/>
        <v/>
      </c>
      <c r="T667" s="116"/>
      <c r="U667" s="106" t="str">
        <f t="shared" si="11"/>
        <v/>
      </c>
      <c r="V667" s="107"/>
      <c r="W667" s="107"/>
      <c r="X667" s="118"/>
      <c r="Y667" s="119" t="str">
        <f t="shared" si="10"/>
        <v/>
      </c>
      <c r="Z667" s="113"/>
      <c r="AA667" s="113"/>
      <c r="AB667" s="119" t="str">
        <f>IF(T667&lt;&gt;"",(HOUR(T667)+MINUTE(T667)/60)*custohh,"")</f>
        <v/>
      </c>
      <c r="AC667" s="118"/>
      <c r="AD667" s="119" t="str">
        <f t="shared" si="6"/>
        <v/>
      </c>
      <c r="AE667" s="107"/>
      <c r="AF667" s="107"/>
      <c r="AG667" s="107"/>
      <c r="AH667" s="107"/>
      <c r="AI667" s="107"/>
      <c r="AJ667" s="120"/>
      <c r="AK667" s="107"/>
      <c r="AL667" s="113"/>
      <c r="AM667" s="121"/>
      <c r="AN667" s="121"/>
    </row>
    <row r="668">
      <c r="A668" s="104"/>
      <c r="B668" s="105"/>
      <c r="C668" s="105"/>
      <c r="D668" s="106" t="str">
        <f t="shared" si="9"/>
        <v/>
      </c>
      <c r="E668" s="107"/>
      <c r="F668" s="108" t="str">
        <f t="shared" si="2"/>
        <v/>
      </c>
      <c r="G668" s="109" t="str">
        <f>IFERROR(VLOOKUP($E668,contratos,2,FALSE),"")</f>
        <v/>
      </c>
      <c r="H668" s="110" t="str">
        <f>IFERROR(VLOOKUP($E668,contratos,3,FALSE),"")</f>
        <v/>
      </c>
      <c r="I668" s="111" t="str">
        <f>IFERROR(VLOOKUP($E668,contratos,4,FALSE),"")</f>
        <v/>
      </c>
      <c r="J668" s="112" t="str">
        <f>IFERROR(VLOOKUP($E668,contratos,5,FALSE),"")</f>
        <v/>
      </c>
      <c r="K668" s="112" t="str">
        <f>IFERROR(VLOOKUP($E668,contratos,6,FALSE),"")</f>
        <v/>
      </c>
      <c r="L668" s="112" t="str">
        <f>IFERROR(VLOOKUP($E668,contratos,7,FALSE),"")</f>
        <v/>
      </c>
      <c r="M668" s="113"/>
      <c r="N668" s="114"/>
      <c r="O668" s="113"/>
      <c r="P668" s="107"/>
      <c r="Q668" s="115"/>
      <c r="R668" s="116"/>
      <c r="S668" s="117" t="str">
        <f t="shared" si="3"/>
        <v/>
      </c>
      <c r="T668" s="116"/>
      <c r="U668" s="106" t="str">
        <f t="shared" si="11"/>
        <v/>
      </c>
      <c r="V668" s="107"/>
      <c r="W668" s="107"/>
      <c r="X668" s="118"/>
      <c r="Y668" s="119" t="str">
        <f t="shared" si="10"/>
        <v/>
      </c>
      <c r="Z668" s="113"/>
      <c r="AA668" s="113"/>
      <c r="AB668" s="119" t="str">
        <f>IF(T668&lt;&gt;"",(HOUR(T668)+MINUTE(T668)/60)*custohh,"")</f>
        <v/>
      </c>
      <c r="AC668" s="118"/>
      <c r="AD668" s="119" t="str">
        <f t="shared" si="6"/>
        <v/>
      </c>
      <c r="AE668" s="107"/>
      <c r="AF668" s="107"/>
      <c r="AG668" s="107"/>
      <c r="AH668" s="107"/>
      <c r="AI668" s="107"/>
      <c r="AJ668" s="120"/>
      <c r="AK668" s="107"/>
      <c r="AL668" s="113"/>
      <c r="AM668" s="121"/>
      <c r="AN668" s="121"/>
    </row>
    <row r="669">
      <c r="A669" s="104"/>
      <c r="B669" s="105"/>
      <c r="C669" s="105"/>
      <c r="D669" s="106" t="str">
        <f t="shared" si="9"/>
        <v/>
      </c>
      <c r="E669" s="107"/>
      <c r="F669" s="108" t="str">
        <f t="shared" si="2"/>
        <v/>
      </c>
      <c r="G669" s="109" t="str">
        <f>IFERROR(VLOOKUP($E669,contratos,2,FALSE),"")</f>
        <v/>
      </c>
      <c r="H669" s="110" t="str">
        <f>IFERROR(VLOOKUP($E669,contratos,3,FALSE),"")</f>
        <v/>
      </c>
      <c r="I669" s="111" t="str">
        <f>IFERROR(VLOOKUP($E669,contratos,4,FALSE),"")</f>
        <v/>
      </c>
      <c r="J669" s="112" t="str">
        <f>IFERROR(VLOOKUP($E669,contratos,5,FALSE),"")</f>
        <v/>
      </c>
      <c r="K669" s="112" t="str">
        <f>IFERROR(VLOOKUP($E669,contratos,6,FALSE),"")</f>
        <v/>
      </c>
      <c r="L669" s="112" t="str">
        <f>IFERROR(VLOOKUP($E669,contratos,7,FALSE),"")</f>
        <v/>
      </c>
      <c r="M669" s="113"/>
      <c r="N669" s="114"/>
      <c r="O669" s="113"/>
      <c r="P669" s="107"/>
      <c r="Q669" s="115"/>
      <c r="R669" s="116"/>
      <c r="S669" s="117" t="str">
        <f t="shared" si="3"/>
        <v/>
      </c>
      <c r="T669" s="116"/>
      <c r="U669" s="106" t="str">
        <f t="shared" si="11"/>
        <v/>
      </c>
      <c r="V669" s="107"/>
      <c r="W669" s="107"/>
      <c r="X669" s="118"/>
      <c r="Y669" s="119" t="str">
        <f t="shared" si="10"/>
        <v/>
      </c>
      <c r="Z669" s="113"/>
      <c r="AA669" s="113"/>
      <c r="AB669" s="119" t="str">
        <f>IF(T669&lt;&gt;"",(HOUR(T669)+MINUTE(T669)/60)*custohh,"")</f>
        <v/>
      </c>
      <c r="AC669" s="118"/>
      <c r="AD669" s="119" t="str">
        <f t="shared" si="6"/>
        <v/>
      </c>
      <c r="AE669" s="107"/>
      <c r="AF669" s="107"/>
      <c r="AG669" s="107"/>
      <c r="AH669" s="107"/>
      <c r="AI669" s="107"/>
      <c r="AJ669" s="120"/>
      <c r="AK669" s="107"/>
      <c r="AL669" s="113"/>
      <c r="AM669" s="121"/>
      <c r="AN669" s="121"/>
    </row>
    <row r="670">
      <c r="A670" s="104"/>
      <c r="B670" s="105"/>
      <c r="C670" s="105"/>
      <c r="D670" s="106" t="str">
        <f t="shared" si="9"/>
        <v/>
      </c>
      <c r="E670" s="107"/>
      <c r="F670" s="108" t="str">
        <f t="shared" si="2"/>
        <v/>
      </c>
      <c r="G670" s="109" t="str">
        <f>IFERROR(VLOOKUP($E670,contratos,2,FALSE),"")</f>
        <v/>
      </c>
      <c r="H670" s="110" t="str">
        <f>IFERROR(VLOOKUP($E670,contratos,3,FALSE),"")</f>
        <v/>
      </c>
      <c r="I670" s="111" t="str">
        <f>IFERROR(VLOOKUP($E670,contratos,4,FALSE),"")</f>
        <v/>
      </c>
      <c r="J670" s="112" t="str">
        <f>IFERROR(VLOOKUP($E670,contratos,5,FALSE),"")</f>
        <v/>
      </c>
      <c r="K670" s="112" t="str">
        <f>IFERROR(VLOOKUP($E670,contratos,6,FALSE),"")</f>
        <v/>
      </c>
      <c r="L670" s="112" t="str">
        <f>IFERROR(VLOOKUP($E670,contratos,7,FALSE),"")</f>
        <v/>
      </c>
      <c r="M670" s="113"/>
      <c r="N670" s="114"/>
      <c r="O670" s="113"/>
      <c r="P670" s="107"/>
      <c r="Q670" s="115"/>
      <c r="R670" s="116"/>
      <c r="S670" s="117" t="str">
        <f t="shared" si="3"/>
        <v/>
      </c>
      <c r="T670" s="116"/>
      <c r="U670" s="106" t="str">
        <f t="shared" si="11"/>
        <v/>
      </c>
      <c r="V670" s="107"/>
      <c r="W670" s="107"/>
      <c r="X670" s="118"/>
      <c r="Y670" s="119" t="str">
        <f t="shared" si="10"/>
        <v/>
      </c>
      <c r="Z670" s="113"/>
      <c r="AA670" s="113"/>
      <c r="AB670" s="119" t="str">
        <f>IF(T670&lt;&gt;"",(HOUR(T670)+MINUTE(T670)/60)*custohh,"")</f>
        <v/>
      </c>
      <c r="AC670" s="118"/>
      <c r="AD670" s="119" t="str">
        <f t="shared" si="6"/>
        <v/>
      </c>
      <c r="AE670" s="107"/>
      <c r="AF670" s="107"/>
      <c r="AG670" s="107"/>
      <c r="AH670" s="107"/>
      <c r="AI670" s="107"/>
      <c r="AJ670" s="120"/>
      <c r="AK670" s="107"/>
      <c r="AL670" s="113"/>
      <c r="AM670" s="121"/>
      <c r="AN670" s="121"/>
    </row>
    <row r="671">
      <c r="A671" s="104"/>
      <c r="B671" s="105"/>
      <c r="C671" s="105"/>
      <c r="D671" s="106" t="str">
        <f t="shared" si="9"/>
        <v/>
      </c>
      <c r="E671" s="107"/>
      <c r="F671" s="108" t="str">
        <f t="shared" si="2"/>
        <v/>
      </c>
      <c r="G671" s="109" t="str">
        <f>IFERROR(VLOOKUP($E671,contratos,2,FALSE),"")</f>
        <v/>
      </c>
      <c r="H671" s="110" t="str">
        <f>IFERROR(VLOOKUP($E671,contratos,3,FALSE),"")</f>
        <v/>
      </c>
      <c r="I671" s="111" t="str">
        <f>IFERROR(VLOOKUP($E671,contratos,4,FALSE),"")</f>
        <v/>
      </c>
      <c r="J671" s="112" t="str">
        <f>IFERROR(VLOOKUP($E671,contratos,5,FALSE),"")</f>
        <v/>
      </c>
      <c r="K671" s="112" t="str">
        <f>IFERROR(VLOOKUP($E671,contratos,6,FALSE),"")</f>
        <v/>
      </c>
      <c r="L671" s="112" t="str">
        <f>IFERROR(VLOOKUP($E671,contratos,7,FALSE),"")</f>
        <v/>
      </c>
      <c r="M671" s="113"/>
      <c r="N671" s="114"/>
      <c r="O671" s="113"/>
      <c r="P671" s="107"/>
      <c r="Q671" s="115"/>
      <c r="R671" s="116"/>
      <c r="S671" s="117" t="str">
        <f t="shared" si="3"/>
        <v/>
      </c>
      <c r="T671" s="116"/>
      <c r="U671" s="106" t="str">
        <f t="shared" si="11"/>
        <v/>
      </c>
      <c r="V671" s="107"/>
      <c r="W671" s="107"/>
      <c r="X671" s="118"/>
      <c r="Y671" s="119" t="str">
        <f t="shared" si="10"/>
        <v/>
      </c>
      <c r="Z671" s="113"/>
      <c r="AA671" s="113"/>
      <c r="AB671" s="119" t="str">
        <f>IF(T671&lt;&gt;"",(HOUR(T671)+MINUTE(T671)/60)*custohh,"")</f>
        <v/>
      </c>
      <c r="AC671" s="118"/>
      <c r="AD671" s="119" t="str">
        <f t="shared" si="6"/>
        <v/>
      </c>
      <c r="AE671" s="107"/>
      <c r="AF671" s="107"/>
      <c r="AG671" s="107"/>
      <c r="AH671" s="107"/>
      <c r="AI671" s="107"/>
      <c r="AJ671" s="120"/>
      <c r="AK671" s="107"/>
      <c r="AL671" s="113"/>
      <c r="AM671" s="121"/>
      <c r="AN671" s="121"/>
    </row>
    <row r="672">
      <c r="A672" s="104"/>
      <c r="B672" s="105"/>
      <c r="C672" s="105"/>
      <c r="D672" s="106" t="str">
        <f t="shared" si="9"/>
        <v/>
      </c>
      <c r="E672" s="107"/>
      <c r="F672" s="108" t="str">
        <f t="shared" si="2"/>
        <v/>
      </c>
      <c r="G672" s="109" t="str">
        <f>IFERROR(VLOOKUP($E672,contratos,2,FALSE),"")</f>
        <v/>
      </c>
      <c r="H672" s="110" t="str">
        <f>IFERROR(VLOOKUP($E672,contratos,3,FALSE),"")</f>
        <v/>
      </c>
      <c r="I672" s="111" t="str">
        <f>IFERROR(VLOOKUP($E672,contratos,4,FALSE),"")</f>
        <v/>
      </c>
      <c r="J672" s="112" t="str">
        <f>IFERROR(VLOOKUP($E672,contratos,5,FALSE),"")</f>
        <v/>
      </c>
      <c r="K672" s="112" t="str">
        <f>IFERROR(VLOOKUP($E672,contratos,6,FALSE),"")</f>
        <v/>
      </c>
      <c r="L672" s="112" t="str">
        <f>IFERROR(VLOOKUP($E672,contratos,7,FALSE),"")</f>
        <v/>
      </c>
      <c r="M672" s="113"/>
      <c r="N672" s="114"/>
      <c r="O672" s="113"/>
      <c r="P672" s="107"/>
      <c r="Q672" s="115"/>
      <c r="R672" s="116"/>
      <c r="S672" s="117" t="str">
        <f t="shared" si="3"/>
        <v/>
      </c>
      <c r="T672" s="116"/>
      <c r="U672" s="106" t="str">
        <f t="shared" si="11"/>
        <v/>
      </c>
      <c r="V672" s="107"/>
      <c r="W672" s="107"/>
      <c r="X672" s="118"/>
      <c r="Y672" s="119" t="str">
        <f t="shared" si="10"/>
        <v/>
      </c>
      <c r="Z672" s="113"/>
      <c r="AA672" s="113"/>
      <c r="AB672" s="119" t="str">
        <f>IF(T672&lt;&gt;"",(HOUR(T672)+MINUTE(T672)/60)*custohh,"")</f>
        <v/>
      </c>
      <c r="AC672" s="118"/>
      <c r="AD672" s="119" t="str">
        <f t="shared" si="6"/>
        <v/>
      </c>
      <c r="AE672" s="107"/>
      <c r="AF672" s="107"/>
      <c r="AG672" s="107"/>
      <c r="AH672" s="107"/>
      <c r="AI672" s="107"/>
      <c r="AJ672" s="120"/>
      <c r="AK672" s="107"/>
      <c r="AL672" s="113"/>
      <c r="AM672" s="121"/>
      <c r="AN672" s="121"/>
    </row>
    <row r="673">
      <c r="A673" s="104"/>
      <c r="B673" s="105"/>
      <c r="C673" s="105"/>
      <c r="D673" s="106" t="str">
        <f t="shared" si="9"/>
        <v/>
      </c>
      <c r="E673" s="107"/>
      <c r="F673" s="108" t="str">
        <f t="shared" si="2"/>
        <v/>
      </c>
      <c r="G673" s="109" t="str">
        <f>IFERROR(VLOOKUP($E673,contratos,2,FALSE),"")</f>
        <v/>
      </c>
      <c r="H673" s="110" t="str">
        <f>IFERROR(VLOOKUP($E673,contratos,3,FALSE),"")</f>
        <v/>
      </c>
      <c r="I673" s="111" t="str">
        <f>IFERROR(VLOOKUP($E673,contratos,4,FALSE),"")</f>
        <v/>
      </c>
      <c r="J673" s="112" t="str">
        <f>IFERROR(VLOOKUP($E673,contratos,5,FALSE),"")</f>
        <v/>
      </c>
      <c r="K673" s="112" t="str">
        <f>IFERROR(VLOOKUP($E673,contratos,6,FALSE),"")</f>
        <v/>
      </c>
      <c r="L673" s="112" t="str">
        <f>IFERROR(VLOOKUP($E673,contratos,7,FALSE),"")</f>
        <v/>
      </c>
      <c r="M673" s="113"/>
      <c r="N673" s="114"/>
      <c r="O673" s="113"/>
      <c r="P673" s="107"/>
      <c r="Q673" s="115"/>
      <c r="R673" s="116"/>
      <c r="S673" s="117" t="str">
        <f t="shared" si="3"/>
        <v/>
      </c>
      <c r="T673" s="116"/>
      <c r="U673" s="106" t="str">
        <f t="shared" si="11"/>
        <v/>
      </c>
      <c r="V673" s="107"/>
      <c r="W673" s="107"/>
      <c r="X673" s="118"/>
      <c r="Y673" s="119" t="str">
        <f t="shared" si="10"/>
        <v/>
      </c>
      <c r="Z673" s="113"/>
      <c r="AA673" s="113"/>
      <c r="AB673" s="119" t="str">
        <f>IF(T673&lt;&gt;"",(HOUR(T673)+MINUTE(T673)/60)*custohh,"")</f>
        <v/>
      </c>
      <c r="AC673" s="118"/>
      <c r="AD673" s="119" t="str">
        <f t="shared" si="6"/>
        <v/>
      </c>
      <c r="AE673" s="107"/>
      <c r="AF673" s="107"/>
      <c r="AG673" s="107"/>
      <c r="AH673" s="107"/>
      <c r="AI673" s="107"/>
      <c r="AJ673" s="120"/>
      <c r="AK673" s="107"/>
      <c r="AL673" s="113"/>
      <c r="AM673" s="121"/>
      <c r="AN673" s="121"/>
    </row>
    <row r="674">
      <c r="A674" s="104"/>
      <c r="B674" s="105"/>
      <c r="C674" s="105"/>
      <c r="D674" s="106" t="str">
        <f t="shared" si="9"/>
        <v/>
      </c>
      <c r="E674" s="107"/>
      <c r="F674" s="108" t="str">
        <f t="shared" si="2"/>
        <v/>
      </c>
      <c r="G674" s="109" t="str">
        <f>IFERROR(VLOOKUP($E674,contratos,2,FALSE),"")</f>
        <v/>
      </c>
      <c r="H674" s="110" t="str">
        <f>IFERROR(VLOOKUP($E674,contratos,3,FALSE),"")</f>
        <v/>
      </c>
      <c r="I674" s="111" t="str">
        <f>IFERROR(VLOOKUP($E674,contratos,4,FALSE),"")</f>
        <v/>
      </c>
      <c r="J674" s="112" t="str">
        <f>IFERROR(VLOOKUP($E674,contratos,5,FALSE),"")</f>
        <v/>
      </c>
      <c r="K674" s="112" t="str">
        <f>IFERROR(VLOOKUP($E674,contratos,6,FALSE),"")</f>
        <v/>
      </c>
      <c r="L674" s="112" t="str">
        <f>IFERROR(VLOOKUP($E674,contratos,7,FALSE),"")</f>
        <v/>
      </c>
      <c r="M674" s="113"/>
      <c r="N674" s="114"/>
      <c r="O674" s="113"/>
      <c r="P674" s="107"/>
      <c r="Q674" s="115"/>
      <c r="R674" s="116"/>
      <c r="S674" s="117" t="str">
        <f t="shared" si="3"/>
        <v/>
      </c>
      <c r="T674" s="116"/>
      <c r="U674" s="106" t="str">
        <f t="shared" si="11"/>
        <v/>
      </c>
      <c r="V674" s="107"/>
      <c r="W674" s="107"/>
      <c r="X674" s="118"/>
      <c r="Y674" s="119" t="str">
        <f t="shared" si="10"/>
        <v/>
      </c>
      <c r="Z674" s="113"/>
      <c r="AA674" s="113"/>
      <c r="AB674" s="119" t="str">
        <f>IF(T674&lt;&gt;"",(HOUR(T674)+MINUTE(T674)/60)*custohh,"")</f>
        <v/>
      </c>
      <c r="AC674" s="118"/>
      <c r="AD674" s="119" t="str">
        <f t="shared" si="6"/>
        <v/>
      </c>
      <c r="AE674" s="107"/>
      <c r="AF674" s="107"/>
      <c r="AG674" s="107"/>
      <c r="AH674" s="107"/>
      <c r="AI674" s="107"/>
      <c r="AJ674" s="120"/>
      <c r="AK674" s="107"/>
      <c r="AL674" s="113"/>
      <c r="AM674" s="121"/>
      <c r="AN674" s="121"/>
    </row>
    <row r="675">
      <c r="A675" s="104"/>
      <c r="B675" s="105"/>
      <c r="C675" s="105"/>
      <c r="D675" s="106" t="str">
        <f t="shared" si="9"/>
        <v/>
      </c>
      <c r="E675" s="107"/>
      <c r="F675" s="108" t="str">
        <f t="shared" si="2"/>
        <v/>
      </c>
      <c r="G675" s="109" t="str">
        <f>IFERROR(VLOOKUP($E675,contratos,2,FALSE),"")</f>
        <v/>
      </c>
      <c r="H675" s="110" t="str">
        <f>IFERROR(VLOOKUP($E675,contratos,3,FALSE),"")</f>
        <v/>
      </c>
      <c r="I675" s="111" t="str">
        <f>IFERROR(VLOOKUP($E675,contratos,4,FALSE),"")</f>
        <v/>
      </c>
      <c r="J675" s="112" t="str">
        <f>IFERROR(VLOOKUP($E675,contratos,5,FALSE),"")</f>
        <v/>
      </c>
      <c r="K675" s="112" t="str">
        <f>IFERROR(VLOOKUP($E675,contratos,6,FALSE),"")</f>
        <v/>
      </c>
      <c r="L675" s="112" t="str">
        <f>IFERROR(VLOOKUP($E675,contratos,7,FALSE),"")</f>
        <v/>
      </c>
      <c r="M675" s="113"/>
      <c r="N675" s="114"/>
      <c r="O675" s="113"/>
      <c r="P675" s="107"/>
      <c r="Q675" s="115"/>
      <c r="R675" s="116"/>
      <c r="S675" s="117" t="str">
        <f t="shared" si="3"/>
        <v/>
      </c>
      <c r="T675" s="116"/>
      <c r="U675" s="106" t="str">
        <f t="shared" si="11"/>
        <v/>
      </c>
      <c r="V675" s="107"/>
      <c r="W675" s="107"/>
      <c r="X675" s="118"/>
      <c r="Y675" s="119" t="str">
        <f t="shared" si="10"/>
        <v/>
      </c>
      <c r="Z675" s="113"/>
      <c r="AA675" s="113"/>
      <c r="AB675" s="119" t="str">
        <f>IF(T675&lt;&gt;"",(HOUR(T675)+MINUTE(T675)/60)*custohh,"")</f>
        <v/>
      </c>
      <c r="AC675" s="118"/>
      <c r="AD675" s="119" t="str">
        <f t="shared" si="6"/>
        <v/>
      </c>
      <c r="AE675" s="107"/>
      <c r="AF675" s="107"/>
      <c r="AG675" s="107"/>
      <c r="AH675" s="107"/>
      <c r="AI675" s="107"/>
      <c r="AJ675" s="120"/>
      <c r="AK675" s="107"/>
      <c r="AL675" s="113"/>
      <c r="AM675" s="121"/>
      <c r="AN675" s="121"/>
    </row>
    <row r="676">
      <c r="A676" s="104"/>
      <c r="B676" s="105"/>
      <c r="C676" s="105"/>
      <c r="D676" s="106" t="str">
        <f t="shared" si="9"/>
        <v/>
      </c>
      <c r="E676" s="107"/>
      <c r="F676" s="108" t="str">
        <f t="shared" si="2"/>
        <v/>
      </c>
      <c r="G676" s="109" t="str">
        <f>IFERROR(VLOOKUP($E676,contratos,2,FALSE),"")</f>
        <v/>
      </c>
      <c r="H676" s="110" t="str">
        <f>IFERROR(VLOOKUP($E676,contratos,3,FALSE),"")</f>
        <v/>
      </c>
      <c r="I676" s="111" t="str">
        <f>IFERROR(VLOOKUP($E676,contratos,4,FALSE),"")</f>
        <v/>
      </c>
      <c r="J676" s="112" t="str">
        <f>IFERROR(VLOOKUP($E676,contratos,5,FALSE),"")</f>
        <v/>
      </c>
      <c r="K676" s="112" t="str">
        <f>IFERROR(VLOOKUP($E676,contratos,6,FALSE),"")</f>
        <v/>
      </c>
      <c r="L676" s="112" t="str">
        <f>IFERROR(VLOOKUP($E676,contratos,7,FALSE),"")</f>
        <v/>
      </c>
      <c r="M676" s="113"/>
      <c r="N676" s="114"/>
      <c r="O676" s="113"/>
      <c r="P676" s="107"/>
      <c r="Q676" s="115"/>
      <c r="R676" s="116"/>
      <c r="S676" s="117" t="str">
        <f t="shared" si="3"/>
        <v/>
      </c>
      <c r="T676" s="116"/>
      <c r="U676" s="106" t="str">
        <f t="shared" si="11"/>
        <v/>
      </c>
      <c r="V676" s="107"/>
      <c r="W676" s="107"/>
      <c r="X676" s="118"/>
      <c r="Y676" s="119" t="str">
        <f t="shared" si="10"/>
        <v/>
      </c>
      <c r="Z676" s="113"/>
      <c r="AA676" s="113"/>
      <c r="AB676" s="119" t="str">
        <f>IF(T676&lt;&gt;"",(HOUR(T676)+MINUTE(T676)/60)*custohh,"")</f>
        <v/>
      </c>
      <c r="AC676" s="118"/>
      <c r="AD676" s="119" t="str">
        <f t="shared" si="6"/>
        <v/>
      </c>
      <c r="AE676" s="107"/>
      <c r="AF676" s="107"/>
      <c r="AG676" s="107"/>
      <c r="AH676" s="107"/>
      <c r="AI676" s="107"/>
      <c r="AJ676" s="120"/>
      <c r="AK676" s="107"/>
      <c r="AL676" s="113"/>
      <c r="AM676" s="121"/>
      <c r="AN676" s="121"/>
    </row>
    <row r="677">
      <c r="A677" s="104"/>
      <c r="B677" s="105"/>
      <c r="C677" s="105"/>
      <c r="D677" s="106" t="str">
        <f t="shared" si="9"/>
        <v/>
      </c>
      <c r="E677" s="107"/>
      <c r="F677" s="108" t="str">
        <f t="shared" si="2"/>
        <v/>
      </c>
      <c r="G677" s="109" t="str">
        <f>IFERROR(VLOOKUP($E677,contratos,2,FALSE),"")</f>
        <v/>
      </c>
      <c r="H677" s="110" t="str">
        <f>IFERROR(VLOOKUP($E677,contratos,3,FALSE),"")</f>
        <v/>
      </c>
      <c r="I677" s="111" t="str">
        <f>IFERROR(VLOOKUP($E677,contratos,4,FALSE),"")</f>
        <v/>
      </c>
      <c r="J677" s="112" t="str">
        <f>IFERROR(VLOOKUP($E677,contratos,5,FALSE),"")</f>
        <v/>
      </c>
      <c r="K677" s="112" t="str">
        <f>IFERROR(VLOOKUP($E677,contratos,6,FALSE),"")</f>
        <v/>
      </c>
      <c r="L677" s="112" t="str">
        <f>IFERROR(VLOOKUP($E677,contratos,7,FALSE),"")</f>
        <v/>
      </c>
      <c r="M677" s="113"/>
      <c r="N677" s="114"/>
      <c r="O677" s="113"/>
      <c r="P677" s="107"/>
      <c r="Q677" s="115"/>
      <c r="R677" s="116"/>
      <c r="S677" s="117" t="str">
        <f t="shared" si="3"/>
        <v/>
      </c>
      <c r="T677" s="116"/>
      <c r="U677" s="106" t="str">
        <f t="shared" si="11"/>
        <v/>
      </c>
      <c r="V677" s="107"/>
      <c r="W677" s="107"/>
      <c r="X677" s="118"/>
      <c r="Y677" s="119" t="str">
        <f t="shared" si="10"/>
        <v/>
      </c>
      <c r="Z677" s="113"/>
      <c r="AA677" s="113"/>
      <c r="AB677" s="119" t="str">
        <f>IF(T677&lt;&gt;"",(HOUR(T677)+MINUTE(T677)/60)*custohh,"")</f>
        <v/>
      </c>
      <c r="AC677" s="118"/>
      <c r="AD677" s="119" t="str">
        <f t="shared" si="6"/>
        <v/>
      </c>
      <c r="AE677" s="107"/>
      <c r="AF677" s="107"/>
      <c r="AG677" s="107"/>
      <c r="AH677" s="107"/>
      <c r="AI677" s="107"/>
      <c r="AJ677" s="120"/>
      <c r="AK677" s="107"/>
      <c r="AL677" s="113"/>
      <c r="AM677" s="121"/>
      <c r="AN677" s="121"/>
    </row>
    <row r="678">
      <c r="A678" s="104"/>
      <c r="B678" s="105"/>
      <c r="C678" s="105"/>
      <c r="D678" s="106" t="str">
        <f t="shared" si="9"/>
        <v/>
      </c>
      <c r="E678" s="107"/>
      <c r="F678" s="108" t="str">
        <f t="shared" si="2"/>
        <v/>
      </c>
      <c r="G678" s="109" t="str">
        <f>IFERROR(VLOOKUP($E678,contratos,2,FALSE),"")</f>
        <v/>
      </c>
      <c r="H678" s="110" t="str">
        <f>IFERROR(VLOOKUP($E678,contratos,3,FALSE),"")</f>
        <v/>
      </c>
      <c r="I678" s="111" t="str">
        <f>IFERROR(VLOOKUP($E678,contratos,4,FALSE),"")</f>
        <v/>
      </c>
      <c r="J678" s="112" t="str">
        <f>IFERROR(VLOOKUP($E678,contratos,5,FALSE),"")</f>
        <v/>
      </c>
      <c r="K678" s="112" t="str">
        <f>IFERROR(VLOOKUP($E678,contratos,6,FALSE),"")</f>
        <v/>
      </c>
      <c r="L678" s="112" t="str">
        <f>IFERROR(VLOOKUP($E678,contratos,7,FALSE),"")</f>
        <v/>
      </c>
      <c r="M678" s="113"/>
      <c r="N678" s="114"/>
      <c r="O678" s="113"/>
      <c r="P678" s="107"/>
      <c r="Q678" s="115"/>
      <c r="R678" s="116"/>
      <c r="S678" s="117" t="str">
        <f t="shared" si="3"/>
        <v/>
      </c>
      <c r="T678" s="116"/>
      <c r="U678" s="106" t="str">
        <f t="shared" si="11"/>
        <v/>
      </c>
      <c r="V678" s="107"/>
      <c r="W678" s="107"/>
      <c r="X678" s="118"/>
      <c r="Y678" s="119" t="str">
        <f t="shared" si="10"/>
        <v/>
      </c>
      <c r="Z678" s="113"/>
      <c r="AA678" s="113"/>
      <c r="AB678" s="119" t="str">
        <f>IF(T678&lt;&gt;"",(HOUR(T678)+MINUTE(T678)/60)*custohh,"")</f>
        <v/>
      </c>
      <c r="AC678" s="118"/>
      <c r="AD678" s="119" t="str">
        <f t="shared" si="6"/>
        <v/>
      </c>
      <c r="AE678" s="107"/>
      <c r="AF678" s="107"/>
      <c r="AG678" s="107"/>
      <c r="AH678" s="107"/>
      <c r="AI678" s="107"/>
      <c r="AJ678" s="120"/>
      <c r="AK678" s="107"/>
      <c r="AL678" s="113"/>
      <c r="AM678" s="121"/>
      <c r="AN678" s="121"/>
    </row>
    <row r="679">
      <c r="A679" s="104"/>
      <c r="B679" s="105"/>
      <c r="C679" s="105"/>
      <c r="D679" s="106" t="str">
        <f t="shared" si="9"/>
        <v/>
      </c>
      <c r="E679" s="107"/>
      <c r="F679" s="108" t="str">
        <f t="shared" si="2"/>
        <v/>
      </c>
      <c r="G679" s="109" t="str">
        <f>IFERROR(VLOOKUP($E679,contratos,2,FALSE),"")</f>
        <v/>
      </c>
      <c r="H679" s="110" t="str">
        <f>IFERROR(VLOOKUP($E679,contratos,3,FALSE),"")</f>
        <v/>
      </c>
      <c r="I679" s="111" t="str">
        <f>IFERROR(VLOOKUP($E679,contratos,4,FALSE),"")</f>
        <v/>
      </c>
      <c r="J679" s="112" t="str">
        <f>IFERROR(VLOOKUP($E679,contratos,5,FALSE),"")</f>
        <v/>
      </c>
      <c r="K679" s="112" t="str">
        <f>IFERROR(VLOOKUP($E679,contratos,6,FALSE),"")</f>
        <v/>
      </c>
      <c r="L679" s="112" t="str">
        <f>IFERROR(VLOOKUP($E679,contratos,7,FALSE),"")</f>
        <v/>
      </c>
      <c r="M679" s="113"/>
      <c r="N679" s="114"/>
      <c r="O679" s="113"/>
      <c r="P679" s="107"/>
      <c r="Q679" s="115"/>
      <c r="R679" s="116"/>
      <c r="S679" s="117" t="str">
        <f t="shared" si="3"/>
        <v/>
      </c>
      <c r="T679" s="116"/>
      <c r="U679" s="106" t="str">
        <f t="shared" si="11"/>
        <v/>
      </c>
      <c r="V679" s="107"/>
      <c r="W679" s="107"/>
      <c r="X679" s="118"/>
      <c r="Y679" s="119" t="str">
        <f t="shared" si="10"/>
        <v/>
      </c>
      <c r="Z679" s="113"/>
      <c r="AA679" s="113"/>
      <c r="AB679" s="119" t="str">
        <f>IF(T679&lt;&gt;"",(HOUR(T679)+MINUTE(T679)/60)*custohh,"")</f>
        <v/>
      </c>
      <c r="AC679" s="118"/>
      <c r="AD679" s="119" t="str">
        <f t="shared" si="6"/>
        <v/>
      </c>
      <c r="AE679" s="107"/>
      <c r="AF679" s="107"/>
      <c r="AG679" s="107"/>
      <c r="AH679" s="107"/>
      <c r="AI679" s="107"/>
      <c r="AJ679" s="120"/>
      <c r="AK679" s="107"/>
      <c r="AL679" s="113"/>
      <c r="AM679" s="121"/>
      <c r="AN679" s="121"/>
    </row>
    <row r="680">
      <c r="A680" s="104"/>
      <c r="B680" s="105"/>
      <c r="C680" s="105"/>
      <c r="D680" s="106" t="str">
        <f t="shared" si="9"/>
        <v/>
      </c>
      <c r="E680" s="107"/>
      <c r="F680" s="108" t="str">
        <f t="shared" si="2"/>
        <v/>
      </c>
      <c r="G680" s="109" t="str">
        <f>IFERROR(VLOOKUP($E680,contratos,2,FALSE),"")</f>
        <v/>
      </c>
      <c r="H680" s="110" t="str">
        <f>IFERROR(VLOOKUP($E680,contratos,3,FALSE),"")</f>
        <v/>
      </c>
      <c r="I680" s="111" t="str">
        <f>IFERROR(VLOOKUP($E680,contratos,4,FALSE),"")</f>
        <v/>
      </c>
      <c r="J680" s="112" t="str">
        <f>IFERROR(VLOOKUP($E680,contratos,5,FALSE),"")</f>
        <v/>
      </c>
      <c r="K680" s="112" t="str">
        <f>IFERROR(VLOOKUP($E680,contratos,6,FALSE),"")</f>
        <v/>
      </c>
      <c r="L680" s="112" t="str">
        <f>IFERROR(VLOOKUP($E680,contratos,7,FALSE),"")</f>
        <v/>
      </c>
      <c r="M680" s="113"/>
      <c r="N680" s="114"/>
      <c r="O680" s="113"/>
      <c r="P680" s="107"/>
      <c r="Q680" s="115"/>
      <c r="R680" s="116"/>
      <c r="S680" s="117" t="str">
        <f t="shared" si="3"/>
        <v/>
      </c>
      <c r="T680" s="116"/>
      <c r="U680" s="106" t="str">
        <f t="shared" si="11"/>
        <v/>
      </c>
      <c r="V680" s="107"/>
      <c r="W680" s="107"/>
      <c r="X680" s="118"/>
      <c r="Y680" s="119" t="str">
        <f t="shared" si="10"/>
        <v/>
      </c>
      <c r="Z680" s="113"/>
      <c r="AA680" s="113"/>
      <c r="AB680" s="119" t="str">
        <f>IF(T680&lt;&gt;"",(HOUR(T680)+MINUTE(T680)/60)*custohh,"")</f>
        <v/>
      </c>
      <c r="AC680" s="118"/>
      <c r="AD680" s="119" t="str">
        <f t="shared" si="6"/>
        <v/>
      </c>
      <c r="AE680" s="107"/>
      <c r="AF680" s="107"/>
      <c r="AG680" s="107"/>
      <c r="AH680" s="107"/>
      <c r="AI680" s="107"/>
      <c r="AJ680" s="120"/>
      <c r="AK680" s="107"/>
      <c r="AL680" s="113"/>
      <c r="AM680" s="121"/>
      <c r="AN680" s="121"/>
    </row>
    <row r="681">
      <c r="A681" s="104"/>
      <c r="B681" s="105"/>
      <c r="C681" s="105"/>
      <c r="D681" s="106" t="str">
        <f t="shared" si="9"/>
        <v/>
      </c>
      <c r="E681" s="107"/>
      <c r="F681" s="108" t="str">
        <f t="shared" si="2"/>
        <v/>
      </c>
      <c r="G681" s="109" t="str">
        <f>IFERROR(VLOOKUP($E681,contratos,2,FALSE),"")</f>
        <v/>
      </c>
      <c r="H681" s="110" t="str">
        <f>IFERROR(VLOOKUP($E681,contratos,3,FALSE),"")</f>
        <v/>
      </c>
      <c r="I681" s="111" t="str">
        <f>IFERROR(VLOOKUP($E681,contratos,4,FALSE),"")</f>
        <v/>
      </c>
      <c r="J681" s="112" t="str">
        <f>IFERROR(VLOOKUP($E681,contratos,5,FALSE),"")</f>
        <v/>
      </c>
      <c r="K681" s="112" t="str">
        <f>IFERROR(VLOOKUP($E681,contratos,6,FALSE),"")</f>
        <v/>
      </c>
      <c r="L681" s="112" t="str">
        <f>IFERROR(VLOOKUP($E681,contratos,7,FALSE),"")</f>
        <v/>
      </c>
      <c r="M681" s="113"/>
      <c r="N681" s="114"/>
      <c r="O681" s="113"/>
      <c r="P681" s="107"/>
      <c r="Q681" s="115"/>
      <c r="R681" s="116"/>
      <c r="S681" s="117" t="str">
        <f t="shared" si="3"/>
        <v/>
      </c>
      <c r="T681" s="116"/>
      <c r="U681" s="106" t="str">
        <f t="shared" si="11"/>
        <v/>
      </c>
      <c r="V681" s="107"/>
      <c r="W681" s="107"/>
      <c r="X681" s="118"/>
      <c r="Y681" s="119" t="str">
        <f t="shared" si="10"/>
        <v/>
      </c>
      <c r="Z681" s="113"/>
      <c r="AA681" s="113"/>
      <c r="AB681" s="119" t="str">
        <f>IF(T681&lt;&gt;"",(HOUR(T681)+MINUTE(T681)/60)*custohh,"")</f>
        <v/>
      </c>
      <c r="AC681" s="118"/>
      <c r="AD681" s="119" t="str">
        <f t="shared" si="6"/>
        <v/>
      </c>
      <c r="AE681" s="107"/>
      <c r="AF681" s="107"/>
      <c r="AG681" s="107"/>
      <c r="AH681" s="107"/>
      <c r="AI681" s="107"/>
      <c r="AJ681" s="120"/>
      <c r="AK681" s="107"/>
      <c r="AL681" s="113"/>
      <c r="AM681" s="121"/>
      <c r="AN681" s="121"/>
    </row>
    <row r="682">
      <c r="A682" s="104"/>
      <c r="B682" s="105"/>
      <c r="C682" s="105"/>
      <c r="D682" s="106" t="str">
        <f t="shared" si="9"/>
        <v/>
      </c>
      <c r="E682" s="107"/>
      <c r="F682" s="108" t="str">
        <f t="shared" si="2"/>
        <v/>
      </c>
      <c r="G682" s="109" t="str">
        <f>IFERROR(VLOOKUP($E682,contratos,2,FALSE),"")</f>
        <v/>
      </c>
      <c r="H682" s="110" t="str">
        <f>IFERROR(VLOOKUP($E682,contratos,3,FALSE),"")</f>
        <v/>
      </c>
      <c r="I682" s="111" t="str">
        <f>IFERROR(VLOOKUP($E682,contratos,4,FALSE),"")</f>
        <v/>
      </c>
      <c r="J682" s="112" t="str">
        <f>IFERROR(VLOOKUP($E682,contratos,5,FALSE),"")</f>
        <v/>
      </c>
      <c r="K682" s="112" t="str">
        <f>IFERROR(VLOOKUP($E682,contratos,6,FALSE),"")</f>
        <v/>
      </c>
      <c r="L682" s="112" t="str">
        <f>IFERROR(VLOOKUP($E682,contratos,7,FALSE),"")</f>
        <v/>
      </c>
      <c r="M682" s="113"/>
      <c r="N682" s="114"/>
      <c r="O682" s="113"/>
      <c r="P682" s="107"/>
      <c r="Q682" s="115"/>
      <c r="R682" s="116"/>
      <c r="S682" s="117" t="str">
        <f t="shared" si="3"/>
        <v/>
      </c>
      <c r="T682" s="116"/>
      <c r="U682" s="106" t="str">
        <f t="shared" si="11"/>
        <v/>
      </c>
      <c r="V682" s="107"/>
      <c r="W682" s="107"/>
      <c r="X682" s="118"/>
      <c r="Y682" s="119" t="str">
        <f t="shared" si="10"/>
        <v/>
      </c>
      <c r="Z682" s="113"/>
      <c r="AA682" s="113"/>
      <c r="AB682" s="119" t="str">
        <f>IF(T682&lt;&gt;"",(HOUR(T682)+MINUTE(T682)/60)*custohh,"")</f>
        <v/>
      </c>
      <c r="AC682" s="118"/>
      <c r="AD682" s="119" t="str">
        <f t="shared" si="6"/>
        <v/>
      </c>
      <c r="AE682" s="107"/>
      <c r="AF682" s="107"/>
      <c r="AG682" s="107"/>
      <c r="AH682" s="107"/>
      <c r="AI682" s="107"/>
      <c r="AJ682" s="120"/>
      <c r="AK682" s="107"/>
      <c r="AL682" s="113"/>
      <c r="AM682" s="121"/>
      <c r="AN682" s="121"/>
    </row>
    <row r="683">
      <c r="A683" s="104"/>
      <c r="B683" s="105"/>
      <c r="C683" s="105"/>
      <c r="D683" s="106" t="str">
        <f t="shared" si="9"/>
        <v/>
      </c>
      <c r="E683" s="107"/>
      <c r="F683" s="108" t="str">
        <f t="shared" si="2"/>
        <v/>
      </c>
      <c r="G683" s="109" t="str">
        <f>IFERROR(VLOOKUP($E683,contratos,2,FALSE),"")</f>
        <v/>
      </c>
      <c r="H683" s="110" t="str">
        <f>IFERROR(VLOOKUP($E683,contratos,3,FALSE),"")</f>
        <v/>
      </c>
      <c r="I683" s="111" t="str">
        <f>IFERROR(VLOOKUP($E683,contratos,4,FALSE),"")</f>
        <v/>
      </c>
      <c r="J683" s="112" t="str">
        <f>IFERROR(VLOOKUP($E683,contratos,5,FALSE),"")</f>
        <v/>
      </c>
      <c r="K683" s="112" t="str">
        <f>IFERROR(VLOOKUP($E683,contratos,6,FALSE),"")</f>
        <v/>
      </c>
      <c r="L683" s="112" t="str">
        <f>IFERROR(VLOOKUP($E683,contratos,7,FALSE),"")</f>
        <v/>
      </c>
      <c r="M683" s="113"/>
      <c r="N683" s="114"/>
      <c r="O683" s="113"/>
      <c r="P683" s="107"/>
      <c r="Q683" s="115"/>
      <c r="R683" s="116"/>
      <c r="S683" s="117" t="str">
        <f t="shared" si="3"/>
        <v/>
      </c>
      <c r="T683" s="116"/>
      <c r="U683" s="106" t="str">
        <f t="shared" si="11"/>
        <v/>
      </c>
      <c r="V683" s="107"/>
      <c r="W683" s="107"/>
      <c r="X683" s="118"/>
      <c r="Y683" s="119" t="str">
        <f t="shared" si="10"/>
        <v/>
      </c>
      <c r="Z683" s="113"/>
      <c r="AA683" s="113"/>
      <c r="AB683" s="119" t="str">
        <f>IF(T683&lt;&gt;"",(HOUR(T683)+MINUTE(T683)/60)*custohh,"")</f>
        <v/>
      </c>
      <c r="AC683" s="118"/>
      <c r="AD683" s="119" t="str">
        <f t="shared" si="6"/>
        <v/>
      </c>
      <c r="AE683" s="107"/>
      <c r="AF683" s="107"/>
      <c r="AG683" s="107"/>
      <c r="AH683" s="107"/>
      <c r="AI683" s="107"/>
      <c r="AJ683" s="120"/>
      <c r="AK683" s="107"/>
      <c r="AL683" s="113"/>
      <c r="AM683" s="121"/>
      <c r="AN683" s="121"/>
    </row>
    <row r="684">
      <c r="A684" s="104"/>
      <c r="B684" s="105"/>
      <c r="C684" s="105"/>
      <c r="D684" s="106" t="str">
        <f t="shared" si="9"/>
        <v/>
      </c>
      <c r="E684" s="107"/>
      <c r="F684" s="108" t="str">
        <f t="shared" si="2"/>
        <v/>
      </c>
      <c r="G684" s="109" t="str">
        <f>IFERROR(VLOOKUP($E684,contratos,2,FALSE),"")</f>
        <v/>
      </c>
      <c r="H684" s="110" t="str">
        <f>IFERROR(VLOOKUP($E684,contratos,3,FALSE),"")</f>
        <v/>
      </c>
      <c r="I684" s="111" t="str">
        <f>IFERROR(VLOOKUP($E684,contratos,4,FALSE),"")</f>
        <v/>
      </c>
      <c r="J684" s="112" t="str">
        <f>IFERROR(VLOOKUP($E684,contratos,5,FALSE),"")</f>
        <v/>
      </c>
      <c r="K684" s="112" t="str">
        <f>IFERROR(VLOOKUP($E684,contratos,6,FALSE),"")</f>
        <v/>
      </c>
      <c r="L684" s="112" t="str">
        <f>IFERROR(VLOOKUP($E684,contratos,7,FALSE),"")</f>
        <v/>
      </c>
      <c r="M684" s="113"/>
      <c r="N684" s="114"/>
      <c r="O684" s="113"/>
      <c r="P684" s="107"/>
      <c r="Q684" s="115"/>
      <c r="R684" s="116"/>
      <c r="S684" s="117" t="str">
        <f t="shared" si="3"/>
        <v/>
      </c>
      <c r="T684" s="116"/>
      <c r="U684" s="106" t="str">
        <f t="shared" si="11"/>
        <v/>
      </c>
      <c r="V684" s="107"/>
      <c r="W684" s="107"/>
      <c r="X684" s="118"/>
      <c r="Y684" s="119" t="str">
        <f t="shared" si="10"/>
        <v/>
      </c>
      <c r="Z684" s="113"/>
      <c r="AA684" s="113"/>
      <c r="AB684" s="119" t="str">
        <f>IF(T684&lt;&gt;"",(HOUR(T684)+MINUTE(T684)/60)*custohh,"")</f>
        <v/>
      </c>
      <c r="AC684" s="118"/>
      <c r="AD684" s="119" t="str">
        <f t="shared" si="6"/>
        <v/>
      </c>
      <c r="AE684" s="107"/>
      <c r="AF684" s="107"/>
      <c r="AG684" s="107"/>
      <c r="AH684" s="107"/>
      <c r="AI684" s="107"/>
      <c r="AJ684" s="120"/>
      <c r="AK684" s="107"/>
      <c r="AL684" s="113"/>
      <c r="AM684" s="121"/>
      <c r="AN684" s="121"/>
    </row>
    <row r="685">
      <c r="A685" s="104"/>
      <c r="B685" s="105"/>
      <c r="C685" s="105"/>
      <c r="D685" s="106" t="str">
        <f t="shared" si="9"/>
        <v/>
      </c>
      <c r="E685" s="107"/>
      <c r="F685" s="108" t="str">
        <f t="shared" si="2"/>
        <v/>
      </c>
      <c r="G685" s="109" t="str">
        <f>IFERROR(VLOOKUP($E685,contratos,2,FALSE),"")</f>
        <v/>
      </c>
      <c r="H685" s="110" t="str">
        <f>IFERROR(VLOOKUP($E685,contratos,3,FALSE),"")</f>
        <v/>
      </c>
      <c r="I685" s="111" t="str">
        <f>IFERROR(VLOOKUP($E685,contratos,4,FALSE),"")</f>
        <v/>
      </c>
      <c r="J685" s="112" t="str">
        <f>IFERROR(VLOOKUP($E685,contratos,5,FALSE),"")</f>
        <v/>
      </c>
      <c r="K685" s="112" t="str">
        <f>IFERROR(VLOOKUP($E685,contratos,6,FALSE),"")</f>
        <v/>
      </c>
      <c r="L685" s="112" t="str">
        <f>IFERROR(VLOOKUP($E685,contratos,7,FALSE),"")</f>
        <v/>
      </c>
      <c r="M685" s="113"/>
      <c r="N685" s="114"/>
      <c r="O685" s="113"/>
      <c r="P685" s="107"/>
      <c r="Q685" s="115"/>
      <c r="R685" s="116"/>
      <c r="S685" s="117" t="str">
        <f t="shared" si="3"/>
        <v/>
      </c>
      <c r="T685" s="116"/>
      <c r="U685" s="106" t="str">
        <f t="shared" si="11"/>
        <v/>
      </c>
      <c r="V685" s="107"/>
      <c r="W685" s="107"/>
      <c r="X685" s="118"/>
      <c r="Y685" s="119" t="str">
        <f t="shared" si="10"/>
        <v/>
      </c>
      <c r="Z685" s="113"/>
      <c r="AA685" s="113"/>
      <c r="AB685" s="119" t="str">
        <f>IF(T685&lt;&gt;"",(HOUR(T685)+MINUTE(T685)/60)*custohh,"")</f>
        <v/>
      </c>
      <c r="AC685" s="118"/>
      <c r="AD685" s="119" t="str">
        <f t="shared" si="6"/>
        <v/>
      </c>
      <c r="AE685" s="107"/>
      <c r="AF685" s="107"/>
      <c r="AG685" s="107"/>
      <c r="AH685" s="107"/>
      <c r="AI685" s="107"/>
      <c r="AJ685" s="120"/>
      <c r="AK685" s="107"/>
      <c r="AL685" s="113"/>
      <c r="AM685" s="121"/>
      <c r="AN685" s="121"/>
    </row>
    <row r="686">
      <c r="A686" s="104"/>
      <c r="B686" s="105"/>
      <c r="C686" s="105"/>
      <c r="D686" s="106" t="str">
        <f t="shared" si="9"/>
        <v/>
      </c>
      <c r="E686" s="107"/>
      <c r="F686" s="108" t="str">
        <f t="shared" si="2"/>
        <v/>
      </c>
      <c r="G686" s="109" t="str">
        <f>IFERROR(VLOOKUP($E686,contratos,2,FALSE),"")</f>
        <v/>
      </c>
      <c r="H686" s="110" t="str">
        <f>IFERROR(VLOOKUP($E686,contratos,3,FALSE),"")</f>
        <v/>
      </c>
      <c r="I686" s="111" t="str">
        <f>IFERROR(VLOOKUP($E686,contratos,4,FALSE),"")</f>
        <v/>
      </c>
      <c r="J686" s="112" t="str">
        <f>IFERROR(VLOOKUP($E686,contratos,5,FALSE),"")</f>
        <v/>
      </c>
      <c r="K686" s="112" t="str">
        <f>IFERROR(VLOOKUP($E686,contratos,6,FALSE),"")</f>
        <v/>
      </c>
      <c r="L686" s="112" t="str">
        <f>IFERROR(VLOOKUP($E686,contratos,7,FALSE),"")</f>
        <v/>
      </c>
      <c r="M686" s="113"/>
      <c r="N686" s="114"/>
      <c r="O686" s="113"/>
      <c r="P686" s="107"/>
      <c r="Q686" s="115"/>
      <c r="R686" s="116"/>
      <c r="S686" s="117" t="str">
        <f t="shared" si="3"/>
        <v/>
      </c>
      <c r="T686" s="116"/>
      <c r="U686" s="106" t="str">
        <f t="shared" si="11"/>
        <v/>
      </c>
      <c r="V686" s="107"/>
      <c r="W686" s="107"/>
      <c r="X686" s="118"/>
      <c r="Y686" s="119" t="str">
        <f t="shared" si="10"/>
        <v/>
      </c>
      <c r="Z686" s="113"/>
      <c r="AA686" s="113"/>
      <c r="AB686" s="119" t="str">
        <f>IF(T686&lt;&gt;"",(HOUR(T686)+MINUTE(T686)/60)*custohh,"")</f>
        <v/>
      </c>
      <c r="AC686" s="118"/>
      <c r="AD686" s="119" t="str">
        <f t="shared" si="6"/>
        <v/>
      </c>
      <c r="AE686" s="107"/>
      <c r="AF686" s="107"/>
      <c r="AG686" s="107"/>
      <c r="AH686" s="107"/>
      <c r="AI686" s="107"/>
      <c r="AJ686" s="120"/>
      <c r="AK686" s="107"/>
      <c r="AL686" s="113"/>
      <c r="AM686" s="121"/>
      <c r="AN686" s="121"/>
    </row>
    <row r="687">
      <c r="A687" s="104"/>
      <c r="B687" s="105"/>
      <c r="C687" s="105"/>
      <c r="D687" s="106" t="str">
        <f t="shared" si="9"/>
        <v/>
      </c>
      <c r="E687" s="107"/>
      <c r="F687" s="108" t="str">
        <f t="shared" si="2"/>
        <v/>
      </c>
      <c r="G687" s="109" t="str">
        <f>IFERROR(VLOOKUP($E687,contratos,2,FALSE),"")</f>
        <v/>
      </c>
      <c r="H687" s="110" t="str">
        <f>IFERROR(VLOOKUP($E687,contratos,3,FALSE),"")</f>
        <v/>
      </c>
      <c r="I687" s="111" t="str">
        <f>IFERROR(VLOOKUP($E687,contratos,4,FALSE),"")</f>
        <v/>
      </c>
      <c r="J687" s="112" t="str">
        <f>IFERROR(VLOOKUP($E687,contratos,5,FALSE),"")</f>
        <v/>
      </c>
      <c r="K687" s="112" t="str">
        <f>IFERROR(VLOOKUP($E687,contratos,6,FALSE),"")</f>
        <v/>
      </c>
      <c r="L687" s="112" t="str">
        <f>IFERROR(VLOOKUP($E687,contratos,7,FALSE),"")</f>
        <v/>
      </c>
      <c r="M687" s="113"/>
      <c r="N687" s="114"/>
      <c r="O687" s="113"/>
      <c r="P687" s="107"/>
      <c r="Q687" s="115"/>
      <c r="R687" s="116"/>
      <c r="S687" s="117" t="str">
        <f t="shared" si="3"/>
        <v/>
      </c>
      <c r="T687" s="116"/>
      <c r="U687" s="106" t="str">
        <f t="shared" si="11"/>
        <v/>
      </c>
      <c r="V687" s="107"/>
      <c r="W687" s="107"/>
      <c r="X687" s="118"/>
      <c r="Y687" s="119" t="str">
        <f t="shared" si="10"/>
        <v/>
      </c>
      <c r="Z687" s="113"/>
      <c r="AA687" s="113"/>
      <c r="AB687" s="119" t="str">
        <f>IF(T687&lt;&gt;"",(HOUR(T687)+MINUTE(T687)/60)*custohh,"")</f>
        <v/>
      </c>
      <c r="AC687" s="118"/>
      <c r="AD687" s="119" t="str">
        <f t="shared" si="6"/>
        <v/>
      </c>
      <c r="AE687" s="107"/>
      <c r="AF687" s="107"/>
      <c r="AG687" s="107"/>
      <c r="AH687" s="107"/>
      <c r="AI687" s="107"/>
      <c r="AJ687" s="120"/>
      <c r="AK687" s="107"/>
      <c r="AL687" s="113"/>
      <c r="AM687" s="121"/>
      <c r="AN687" s="121"/>
    </row>
    <row r="688">
      <c r="A688" s="104"/>
      <c r="B688" s="105"/>
      <c r="C688" s="105"/>
      <c r="D688" s="106" t="str">
        <f t="shared" si="9"/>
        <v/>
      </c>
      <c r="E688" s="107"/>
      <c r="F688" s="108" t="str">
        <f t="shared" si="2"/>
        <v/>
      </c>
      <c r="G688" s="109" t="str">
        <f>IFERROR(VLOOKUP($E688,contratos,2,FALSE),"")</f>
        <v/>
      </c>
      <c r="H688" s="110" t="str">
        <f>IFERROR(VLOOKUP($E688,contratos,3,FALSE),"")</f>
        <v/>
      </c>
      <c r="I688" s="111" t="str">
        <f>IFERROR(VLOOKUP($E688,contratos,4,FALSE),"")</f>
        <v/>
      </c>
      <c r="J688" s="112" t="str">
        <f>IFERROR(VLOOKUP($E688,contratos,5,FALSE),"")</f>
        <v/>
      </c>
      <c r="K688" s="112" t="str">
        <f>IFERROR(VLOOKUP($E688,contratos,6,FALSE),"")</f>
        <v/>
      </c>
      <c r="L688" s="112" t="str">
        <f>IFERROR(VLOOKUP($E688,contratos,7,FALSE),"")</f>
        <v/>
      </c>
      <c r="M688" s="113"/>
      <c r="N688" s="114"/>
      <c r="O688" s="113"/>
      <c r="P688" s="107"/>
      <c r="Q688" s="115"/>
      <c r="R688" s="116"/>
      <c r="S688" s="117" t="str">
        <f t="shared" si="3"/>
        <v/>
      </c>
      <c r="T688" s="116"/>
      <c r="U688" s="106" t="str">
        <f t="shared" si="11"/>
        <v/>
      </c>
      <c r="V688" s="107"/>
      <c r="W688" s="107"/>
      <c r="X688" s="118"/>
      <c r="Y688" s="119" t="str">
        <f t="shared" si="10"/>
        <v/>
      </c>
      <c r="Z688" s="113"/>
      <c r="AA688" s="113"/>
      <c r="AB688" s="119" t="str">
        <f>IF(T688&lt;&gt;"",(HOUR(T688)+MINUTE(T688)/60)*custohh,"")</f>
        <v/>
      </c>
      <c r="AC688" s="118"/>
      <c r="AD688" s="119" t="str">
        <f t="shared" si="6"/>
        <v/>
      </c>
      <c r="AE688" s="107"/>
      <c r="AF688" s="107"/>
      <c r="AG688" s="107"/>
      <c r="AH688" s="107"/>
      <c r="AI688" s="107"/>
      <c r="AJ688" s="120"/>
      <c r="AK688" s="107"/>
      <c r="AL688" s="113"/>
      <c r="AM688" s="121"/>
      <c r="AN688" s="121"/>
    </row>
    <row r="689">
      <c r="A689" s="104"/>
      <c r="B689" s="105"/>
      <c r="C689" s="105"/>
      <c r="D689" s="106" t="str">
        <f t="shared" si="9"/>
        <v/>
      </c>
      <c r="E689" s="107"/>
      <c r="F689" s="108" t="str">
        <f t="shared" si="2"/>
        <v/>
      </c>
      <c r="G689" s="109" t="str">
        <f>IFERROR(VLOOKUP($E689,contratos,2,FALSE),"")</f>
        <v/>
      </c>
      <c r="H689" s="110" t="str">
        <f>IFERROR(VLOOKUP($E689,contratos,3,FALSE),"")</f>
        <v/>
      </c>
      <c r="I689" s="111" t="str">
        <f>IFERROR(VLOOKUP($E689,contratos,4,FALSE),"")</f>
        <v/>
      </c>
      <c r="J689" s="112" t="str">
        <f>IFERROR(VLOOKUP($E689,contratos,5,FALSE),"")</f>
        <v/>
      </c>
      <c r="K689" s="112" t="str">
        <f>IFERROR(VLOOKUP($E689,contratos,6,FALSE),"")</f>
        <v/>
      </c>
      <c r="L689" s="112" t="str">
        <f>IFERROR(VLOOKUP($E689,contratos,7,FALSE),"")</f>
        <v/>
      </c>
      <c r="M689" s="113"/>
      <c r="N689" s="114"/>
      <c r="O689" s="113"/>
      <c r="P689" s="107"/>
      <c r="Q689" s="115"/>
      <c r="R689" s="116"/>
      <c r="S689" s="117" t="str">
        <f t="shared" si="3"/>
        <v/>
      </c>
      <c r="T689" s="116"/>
      <c r="U689" s="106" t="str">
        <f t="shared" si="11"/>
        <v/>
      </c>
      <c r="V689" s="107"/>
      <c r="W689" s="107"/>
      <c r="X689" s="118"/>
      <c r="Y689" s="119" t="str">
        <f t="shared" si="10"/>
        <v/>
      </c>
      <c r="Z689" s="113"/>
      <c r="AA689" s="113"/>
      <c r="AB689" s="119" t="str">
        <f>IF(T689&lt;&gt;"",(HOUR(T689)+MINUTE(T689)/60)*custohh,"")</f>
        <v/>
      </c>
      <c r="AC689" s="118"/>
      <c r="AD689" s="119" t="str">
        <f t="shared" si="6"/>
        <v/>
      </c>
      <c r="AE689" s="107"/>
      <c r="AF689" s="107"/>
      <c r="AG689" s="107"/>
      <c r="AH689" s="107"/>
      <c r="AI689" s="107"/>
      <c r="AJ689" s="120"/>
      <c r="AK689" s="107"/>
      <c r="AL689" s="113"/>
      <c r="AM689" s="121"/>
      <c r="AN689" s="121"/>
    </row>
    <row r="690">
      <c r="A690" s="104"/>
      <c r="B690" s="105"/>
      <c r="C690" s="105"/>
      <c r="D690" s="106" t="str">
        <f t="shared" si="9"/>
        <v/>
      </c>
      <c r="E690" s="107"/>
      <c r="F690" s="108" t="str">
        <f t="shared" si="2"/>
        <v/>
      </c>
      <c r="G690" s="109" t="str">
        <f>IFERROR(VLOOKUP($E690,contratos,2,FALSE),"")</f>
        <v/>
      </c>
      <c r="H690" s="110" t="str">
        <f>IFERROR(VLOOKUP($E690,contratos,3,FALSE),"")</f>
        <v/>
      </c>
      <c r="I690" s="111" t="str">
        <f>IFERROR(VLOOKUP($E690,contratos,4,FALSE),"")</f>
        <v/>
      </c>
      <c r="J690" s="112" t="str">
        <f>IFERROR(VLOOKUP($E690,contratos,5,FALSE),"")</f>
        <v/>
      </c>
      <c r="K690" s="112" t="str">
        <f>IFERROR(VLOOKUP($E690,contratos,6,FALSE),"")</f>
        <v/>
      </c>
      <c r="L690" s="112" t="str">
        <f>IFERROR(VLOOKUP($E690,contratos,7,FALSE),"")</f>
        <v/>
      </c>
      <c r="M690" s="113"/>
      <c r="N690" s="114"/>
      <c r="O690" s="113"/>
      <c r="P690" s="107"/>
      <c r="Q690" s="115"/>
      <c r="R690" s="116"/>
      <c r="S690" s="117" t="str">
        <f t="shared" si="3"/>
        <v/>
      </c>
      <c r="T690" s="116"/>
      <c r="U690" s="106" t="str">
        <f t="shared" si="11"/>
        <v/>
      </c>
      <c r="V690" s="107"/>
      <c r="W690" s="107"/>
      <c r="X690" s="118"/>
      <c r="Y690" s="119" t="str">
        <f t="shared" si="10"/>
        <v/>
      </c>
      <c r="Z690" s="113"/>
      <c r="AA690" s="113"/>
      <c r="AB690" s="119" t="str">
        <f>IF(T690&lt;&gt;"",(HOUR(T690)+MINUTE(T690)/60)*custohh,"")</f>
        <v/>
      </c>
      <c r="AC690" s="118"/>
      <c r="AD690" s="119" t="str">
        <f t="shared" si="6"/>
        <v/>
      </c>
      <c r="AE690" s="107"/>
      <c r="AF690" s="107"/>
      <c r="AG690" s="107"/>
      <c r="AH690" s="107"/>
      <c r="AI690" s="107"/>
      <c r="AJ690" s="120"/>
      <c r="AK690" s="107"/>
      <c r="AL690" s="113"/>
      <c r="AM690" s="121"/>
      <c r="AN690" s="121"/>
    </row>
    <row r="691">
      <c r="A691" s="104"/>
      <c r="B691" s="105"/>
      <c r="C691" s="105"/>
      <c r="D691" s="106" t="str">
        <f t="shared" si="9"/>
        <v/>
      </c>
      <c r="E691" s="107"/>
      <c r="F691" s="108" t="str">
        <f t="shared" si="2"/>
        <v/>
      </c>
      <c r="G691" s="109" t="str">
        <f>IFERROR(VLOOKUP($E691,contratos,2,FALSE),"")</f>
        <v/>
      </c>
      <c r="H691" s="110" t="str">
        <f>IFERROR(VLOOKUP($E691,contratos,3,FALSE),"")</f>
        <v/>
      </c>
      <c r="I691" s="111" t="str">
        <f>IFERROR(VLOOKUP($E691,contratos,4,FALSE),"")</f>
        <v/>
      </c>
      <c r="J691" s="112" t="str">
        <f>IFERROR(VLOOKUP($E691,contratos,5,FALSE),"")</f>
        <v/>
      </c>
      <c r="K691" s="112" t="str">
        <f>IFERROR(VLOOKUP($E691,contratos,6,FALSE),"")</f>
        <v/>
      </c>
      <c r="L691" s="112" t="str">
        <f>IFERROR(VLOOKUP($E691,contratos,7,FALSE),"")</f>
        <v/>
      </c>
      <c r="M691" s="113"/>
      <c r="N691" s="114"/>
      <c r="O691" s="113"/>
      <c r="P691" s="107"/>
      <c r="Q691" s="115"/>
      <c r="R691" s="116"/>
      <c r="S691" s="117" t="str">
        <f t="shared" si="3"/>
        <v/>
      </c>
      <c r="T691" s="116"/>
      <c r="U691" s="106" t="str">
        <f t="shared" si="11"/>
        <v/>
      </c>
      <c r="V691" s="107"/>
      <c r="W691" s="107"/>
      <c r="X691" s="118"/>
      <c r="Y691" s="119" t="str">
        <f t="shared" si="10"/>
        <v/>
      </c>
      <c r="Z691" s="113"/>
      <c r="AA691" s="113"/>
      <c r="AB691" s="119" t="str">
        <f>IF(T691&lt;&gt;"",(HOUR(T691)+MINUTE(T691)/60)*custohh,"")</f>
        <v/>
      </c>
      <c r="AC691" s="118"/>
      <c r="AD691" s="119" t="str">
        <f t="shared" si="6"/>
        <v/>
      </c>
      <c r="AE691" s="107"/>
      <c r="AF691" s="107"/>
      <c r="AG691" s="107"/>
      <c r="AH691" s="107"/>
      <c r="AI691" s="107"/>
      <c r="AJ691" s="120"/>
      <c r="AK691" s="107"/>
      <c r="AL691" s="113"/>
      <c r="AM691" s="121"/>
      <c r="AN691" s="121"/>
    </row>
    <row r="692">
      <c r="A692" s="104"/>
      <c r="B692" s="105"/>
      <c r="C692" s="105"/>
      <c r="D692" s="106" t="str">
        <f t="shared" si="9"/>
        <v/>
      </c>
      <c r="E692" s="107"/>
      <c r="F692" s="108" t="str">
        <f t="shared" si="2"/>
        <v/>
      </c>
      <c r="G692" s="109" t="str">
        <f>IFERROR(VLOOKUP($E692,contratos,2,FALSE),"")</f>
        <v/>
      </c>
      <c r="H692" s="110" t="str">
        <f>IFERROR(VLOOKUP($E692,contratos,3,FALSE),"")</f>
        <v/>
      </c>
      <c r="I692" s="111" t="str">
        <f>IFERROR(VLOOKUP($E692,contratos,4,FALSE),"")</f>
        <v/>
      </c>
      <c r="J692" s="112" t="str">
        <f>IFERROR(VLOOKUP($E692,contratos,5,FALSE),"")</f>
        <v/>
      </c>
      <c r="K692" s="112" t="str">
        <f>IFERROR(VLOOKUP($E692,contratos,6,FALSE),"")</f>
        <v/>
      </c>
      <c r="L692" s="112" t="str">
        <f>IFERROR(VLOOKUP($E692,contratos,7,FALSE),"")</f>
        <v/>
      </c>
      <c r="M692" s="113"/>
      <c r="N692" s="114"/>
      <c r="O692" s="113"/>
      <c r="P692" s="107"/>
      <c r="Q692" s="115"/>
      <c r="R692" s="116"/>
      <c r="S692" s="117" t="str">
        <f t="shared" si="3"/>
        <v/>
      </c>
      <c r="T692" s="116"/>
      <c r="U692" s="106" t="str">
        <f t="shared" si="11"/>
        <v/>
      </c>
      <c r="V692" s="107"/>
      <c r="W692" s="107"/>
      <c r="X692" s="118"/>
      <c r="Y692" s="119" t="str">
        <f t="shared" si="10"/>
        <v/>
      </c>
      <c r="Z692" s="113"/>
      <c r="AA692" s="113"/>
      <c r="AB692" s="119" t="str">
        <f>IF(T692&lt;&gt;"",(HOUR(T692)+MINUTE(T692)/60)*custohh,"")</f>
        <v/>
      </c>
      <c r="AC692" s="118"/>
      <c r="AD692" s="119" t="str">
        <f t="shared" si="6"/>
        <v/>
      </c>
      <c r="AE692" s="107"/>
      <c r="AF692" s="107"/>
      <c r="AG692" s="107"/>
      <c r="AH692" s="107"/>
      <c r="AI692" s="107"/>
      <c r="AJ692" s="120"/>
      <c r="AK692" s="107"/>
      <c r="AL692" s="113"/>
      <c r="AM692" s="121"/>
      <c r="AN692" s="121"/>
    </row>
    <row r="693">
      <c r="A693" s="104"/>
      <c r="B693" s="105"/>
      <c r="C693" s="105"/>
      <c r="D693" s="106" t="str">
        <f t="shared" si="9"/>
        <v/>
      </c>
      <c r="E693" s="107"/>
      <c r="F693" s="108" t="str">
        <f t="shared" si="2"/>
        <v/>
      </c>
      <c r="G693" s="109" t="str">
        <f>IFERROR(VLOOKUP($E693,contratos,2,FALSE),"")</f>
        <v/>
      </c>
      <c r="H693" s="110" t="str">
        <f>IFERROR(VLOOKUP($E693,contratos,3,FALSE),"")</f>
        <v/>
      </c>
      <c r="I693" s="111" t="str">
        <f>IFERROR(VLOOKUP($E693,contratos,4,FALSE),"")</f>
        <v/>
      </c>
      <c r="J693" s="112" t="str">
        <f>IFERROR(VLOOKUP($E693,contratos,5,FALSE),"")</f>
        <v/>
      </c>
      <c r="K693" s="112" t="str">
        <f>IFERROR(VLOOKUP($E693,contratos,6,FALSE),"")</f>
        <v/>
      </c>
      <c r="L693" s="112" t="str">
        <f>IFERROR(VLOOKUP($E693,contratos,7,FALSE),"")</f>
        <v/>
      </c>
      <c r="M693" s="113"/>
      <c r="N693" s="114"/>
      <c r="O693" s="113"/>
      <c r="P693" s="107"/>
      <c r="Q693" s="115"/>
      <c r="R693" s="116"/>
      <c r="S693" s="117" t="str">
        <f t="shared" si="3"/>
        <v/>
      </c>
      <c r="T693" s="116"/>
      <c r="U693" s="106" t="str">
        <f t="shared" si="11"/>
        <v/>
      </c>
      <c r="V693" s="107"/>
      <c r="W693" s="107"/>
      <c r="X693" s="118"/>
      <c r="Y693" s="119" t="str">
        <f t="shared" si="10"/>
        <v/>
      </c>
      <c r="Z693" s="113"/>
      <c r="AA693" s="113"/>
      <c r="AB693" s="119" t="str">
        <f>IF(T693&lt;&gt;"",(HOUR(T693)+MINUTE(T693)/60)*custohh,"")</f>
        <v/>
      </c>
      <c r="AC693" s="118"/>
      <c r="AD693" s="119" t="str">
        <f t="shared" si="6"/>
        <v/>
      </c>
      <c r="AE693" s="107"/>
      <c r="AF693" s="107"/>
      <c r="AG693" s="107"/>
      <c r="AH693" s="107"/>
      <c r="AI693" s="107"/>
      <c r="AJ693" s="120"/>
      <c r="AK693" s="107"/>
      <c r="AL693" s="113"/>
      <c r="AM693" s="121"/>
      <c r="AN693" s="121"/>
    </row>
    <row r="694">
      <c r="A694" s="104"/>
      <c r="B694" s="105"/>
      <c r="C694" s="105"/>
      <c r="D694" s="106" t="str">
        <f t="shared" si="9"/>
        <v/>
      </c>
      <c r="E694" s="107"/>
      <c r="F694" s="108" t="str">
        <f t="shared" si="2"/>
        <v/>
      </c>
      <c r="G694" s="109" t="str">
        <f>IFERROR(VLOOKUP($E694,contratos,2,FALSE),"")</f>
        <v/>
      </c>
      <c r="H694" s="110" t="str">
        <f>IFERROR(VLOOKUP($E694,contratos,3,FALSE),"")</f>
        <v/>
      </c>
      <c r="I694" s="111" t="str">
        <f>IFERROR(VLOOKUP($E694,contratos,4,FALSE),"")</f>
        <v/>
      </c>
      <c r="J694" s="112" t="str">
        <f>IFERROR(VLOOKUP($E694,contratos,5,FALSE),"")</f>
        <v/>
      </c>
      <c r="K694" s="112" t="str">
        <f>IFERROR(VLOOKUP($E694,contratos,6,FALSE),"")</f>
        <v/>
      </c>
      <c r="L694" s="112" t="str">
        <f>IFERROR(VLOOKUP($E694,contratos,7,FALSE),"")</f>
        <v/>
      </c>
      <c r="M694" s="113"/>
      <c r="N694" s="114"/>
      <c r="O694" s="113"/>
      <c r="P694" s="107"/>
      <c r="Q694" s="115"/>
      <c r="R694" s="116"/>
      <c r="S694" s="117" t="str">
        <f t="shared" si="3"/>
        <v/>
      </c>
      <c r="T694" s="116"/>
      <c r="U694" s="106" t="str">
        <f t="shared" si="11"/>
        <v/>
      </c>
      <c r="V694" s="107"/>
      <c r="W694" s="107"/>
      <c r="X694" s="118"/>
      <c r="Y694" s="119" t="str">
        <f t="shared" si="10"/>
        <v/>
      </c>
      <c r="Z694" s="113"/>
      <c r="AA694" s="113"/>
      <c r="AB694" s="119" t="str">
        <f>IF(T694&lt;&gt;"",(HOUR(T694)+MINUTE(T694)/60)*custohh,"")</f>
        <v/>
      </c>
      <c r="AC694" s="118"/>
      <c r="AD694" s="119" t="str">
        <f t="shared" si="6"/>
        <v/>
      </c>
      <c r="AE694" s="107"/>
      <c r="AF694" s="107"/>
      <c r="AG694" s="107"/>
      <c r="AH694" s="107"/>
      <c r="AI694" s="107"/>
      <c r="AJ694" s="120"/>
      <c r="AK694" s="107"/>
      <c r="AL694" s="113"/>
      <c r="AM694" s="121"/>
      <c r="AN694" s="121"/>
    </row>
    <row r="695">
      <c r="A695" s="104"/>
      <c r="B695" s="105"/>
      <c r="C695" s="105"/>
      <c r="D695" s="106" t="str">
        <f t="shared" si="9"/>
        <v/>
      </c>
      <c r="E695" s="107"/>
      <c r="F695" s="108" t="str">
        <f t="shared" si="2"/>
        <v/>
      </c>
      <c r="G695" s="109" t="str">
        <f>IFERROR(VLOOKUP($E695,contratos,2,FALSE),"")</f>
        <v/>
      </c>
      <c r="H695" s="110" t="str">
        <f>IFERROR(VLOOKUP($E695,contratos,3,FALSE),"")</f>
        <v/>
      </c>
      <c r="I695" s="111" t="str">
        <f>IFERROR(VLOOKUP($E695,contratos,4,FALSE),"")</f>
        <v/>
      </c>
      <c r="J695" s="112" t="str">
        <f>IFERROR(VLOOKUP($E695,contratos,5,FALSE),"")</f>
        <v/>
      </c>
      <c r="K695" s="112" t="str">
        <f>IFERROR(VLOOKUP($E695,contratos,6,FALSE),"")</f>
        <v/>
      </c>
      <c r="L695" s="112" t="str">
        <f>IFERROR(VLOOKUP($E695,contratos,7,FALSE),"")</f>
        <v/>
      </c>
      <c r="M695" s="113"/>
      <c r="N695" s="114"/>
      <c r="O695" s="113"/>
      <c r="P695" s="107"/>
      <c r="Q695" s="115"/>
      <c r="R695" s="116"/>
      <c r="S695" s="117" t="str">
        <f t="shared" si="3"/>
        <v/>
      </c>
      <c r="T695" s="116"/>
      <c r="U695" s="106" t="str">
        <f t="shared" si="11"/>
        <v/>
      </c>
      <c r="V695" s="107"/>
      <c r="W695" s="107"/>
      <c r="X695" s="118"/>
      <c r="Y695" s="119" t="str">
        <f t="shared" si="10"/>
        <v/>
      </c>
      <c r="Z695" s="113"/>
      <c r="AA695" s="113"/>
      <c r="AB695" s="119" t="str">
        <f>IF(T695&lt;&gt;"",(HOUR(T695)+MINUTE(T695)/60)*custohh,"")</f>
        <v/>
      </c>
      <c r="AC695" s="118"/>
      <c r="AD695" s="119" t="str">
        <f t="shared" si="6"/>
        <v/>
      </c>
      <c r="AE695" s="107"/>
      <c r="AF695" s="107"/>
      <c r="AG695" s="107"/>
      <c r="AH695" s="107"/>
      <c r="AI695" s="107"/>
      <c r="AJ695" s="120"/>
      <c r="AK695" s="107"/>
      <c r="AL695" s="113"/>
      <c r="AM695" s="121"/>
      <c r="AN695" s="121"/>
    </row>
    <row r="696">
      <c r="A696" s="104"/>
      <c r="B696" s="105"/>
      <c r="C696" s="105"/>
      <c r="D696" s="106" t="str">
        <f t="shared" si="9"/>
        <v/>
      </c>
      <c r="E696" s="107"/>
      <c r="F696" s="108" t="str">
        <f t="shared" si="2"/>
        <v/>
      </c>
      <c r="G696" s="109" t="str">
        <f>IFERROR(VLOOKUP($E696,contratos,2,FALSE),"")</f>
        <v/>
      </c>
      <c r="H696" s="110" t="str">
        <f>IFERROR(VLOOKUP($E696,contratos,3,FALSE),"")</f>
        <v/>
      </c>
      <c r="I696" s="111" t="str">
        <f>IFERROR(VLOOKUP($E696,contratos,4,FALSE),"")</f>
        <v/>
      </c>
      <c r="J696" s="112" t="str">
        <f>IFERROR(VLOOKUP($E696,contratos,5,FALSE),"")</f>
        <v/>
      </c>
      <c r="K696" s="112" t="str">
        <f>IFERROR(VLOOKUP($E696,contratos,6,FALSE),"")</f>
        <v/>
      </c>
      <c r="L696" s="112" t="str">
        <f>IFERROR(VLOOKUP($E696,contratos,7,FALSE),"")</f>
        <v/>
      </c>
      <c r="M696" s="113"/>
      <c r="N696" s="114"/>
      <c r="O696" s="113"/>
      <c r="P696" s="107"/>
      <c r="Q696" s="115"/>
      <c r="R696" s="116"/>
      <c r="S696" s="117" t="str">
        <f t="shared" si="3"/>
        <v/>
      </c>
      <c r="T696" s="116"/>
      <c r="U696" s="106" t="str">
        <f t="shared" si="11"/>
        <v/>
      </c>
      <c r="V696" s="107"/>
      <c r="W696" s="107"/>
      <c r="X696" s="118"/>
      <c r="Y696" s="119" t="str">
        <f t="shared" si="10"/>
        <v/>
      </c>
      <c r="Z696" s="113"/>
      <c r="AA696" s="113"/>
      <c r="AB696" s="119" t="str">
        <f>IF(T696&lt;&gt;"",(HOUR(T696)+MINUTE(T696)/60)*custohh,"")</f>
        <v/>
      </c>
      <c r="AC696" s="118"/>
      <c r="AD696" s="119" t="str">
        <f t="shared" si="6"/>
        <v/>
      </c>
      <c r="AE696" s="107"/>
      <c r="AF696" s="107"/>
      <c r="AG696" s="107"/>
      <c r="AH696" s="107"/>
      <c r="AI696" s="107"/>
      <c r="AJ696" s="120"/>
      <c r="AK696" s="107"/>
      <c r="AL696" s="113"/>
      <c r="AM696" s="121"/>
      <c r="AN696" s="121"/>
    </row>
    <row r="697">
      <c r="A697" s="104"/>
      <c r="B697" s="105"/>
      <c r="C697" s="105"/>
      <c r="D697" s="106" t="str">
        <f t="shared" si="9"/>
        <v/>
      </c>
      <c r="E697" s="107"/>
      <c r="F697" s="108" t="str">
        <f t="shared" si="2"/>
        <v/>
      </c>
      <c r="G697" s="109" t="str">
        <f>IFERROR(VLOOKUP($E697,contratos,2,FALSE),"")</f>
        <v/>
      </c>
      <c r="H697" s="110" t="str">
        <f>IFERROR(VLOOKUP($E697,contratos,3,FALSE),"")</f>
        <v/>
      </c>
      <c r="I697" s="111" t="str">
        <f>IFERROR(VLOOKUP($E697,contratos,4,FALSE),"")</f>
        <v/>
      </c>
      <c r="J697" s="112" t="str">
        <f>IFERROR(VLOOKUP($E697,contratos,5,FALSE),"")</f>
        <v/>
      </c>
      <c r="K697" s="112" t="str">
        <f>IFERROR(VLOOKUP($E697,contratos,6,FALSE),"")</f>
        <v/>
      </c>
      <c r="L697" s="112" t="str">
        <f>IFERROR(VLOOKUP($E697,contratos,7,FALSE),"")</f>
        <v/>
      </c>
      <c r="M697" s="113"/>
      <c r="N697" s="114"/>
      <c r="O697" s="113"/>
      <c r="P697" s="107"/>
      <c r="Q697" s="115"/>
      <c r="R697" s="116"/>
      <c r="S697" s="117" t="str">
        <f t="shared" si="3"/>
        <v/>
      </c>
      <c r="T697" s="116"/>
      <c r="U697" s="106" t="str">
        <f t="shared" si="11"/>
        <v/>
      </c>
      <c r="V697" s="107"/>
      <c r="W697" s="107"/>
      <c r="X697" s="118"/>
      <c r="Y697" s="119" t="str">
        <f t="shared" si="10"/>
        <v/>
      </c>
      <c r="Z697" s="113"/>
      <c r="AA697" s="113"/>
      <c r="AB697" s="119" t="str">
        <f>IF(T697&lt;&gt;"",(HOUR(T697)+MINUTE(T697)/60)*custohh,"")</f>
        <v/>
      </c>
      <c r="AC697" s="118"/>
      <c r="AD697" s="119" t="str">
        <f t="shared" si="6"/>
        <v/>
      </c>
      <c r="AE697" s="107"/>
      <c r="AF697" s="107"/>
      <c r="AG697" s="107"/>
      <c r="AH697" s="107"/>
      <c r="AI697" s="107"/>
      <c r="AJ697" s="120"/>
      <c r="AK697" s="107"/>
      <c r="AL697" s="113"/>
      <c r="AM697" s="121"/>
      <c r="AN697" s="121"/>
    </row>
    <row r="698">
      <c r="A698" s="104"/>
      <c r="B698" s="105"/>
      <c r="C698" s="105"/>
      <c r="D698" s="106" t="str">
        <f t="shared" si="9"/>
        <v/>
      </c>
      <c r="E698" s="107"/>
      <c r="F698" s="108" t="str">
        <f t="shared" si="2"/>
        <v/>
      </c>
      <c r="G698" s="109" t="str">
        <f>IFERROR(VLOOKUP($E698,contratos,2,FALSE),"")</f>
        <v/>
      </c>
      <c r="H698" s="110" t="str">
        <f>IFERROR(VLOOKUP($E698,contratos,3,FALSE),"")</f>
        <v/>
      </c>
      <c r="I698" s="111" t="str">
        <f>IFERROR(VLOOKUP($E698,contratos,4,FALSE),"")</f>
        <v/>
      </c>
      <c r="J698" s="112" t="str">
        <f>IFERROR(VLOOKUP($E698,contratos,5,FALSE),"")</f>
        <v/>
      </c>
      <c r="K698" s="112" t="str">
        <f>IFERROR(VLOOKUP($E698,contratos,6,FALSE),"")</f>
        <v/>
      </c>
      <c r="L698" s="112" t="str">
        <f>IFERROR(VLOOKUP($E698,contratos,7,FALSE),"")</f>
        <v/>
      </c>
      <c r="M698" s="113"/>
      <c r="N698" s="114"/>
      <c r="O698" s="113"/>
      <c r="P698" s="107"/>
      <c r="Q698" s="115"/>
      <c r="R698" s="116"/>
      <c r="S698" s="117" t="str">
        <f t="shared" si="3"/>
        <v/>
      </c>
      <c r="T698" s="116"/>
      <c r="U698" s="106" t="str">
        <f t="shared" si="11"/>
        <v/>
      </c>
      <c r="V698" s="107"/>
      <c r="W698" s="107"/>
      <c r="X698" s="118"/>
      <c r="Y698" s="119" t="str">
        <f t="shared" si="10"/>
        <v/>
      </c>
      <c r="Z698" s="113"/>
      <c r="AA698" s="113"/>
      <c r="AB698" s="119" t="str">
        <f>IF(T698&lt;&gt;"",(HOUR(T698)+MINUTE(T698)/60)*custohh,"")</f>
        <v/>
      </c>
      <c r="AC698" s="118"/>
      <c r="AD698" s="119" t="str">
        <f t="shared" si="6"/>
        <v/>
      </c>
      <c r="AE698" s="107"/>
      <c r="AF698" s="107"/>
      <c r="AG698" s="107"/>
      <c r="AH698" s="107"/>
      <c r="AI698" s="107"/>
      <c r="AJ698" s="120"/>
      <c r="AK698" s="107"/>
      <c r="AL698" s="113"/>
      <c r="AM698" s="121"/>
      <c r="AN698" s="121"/>
    </row>
    <row r="699">
      <c r="A699" s="104"/>
      <c r="B699" s="105"/>
      <c r="C699" s="105"/>
      <c r="D699" s="106" t="str">
        <f t="shared" si="9"/>
        <v/>
      </c>
      <c r="E699" s="107"/>
      <c r="F699" s="108" t="str">
        <f t="shared" si="2"/>
        <v/>
      </c>
      <c r="G699" s="109" t="str">
        <f>IFERROR(VLOOKUP($E699,contratos,2,FALSE),"")</f>
        <v/>
      </c>
      <c r="H699" s="110" t="str">
        <f>IFERROR(VLOOKUP($E699,contratos,3,FALSE),"")</f>
        <v/>
      </c>
      <c r="I699" s="111" t="str">
        <f>IFERROR(VLOOKUP($E699,contratos,4,FALSE),"")</f>
        <v/>
      </c>
      <c r="J699" s="112" t="str">
        <f>IFERROR(VLOOKUP($E699,contratos,5,FALSE),"")</f>
        <v/>
      </c>
      <c r="K699" s="112" t="str">
        <f>IFERROR(VLOOKUP($E699,contratos,6,FALSE),"")</f>
        <v/>
      </c>
      <c r="L699" s="112" t="str">
        <f>IFERROR(VLOOKUP($E699,contratos,7,FALSE),"")</f>
        <v/>
      </c>
      <c r="M699" s="113"/>
      <c r="N699" s="114"/>
      <c r="O699" s="113"/>
      <c r="P699" s="107"/>
      <c r="Q699" s="115"/>
      <c r="R699" s="116"/>
      <c r="S699" s="117" t="str">
        <f t="shared" si="3"/>
        <v/>
      </c>
      <c r="T699" s="116"/>
      <c r="U699" s="106" t="str">
        <f t="shared" si="11"/>
        <v/>
      </c>
      <c r="V699" s="107"/>
      <c r="W699" s="107"/>
      <c r="X699" s="118"/>
      <c r="Y699" s="119" t="str">
        <f t="shared" si="10"/>
        <v/>
      </c>
      <c r="Z699" s="113"/>
      <c r="AA699" s="113"/>
      <c r="AB699" s="119" t="str">
        <f>IF(T699&lt;&gt;"",(HOUR(T699)+MINUTE(T699)/60)*custohh,"")</f>
        <v/>
      </c>
      <c r="AC699" s="118"/>
      <c r="AD699" s="119" t="str">
        <f t="shared" si="6"/>
        <v/>
      </c>
      <c r="AE699" s="107"/>
      <c r="AF699" s="107"/>
      <c r="AG699" s="107"/>
      <c r="AH699" s="107"/>
      <c r="AI699" s="107"/>
      <c r="AJ699" s="120"/>
      <c r="AK699" s="107"/>
      <c r="AL699" s="113"/>
      <c r="AM699" s="121"/>
      <c r="AN699" s="121"/>
    </row>
    <row r="700">
      <c r="A700" s="104"/>
      <c r="B700" s="105"/>
      <c r="C700" s="105"/>
      <c r="D700" s="106" t="str">
        <f t="shared" si="9"/>
        <v/>
      </c>
      <c r="E700" s="107"/>
      <c r="F700" s="108" t="str">
        <f t="shared" si="2"/>
        <v/>
      </c>
      <c r="G700" s="109" t="str">
        <f>IFERROR(VLOOKUP($E700,contratos,2,FALSE),"")</f>
        <v/>
      </c>
      <c r="H700" s="110" t="str">
        <f>IFERROR(VLOOKUP($E700,contratos,3,FALSE),"")</f>
        <v/>
      </c>
      <c r="I700" s="111" t="str">
        <f>IFERROR(VLOOKUP($E700,contratos,4,FALSE),"")</f>
        <v/>
      </c>
      <c r="J700" s="112" t="str">
        <f>IFERROR(VLOOKUP($E700,contratos,5,FALSE),"")</f>
        <v/>
      </c>
      <c r="K700" s="112" t="str">
        <f>IFERROR(VLOOKUP($E700,contratos,6,FALSE),"")</f>
        <v/>
      </c>
      <c r="L700" s="112" t="str">
        <f>IFERROR(VLOOKUP($E700,contratos,7,FALSE),"")</f>
        <v/>
      </c>
      <c r="M700" s="113"/>
      <c r="N700" s="114"/>
      <c r="O700" s="113"/>
      <c r="P700" s="107"/>
      <c r="Q700" s="115"/>
      <c r="R700" s="116"/>
      <c r="S700" s="117" t="str">
        <f t="shared" si="3"/>
        <v/>
      </c>
      <c r="T700" s="116"/>
      <c r="U700" s="106" t="str">
        <f t="shared" si="11"/>
        <v/>
      </c>
      <c r="V700" s="107"/>
      <c r="W700" s="107"/>
      <c r="X700" s="118"/>
      <c r="Y700" s="119" t="str">
        <f t="shared" si="10"/>
        <v/>
      </c>
      <c r="Z700" s="113"/>
      <c r="AA700" s="113"/>
      <c r="AB700" s="119" t="str">
        <f>IF(T700&lt;&gt;"",(HOUR(T700)+MINUTE(T700)/60)*custohh,"")</f>
        <v/>
      </c>
      <c r="AC700" s="118"/>
      <c r="AD700" s="119" t="str">
        <f t="shared" si="6"/>
        <v/>
      </c>
      <c r="AE700" s="107"/>
      <c r="AF700" s="107"/>
      <c r="AG700" s="107"/>
      <c r="AH700" s="107"/>
      <c r="AI700" s="107"/>
      <c r="AJ700" s="120"/>
      <c r="AK700" s="107"/>
      <c r="AL700" s="113"/>
      <c r="AM700" s="121"/>
      <c r="AN700" s="121"/>
    </row>
    <row r="701">
      <c r="A701" s="104"/>
      <c r="B701" s="105"/>
      <c r="C701" s="105"/>
      <c r="D701" s="106" t="str">
        <f t="shared" si="9"/>
        <v/>
      </c>
      <c r="E701" s="107"/>
      <c r="F701" s="108" t="str">
        <f t="shared" si="2"/>
        <v/>
      </c>
      <c r="G701" s="109" t="str">
        <f>IFERROR(VLOOKUP($E701,contratos,2,FALSE),"")</f>
        <v/>
      </c>
      <c r="H701" s="110" t="str">
        <f>IFERROR(VLOOKUP($E701,contratos,3,FALSE),"")</f>
        <v/>
      </c>
      <c r="I701" s="111" t="str">
        <f>IFERROR(VLOOKUP($E701,contratos,4,FALSE),"")</f>
        <v/>
      </c>
      <c r="J701" s="112" t="str">
        <f>IFERROR(VLOOKUP($E701,contratos,5,FALSE),"")</f>
        <v/>
      </c>
      <c r="K701" s="112" t="str">
        <f>IFERROR(VLOOKUP($E701,contratos,6,FALSE),"")</f>
        <v/>
      </c>
      <c r="L701" s="112" t="str">
        <f>IFERROR(VLOOKUP($E701,contratos,7,FALSE),"")</f>
        <v/>
      </c>
      <c r="M701" s="113"/>
      <c r="N701" s="114"/>
      <c r="O701" s="113"/>
      <c r="P701" s="107"/>
      <c r="Q701" s="115"/>
      <c r="R701" s="116"/>
      <c r="S701" s="117" t="str">
        <f t="shared" si="3"/>
        <v/>
      </c>
      <c r="T701" s="116"/>
      <c r="U701" s="106" t="str">
        <f t="shared" si="11"/>
        <v/>
      </c>
      <c r="V701" s="107"/>
      <c r="W701" s="107"/>
      <c r="X701" s="118"/>
      <c r="Y701" s="119" t="str">
        <f t="shared" si="10"/>
        <v/>
      </c>
      <c r="Z701" s="113"/>
      <c r="AA701" s="113"/>
      <c r="AB701" s="119" t="str">
        <f>IF(T701&lt;&gt;"",(HOUR(T701)+MINUTE(T701)/60)*custohh,"")</f>
        <v/>
      </c>
      <c r="AC701" s="118"/>
      <c r="AD701" s="119" t="str">
        <f t="shared" si="6"/>
        <v/>
      </c>
      <c r="AE701" s="107"/>
      <c r="AF701" s="107"/>
      <c r="AG701" s="107"/>
      <c r="AH701" s="107"/>
      <c r="AI701" s="107"/>
      <c r="AJ701" s="120"/>
      <c r="AK701" s="107"/>
      <c r="AL701" s="113"/>
      <c r="AM701" s="121"/>
      <c r="AN701" s="121"/>
    </row>
    <row r="702">
      <c r="A702" s="104"/>
      <c r="B702" s="105"/>
      <c r="C702" s="105"/>
      <c r="D702" s="106" t="str">
        <f t="shared" si="9"/>
        <v/>
      </c>
      <c r="E702" s="107"/>
      <c r="F702" s="108" t="str">
        <f t="shared" si="2"/>
        <v/>
      </c>
      <c r="G702" s="109" t="str">
        <f>IFERROR(VLOOKUP($E702,contratos,2,FALSE),"")</f>
        <v/>
      </c>
      <c r="H702" s="110" t="str">
        <f>IFERROR(VLOOKUP($E702,contratos,3,FALSE),"")</f>
        <v/>
      </c>
      <c r="I702" s="111" t="str">
        <f>IFERROR(VLOOKUP($E702,contratos,4,FALSE),"")</f>
        <v/>
      </c>
      <c r="J702" s="112" t="str">
        <f>IFERROR(VLOOKUP($E702,contratos,5,FALSE),"")</f>
        <v/>
      </c>
      <c r="K702" s="112" t="str">
        <f>IFERROR(VLOOKUP($E702,contratos,6,FALSE),"")</f>
        <v/>
      </c>
      <c r="L702" s="112" t="str">
        <f>IFERROR(VLOOKUP($E702,contratos,7,FALSE),"")</f>
        <v/>
      </c>
      <c r="M702" s="113"/>
      <c r="N702" s="114"/>
      <c r="O702" s="113"/>
      <c r="P702" s="107"/>
      <c r="Q702" s="115"/>
      <c r="R702" s="116"/>
      <c r="S702" s="117" t="str">
        <f t="shared" si="3"/>
        <v/>
      </c>
      <c r="T702" s="116"/>
      <c r="U702" s="106" t="str">
        <f t="shared" si="11"/>
        <v/>
      </c>
      <c r="V702" s="107"/>
      <c r="W702" s="107"/>
      <c r="X702" s="118"/>
      <c r="Y702" s="119" t="str">
        <f t="shared" si="10"/>
        <v/>
      </c>
      <c r="Z702" s="113"/>
      <c r="AA702" s="113"/>
      <c r="AB702" s="119" t="str">
        <f>IF(T702&lt;&gt;"",(HOUR(T702)+MINUTE(T702)/60)*custohh,"")</f>
        <v/>
      </c>
      <c r="AC702" s="118"/>
      <c r="AD702" s="119" t="str">
        <f t="shared" si="6"/>
        <v/>
      </c>
      <c r="AE702" s="107"/>
      <c r="AF702" s="107"/>
      <c r="AG702" s="107"/>
      <c r="AH702" s="107"/>
      <c r="AI702" s="107"/>
      <c r="AJ702" s="120"/>
      <c r="AK702" s="107"/>
      <c r="AL702" s="113"/>
      <c r="AM702" s="121"/>
      <c r="AN702" s="121"/>
    </row>
    <row r="703">
      <c r="A703" s="104"/>
      <c r="B703" s="105"/>
      <c r="C703" s="105"/>
      <c r="D703" s="106" t="str">
        <f t="shared" si="9"/>
        <v/>
      </c>
      <c r="E703" s="107"/>
      <c r="F703" s="108" t="str">
        <f t="shared" si="2"/>
        <v/>
      </c>
      <c r="G703" s="109" t="str">
        <f>IFERROR(VLOOKUP($E703,contratos,2,FALSE),"")</f>
        <v/>
      </c>
      <c r="H703" s="110" t="str">
        <f>IFERROR(VLOOKUP($E703,contratos,3,FALSE),"")</f>
        <v/>
      </c>
      <c r="I703" s="111" t="str">
        <f>IFERROR(VLOOKUP($E703,contratos,4,FALSE),"")</f>
        <v/>
      </c>
      <c r="J703" s="112" t="str">
        <f>IFERROR(VLOOKUP($E703,contratos,5,FALSE),"")</f>
        <v/>
      </c>
      <c r="K703" s="112" t="str">
        <f>IFERROR(VLOOKUP($E703,contratos,6,FALSE),"")</f>
        <v/>
      </c>
      <c r="L703" s="112" t="str">
        <f>IFERROR(VLOOKUP($E703,contratos,7,FALSE),"")</f>
        <v/>
      </c>
      <c r="M703" s="113"/>
      <c r="N703" s="114"/>
      <c r="O703" s="113"/>
      <c r="P703" s="107"/>
      <c r="Q703" s="115"/>
      <c r="R703" s="116"/>
      <c r="S703" s="117" t="str">
        <f t="shared" si="3"/>
        <v/>
      </c>
      <c r="T703" s="116"/>
      <c r="U703" s="106" t="str">
        <f t="shared" si="11"/>
        <v/>
      </c>
      <c r="V703" s="107"/>
      <c r="W703" s="107"/>
      <c r="X703" s="118"/>
      <c r="Y703" s="119" t="str">
        <f t="shared" si="10"/>
        <v/>
      </c>
      <c r="Z703" s="113"/>
      <c r="AA703" s="113"/>
      <c r="AB703" s="119" t="str">
        <f>IF(T703&lt;&gt;"",(HOUR(T703)+MINUTE(T703)/60)*custohh,"")</f>
        <v/>
      </c>
      <c r="AC703" s="118"/>
      <c r="AD703" s="119" t="str">
        <f t="shared" si="6"/>
        <v/>
      </c>
      <c r="AE703" s="107"/>
      <c r="AF703" s="107"/>
      <c r="AG703" s="107"/>
      <c r="AH703" s="107"/>
      <c r="AI703" s="107"/>
      <c r="AJ703" s="120"/>
      <c r="AK703" s="107"/>
      <c r="AL703" s="113"/>
      <c r="AM703" s="121"/>
      <c r="AN703" s="121"/>
    </row>
    <row r="704">
      <c r="A704" s="104"/>
      <c r="B704" s="105"/>
      <c r="C704" s="105"/>
      <c r="D704" s="106" t="str">
        <f t="shared" si="9"/>
        <v/>
      </c>
      <c r="E704" s="107"/>
      <c r="F704" s="108" t="str">
        <f t="shared" si="2"/>
        <v/>
      </c>
      <c r="G704" s="109" t="str">
        <f>IFERROR(VLOOKUP($E704,contratos,2,FALSE),"")</f>
        <v/>
      </c>
      <c r="H704" s="110" t="str">
        <f>IFERROR(VLOOKUP($E704,contratos,3,FALSE),"")</f>
        <v/>
      </c>
      <c r="I704" s="111" t="str">
        <f>IFERROR(VLOOKUP($E704,contratos,4,FALSE),"")</f>
        <v/>
      </c>
      <c r="J704" s="112" t="str">
        <f>IFERROR(VLOOKUP($E704,contratos,5,FALSE),"")</f>
        <v/>
      </c>
      <c r="K704" s="112" t="str">
        <f>IFERROR(VLOOKUP($E704,contratos,6,FALSE),"")</f>
        <v/>
      </c>
      <c r="L704" s="112" t="str">
        <f>IFERROR(VLOOKUP($E704,contratos,7,FALSE),"")</f>
        <v/>
      </c>
      <c r="M704" s="113"/>
      <c r="N704" s="114"/>
      <c r="O704" s="113"/>
      <c r="P704" s="107"/>
      <c r="Q704" s="115"/>
      <c r="R704" s="116"/>
      <c r="S704" s="117" t="str">
        <f t="shared" si="3"/>
        <v/>
      </c>
      <c r="T704" s="116"/>
      <c r="U704" s="106" t="str">
        <f t="shared" si="11"/>
        <v/>
      </c>
      <c r="V704" s="107"/>
      <c r="W704" s="107"/>
      <c r="X704" s="118"/>
      <c r="Y704" s="119" t="str">
        <f t="shared" si="10"/>
        <v/>
      </c>
      <c r="Z704" s="113"/>
      <c r="AA704" s="113"/>
      <c r="AB704" s="119" t="str">
        <f>IF(T704&lt;&gt;"",(HOUR(T704)+MINUTE(T704)/60)*custohh,"")</f>
        <v/>
      </c>
      <c r="AC704" s="118"/>
      <c r="AD704" s="119" t="str">
        <f t="shared" si="6"/>
        <v/>
      </c>
      <c r="AE704" s="107"/>
      <c r="AF704" s="107"/>
      <c r="AG704" s="107"/>
      <c r="AH704" s="107"/>
      <c r="AI704" s="107"/>
      <c r="AJ704" s="120"/>
      <c r="AK704" s="107"/>
      <c r="AL704" s="113"/>
      <c r="AM704" s="121"/>
      <c r="AN704" s="121"/>
    </row>
    <row r="705">
      <c r="A705" s="104"/>
      <c r="B705" s="105"/>
      <c r="C705" s="105"/>
      <c r="D705" s="106" t="str">
        <f t="shared" si="9"/>
        <v/>
      </c>
      <c r="E705" s="107"/>
      <c r="F705" s="108" t="str">
        <f t="shared" si="2"/>
        <v/>
      </c>
      <c r="G705" s="109" t="str">
        <f>IFERROR(VLOOKUP($E705,contratos,2,FALSE),"")</f>
        <v/>
      </c>
      <c r="H705" s="110" t="str">
        <f>IFERROR(VLOOKUP($E705,contratos,3,FALSE),"")</f>
        <v/>
      </c>
      <c r="I705" s="111" t="str">
        <f>IFERROR(VLOOKUP($E705,contratos,4,FALSE),"")</f>
        <v/>
      </c>
      <c r="J705" s="112" t="str">
        <f>IFERROR(VLOOKUP($E705,contratos,5,FALSE),"")</f>
        <v/>
      </c>
      <c r="K705" s="112" t="str">
        <f>IFERROR(VLOOKUP($E705,contratos,6,FALSE),"")</f>
        <v/>
      </c>
      <c r="L705" s="112" t="str">
        <f>IFERROR(VLOOKUP($E705,contratos,7,FALSE),"")</f>
        <v/>
      </c>
      <c r="M705" s="113"/>
      <c r="N705" s="114"/>
      <c r="O705" s="113"/>
      <c r="P705" s="107"/>
      <c r="Q705" s="115"/>
      <c r="R705" s="116"/>
      <c r="S705" s="117" t="str">
        <f t="shared" si="3"/>
        <v/>
      </c>
      <c r="T705" s="116"/>
      <c r="U705" s="106" t="str">
        <f t="shared" si="11"/>
        <v/>
      </c>
      <c r="V705" s="107"/>
      <c r="W705" s="107"/>
      <c r="X705" s="118"/>
      <c r="Y705" s="119" t="str">
        <f t="shared" si="10"/>
        <v/>
      </c>
      <c r="Z705" s="113"/>
      <c r="AA705" s="113"/>
      <c r="AB705" s="119" t="str">
        <f>IF(T705&lt;&gt;"",(HOUR(T705)+MINUTE(T705)/60)*custohh,"")</f>
        <v/>
      </c>
      <c r="AC705" s="118"/>
      <c r="AD705" s="119" t="str">
        <f t="shared" si="6"/>
        <v/>
      </c>
      <c r="AE705" s="107"/>
      <c r="AF705" s="107"/>
      <c r="AG705" s="107"/>
      <c r="AH705" s="107"/>
      <c r="AI705" s="107"/>
      <c r="AJ705" s="120"/>
      <c r="AK705" s="107"/>
      <c r="AL705" s="113"/>
      <c r="AM705" s="121"/>
      <c r="AN705" s="121"/>
    </row>
    <row r="706">
      <c r="A706" s="104"/>
      <c r="B706" s="105"/>
      <c r="C706" s="105"/>
      <c r="D706" s="106" t="str">
        <f t="shared" si="9"/>
        <v/>
      </c>
      <c r="E706" s="107"/>
      <c r="F706" s="108" t="str">
        <f t="shared" si="2"/>
        <v/>
      </c>
      <c r="G706" s="109" t="str">
        <f>IFERROR(VLOOKUP($E706,contratos,2,FALSE),"")</f>
        <v/>
      </c>
      <c r="H706" s="110" t="str">
        <f>IFERROR(VLOOKUP($E706,contratos,3,FALSE),"")</f>
        <v/>
      </c>
      <c r="I706" s="111" t="str">
        <f>IFERROR(VLOOKUP($E706,contratos,4,FALSE),"")</f>
        <v/>
      </c>
      <c r="J706" s="112" t="str">
        <f>IFERROR(VLOOKUP($E706,contratos,5,FALSE),"")</f>
        <v/>
      </c>
      <c r="K706" s="112" t="str">
        <f>IFERROR(VLOOKUP($E706,contratos,6,FALSE),"")</f>
        <v/>
      </c>
      <c r="L706" s="112" t="str">
        <f>IFERROR(VLOOKUP($E706,contratos,7,FALSE),"")</f>
        <v/>
      </c>
      <c r="M706" s="113"/>
      <c r="N706" s="114"/>
      <c r="O706" s="113"/>
      <c r="P706" s="107"/>
      <c r="Q706" s="115"/>
      <c r="R706" s="116"/>
      <c r="S706" s="117" t="str">
        <f t="shared" si="3"/>
        <v/>
      </c>
      <c r="T706" s="116"/>
      <c r="U706" s="106" t="str">
        <f t="shared" si="11"/>
        <v/>
      </c>
      <c r="V706" s="107"/>
      <c r="W706" s="107"/>
      <c r="X706" s="118"/>
      <c r="Y706" s="119" t="str">
        <f t="shared" si="10"/>
        <v/>
      </c>
      <c r="Z706" s="113"/>
      <c r="AA706" s="113"/>
      <c r="AB706" s="119" t="str">
        <f>IF(T706&lt;&gt;"",(HOUR(T706)+MINUTE(T706)/60)*custohh,"")</f>
        <v/>
      </c>
      <c r="AC706" s="118"/>
      <c r="AD706" s="119" t="str">
        <f t="shared" si="6"/>
        <v/>
      </c>
      <c r="AE706" s="107"/>
      <c r="AF706" s="107"/>
      <c r="AG706" s="107"/>
      <c r="AH706" s="107"/>
      <c r="AI706" s="107"/>
      <c r="AJ706" s="120"/>
      <c r="AK706" s="107"/>
      <c r="AL706" s="113"/>
      <c r="AM706" s="121"/>
      <c r="AN706" s="121"/>
    </row>
    <row r="707">
      <c r="A707" s="104"/>
      <c r="B707" s="105"/>
      <c r="C707" s="105"/>
      <c r="D707" s="106" t="str">
        <f t="shared" si="9"/>
        <v/>
      </c>
      <c r="E707" s="107"/>
      <c r="F707" s="108" t="str">
        <f t="shared" si="2"/>
        <v/>
      </c>
      <c r="G707" s="109" t="str">
        <f>IFERROR(VLOOKUP($E707,contratos,2,FALSE),"")</f>
        <v/>
      </c>
      <c r="H707" s="110" t="str">
        <f>IFERROR(VLOOKUP($E707,contratos,3,FALSE),"")</f>
        <v/>
      </c>
      <c r="I707" s="111" t="str">
        <f>IFERROR(VLOOKUP($E707,contratos,4,FALSE),"")</f>
        <v/>
      </c>
      <c r="J707" s="112" t="str">
        <f>IFERROR(VLOOKUP($E707,contratos,5,FALSE),"")</f>
        <v/>
      </c>
      <c r="K707" s="112" t="str">
        <f>IFERROR(VLOOKUP($E707,contratos,6,FALSE),"")</f>
        <v/>
      </c>
      <c r="L707" s="112" t="str">
        <f>IFERROR(VLOOKUP($E707,contratos,7,FALSE),"")</f>
        <v/>
      </c>
      <c r="M707" s="113"/>
      <c r="N707" s="114"/>
      <c r="O707" s="113"/>
      <c r="P707" s="107"/>
      <c r="Q707" s="115"/>
      <c r="R707" s="116"/>
      <c r="S707" s="117" t="str">
        <f t="shared" si="3"/>
        <v/>
      </c>
      <c r="T707" s="116"/>
      <c r="U707" s="106" t="str">
        <f t="shared" si="11"/>
        <v/>
      </c>
      <c r="V707" s="107"/>
      <c r="W707" s="107"/>
      <c r="X707" s="118"/>
      <c r="Y707" s="119" t="str">
        <f t="shared" si="10"/>
        <v/>
      </c>
      <c r="Z707" s="113"/>
      <c r="AA707" s="113"/>
      <c r="AB707" s="119" t="str">
        <f>IF(T707&lt;&gt;"",(HOUR(T707)+MINUTE(T707)/60)*custohh,"")</f>
        <v/>
      </c>
      <c r="AC707" s="118"/>
      <c r="AD707" s="119" t="str">
        <f t="shared" si="6"/>
        <v/>
      </c>
      <c r="AE707" s="107"/>
      <c r="AF707" s="107"/>
      <c r="AG707" s="107"/>
      <c r="AH707" s="107"/>
      <c r="AI707" s="107"/>
      <c r="AJ707" s="120"/>
      <c r="AK707" s="107"/>
      <c r="AL707" s="113"/>
      <c r="AM707" s="121"/>
      <c r="AN707" s="121"/>
    </row>
    <row r="708">
      <c r="A708" s="104"/>
      <c r="B708" s="105"/>
      <c r="C708" s="105"/>
      <c r="D708" s="106" t="str">
        <f t="shared" si="9"/>
        <v/>
      </c>
      <c r="E708" s="107"/>
      <c r="F708" s="108" t="str">
        <f t="shared" si="2"/>
        <v/>
      </c>
      <c r="G708" s="109" t="str">
        <f>IFERROR(VLOOKUP($E708,contratos,2,FALSE),"")</f>
        <v/>
      </c>
      <c r="H708" s="110" t="str">
        <f>IFERROR(VLOOKUP($E708,contratos,3,FALSE),"")</f>
        <v/>
      </c>
      <c r="I708" s="111" t="str">
        <f>IFERROR(VLOOKUP($E708,contratos,4,FALSE),"")</f>
        <v/>
      </c>
      <c r="J708" s="112" t="str">
        <f>IFERROR(VLOOKUP($E708,contratos,5,FALSE),"")</f>
        <v/>
      </c>
      <c r="K708" s="112" t="str">
        <f>IFERROR(VLOOKUP($E708,contratos,6,FALSE),"")</f>
        <v/>
      </c>
      <c r="L708" s="112" t="str">
        <f>IFERROR(VLOOKUP($E708,contratos,7,FALSE),"")</f>
        <v/>
      </c>
      <c r="M708" s="113"/>
      <c r="N708" s="114"/>
      <c r="O708" s="113"/>
      <c r="P708" s="107"/>
      <c r="Q708" s="115"/>
      <c r="R708" s="116"/>
      <c r="S708" s="117" t="str">
        <f t="shared" si="3"/>
        <v/>
      </c>
      <c r="T708" s="116"/>
      <c r="U708" s="106" t="str">
        <f t="shared" si="11"/>
        <v/>
      </c>
      <c r="V708" s="107"/>
      <c r="W708" s="107"/>
      <c r="X708" s="118"/>
      <c r="Y708" s="119" t="str">
        <f t="shared" si="10"/>
        <v/>
      </c>
      <c r="Z708" s="113"/>
      <c r="AA708" s="113"/>
      <c r="AB708" s="119" t="str">
        <f>IF(T708&lt;&gt;"",(HOUR(T708)+MINUTE(T708)/60)*custohh,"")</f>
        <v/>
      </c>
      <c r="AC708" s="118"/>
      <c r="AD708" s="119" t="str">
        <f t="shared" si="6"/>
        <v/>
      </c>
      <c r="AE708" s="107"/>
      <c r="AF708" s="107"/>
      <c r="AG708" s="107"/>
      <c r="AH708" s="107"/>
      <c r="AI708" s="107"/>
      <c r="AJ708" s="120"/>
      <c r="AK708" s="107"/>
      <c r="AL708" s="113"/>
      <c r="AM708" s="121"/>
      <c r="AN708" s="121"/>
    </row>
    <row r="709">
      <c r="A709" s="104"/>
      <c r="B709" s="105"/>
      <c r="C709" s="105"/>
      <c r="D709" s="106" t="str">
        <f t="shared" si="9"/>
        <v/>
      </c>
      <c r="E709" s="107"/>
      <c r="F709" s="108" t="str">
        <f t="shared" si="2"/>
        <v/>
      </c>
      <c r="G709" s="109" t="str">
        <f>IFERROR(VLOOKUP($E709,contratos,2,FALSE),"")</f>
        <v/>
      </c>
      <c r="H709" s="110" t="str">
        <f>IFERROR(VLOOKUP($E709,contratos,3,FALSE),"")</f>
        <v/>
      </c>
      <c r="I709" s="111" t="str">
        <f>IFERROR(VLOOKUP($E709,contratos,4,FALSE),"")</f>
        <v/>
      </c>
      <c r="J709" s="112" t="str">
        <f>IFERROR(VLOOKUP($E709,contratos,5,FALSE),"")</f>
        <v/>
      </c>
      <c r="K709" s="112" t="str">
        <f>IFERROR(VLOOKUP($E709,contratos,6,FALSE),"")</f>
        <v/>
      </c>
      <c r="L709" s="112" t="str">
        <f>IFERROR(VLOOKUP($E709,contratos,7,FALSE),"")</f>
        <v/>
      </c>
      <c r="M709" s="113"/>
      <c r="N709" s="114"/>
      <c r="O709" s="113"/>
      <c r="P709" s="107"/>
      <c r="Q709" s="115"/>
      <c r="R709" s="116"/>
      <c r="S709" s="117" t="str">
        <f t="shared" si="3"/>
        <v/>
      </c>
      <c r="T709" s="116"/>
      <c r="U709" s="106" t="str">
        <f t="shared" si="11"/>
        <v/>
      </c>
      <c r="V709" s="107"/>
      <c r="W709" s="107"/>
      <c r="X709" s="118"/>
      <c r="Y709" s="119" t="str">
        <f t="shared" si="10"/>
        <v/>
      </c>
      <c r="Z709" s="113"/>
      <c r="AA709" s="113"/>
      <c r="AB709" s="119" t="str">
        <f>IF(T709&lt;&gt;"",(HOUR(T709)+MINUTE(T709)/60)*custohh,"")</f>
        <v/>
      </c>
      <c r="AC709" s="118"/>
      <c r="AD709" s="119" t="str">
        <f t="shared" si="6"/>
        <v/>
      </c>
      <c r="AE709" s="107"/>
      <c r="AF709" s="107"/>
      <c r="AG709" s="107"/>
      <c r="AH709" s="107"/>
      <c r="AI709" s="107"/>
      <c r="AJ709" s="120"/>
      <c r="AK709" s="107"/>
      <c r="AL709" s="113"/>
      <c r="AM709" s="121"/>
      <c r="AN709" s="121"/>
    </row>
    <row r="710">
      <c r="A710" s="104"/>
      <c r="B710" s="105"/>
      <c r="C710" s="105"/>
      <c r="D710" s="106" t="str">
        <f t="shared" si="9"/>
        <v/>
      </c>
      <c r="E710" s="107"/>
      <c r="F710" s="108" t="str">
        <f t="shared" si="2"/>
        <v/>
      </c>
      <c r="G710" s="109" t="str">
        <f>IFERROR(VLOOKUP($E710,contratos,2,FALSE),"")</f>
        <v/>
      </c>
      <c r="H710" s="110" t="str">
        <f>IFERROR(VLOOKUP($E710,contratos,3,FALSE),"")</f>
        <v/>
      </c>
      <c r="I710" s="111" t="str">
        <f>IFERROR(VLOOKUP($E710,contratos,4,FALSE),"")</f>
        <v/>
      </c>
      <c r="J710" s="112" t="str">
        <f>IFERROR(VLOOKUP($E710,contratos,5,FALSE),"")</f>
        <v/>
      </c>
      <c r="K710" s="112" t="str">
        <f>IFERROR(VLOOKUP($E710,contratos,6,FALSE),"")</f>
        <v/>
      </c>
      <c r="L710" s="112" t="str">
        <f>IFERROR(VLOOKUP($E710,contratos,7,FALSE),"")</f>
        <v/>
      </c>
      <c r="M710" s="113"/>
      <c r="N710" s="114"/>
      <c r="O710" s="113"/>
      <c r="P710" s="107"/>
      <c r="Q710" s="115"/>
      <c r="R710" s="116"/>
      <c r="S710" s="117" t="str">
        <f t="shared" si="3"/>
        <v/>
      </c>
      <c r="T710" s="116"/>
      <c r="U710" s="106" t="str">
        <f t="shared" si="11"/>
        <v/>
      </c>
      <c r="V710" s="107"/>
      <c r="W710" s="107"/>
      <c r="X710" s="118"/>
      <c r="Y710" s="119" t="str">
        <f t="shared" si="10"/>
        <v/>
      </c>
      <c r="Z710" s="113"/>
      <c r="AA710" s="113"/>
      <c r="AB710" s="119" t="str">
        <f>IF(T710&lt;&gt;"",(HOUR(T710)+MINUTE(T710)/60)*custohh,"")</f>
        <v/>
      </c>
      <c r="AC710" s="118"/>
      <c r="AD710" s="119" t="str">
        <f t="shared" si="6"/>
        <v/>
      </c>
      <c r="AE710" s="107"/>
      <c r="AF710" s="107"/>
      <c r="AG710" s="107"/>
      <c r="AH710" s="107"/>
      <c r="AI710" s="107"/>
      <c r="AJ710" s="120"/>
      <c r="AK710" s="107"/>
      <c r="AL710" s="113"/>
      <c r="AM710" s="121"/>
      <c r="AN710" s="121"/>
    </row>
    <row r="711">
      <c r="A711" s="104"/>
      <c r="B711" s="105"/>
      <c r="C711" s="105"/>
      <c r="D711" s="106" t="str">
        <f t="shared" si="9"/>
        <v/>
      </c>
      <c r="E711" s="107"/>
      <c r="F711" s="108" t="str">
        <f t="shared" si="2"/>
        <v/>
      </c>
      <c r="G711" s="109" t="str">
        <f>IFERROR(VLOOKUP($E711,contratos,2,FALSE),"")</f>
        <v/>
      </c>
      <c r="H711" s="110" t="str">
        <f>IFERROR(VLOOKUP($E711,contratos,3,FALSE),"")</f>
        <v/>
      </c>
      <c r="I711" s="111" t="str">
        <f>IFERROR(VLOOKUP($E711,contratos,4,FALSE),"")</f>
        <v/>
      </c>
      <c r="J711" s="112" t="str">
        <f>IFERROR(VLOOKUP($E711,contratos,5,FALSE),"")</f>
        <v/>
      </c>
      <c r="K711" s="112" t="str">
        <f>IFERROR(VLOOKUP($E711,contratos,6,FALSE),"")</f>
        <v/>
      </c>
      <c r="L711" s="112" t="str">
        <f>IFERROR(VLOOKUP($E711,contratos,7,FALSE),"")</f>
        <v/>
      </c>
      <c r="M711" s="113"/>
      <c r="N711" s="114"/>
      <c r="O711" s="113"/>
      <c r="P711" s="107"/>
      <c r="Q711" s="115"/>
      <c r="R711" s="116"/>
      <c r="S711" s="117" t="str">
        <f t="shared" si="3"/>
        <v/>
      </c>
      <c r="T711" s="116"/>
      <c r="U711" s="106" t="str">
        <f t="shared" si="11"/>
        <v/>
      </c>
      <c r="V711" s="107"/>
      <c r="W711" s="107"/>
      <c r="X711" s="118"/>
      <c r="Y711" s="119" t="str">
        <f t="shared" si="10"/>
        <v/>
      </c>
      <c r="Z711" s="113"/>
      <c r="AA711" s="113"/>
      <c r="AB711" s="119" t="str">
        <f>IF(T711&lt;&gt;"",(HOUR(T711)+MINUTE(T711)/60)*custohh,"")</f>
        <v/>
      </c>
      <c r="AC711" s="118"/>
      <c r="AD711" s="119" t="str">
        <f t="shared" si="6"/>
        <v/>
      </c>
      <c r="AE711" s="107"/>
      <c r="AF711" s="107"/>
      <c r="AG711" s="107"/>
      <c r="AH711" s="107"/>
      <c r="AI711" s="107"/>
      <c r="AJ711" s="120"/>
      <c r="AK711" s="107"/>
      <c r="AL711" s="113"/>
      <c r="AM711" s="121"/>
      <c r="AN711" s="121"/>
    </row>
    <row r="712">
      <c r="A712" s="104"/>
      <c r="B712" s="105"/>
      <c r="C712" s="105"/>
      <c r="D712" s="106" t="str">
        <f t="shared" si="9"/>
        <v/>
      </c>
      <c r="E712" s="107"/>
      <c r="F712" s="108" t="str">
        <f t="shared" si="2"/>
        <v/>
      </c>
      <c r="G712" s="109" t="str">
        <f>IFERROR(VLOOKUP($E712,contratos,2,FALSE),"")</f>
        <v/>
      </c>
      <c r="H712" s="110" t="str">
        <f>IFERROR(VLOOKUP($E712,contratos,3,FALSE),"")</f>
        <v/>
      </c>
      <c r="I712" s="111" t="str">
        <f>IFERROR(VLOOKUP($E712,contratos,4,FALSE),"")</f>
        <v/>
      </c>
      <c r="J712" s="112" t="str">
        <f>IFERROR(VLOOKUP($E712,contratos,5,FALSE),"")</f>
        <v/>
      </c>
      <c r="K712" s="112" t="str">
        <f>IFERROR(VLOOKUP($E712,contratos,6,FALSE),"")</f>
        <v/>
      </c>
      <c r="L712" s="112" t="str">
        <f>IFERROR(VLOOKUP($E712,contratos,7,FALSE),"")</f>
        <v/>
      </c>
      <c r="M712" s="113"/>
      <c r="N712" s="114"/>
      <c r="O712" s="113"/>
      <c r="P712" s="107"/>
      <c r="Q712" s="115"/>
      <c r="R712" s="116"/>
      <c r="S712" s="117" t="str">
        <f t="shared" si="3"/>
        <v/>
      </c>
      <c r="T712" s="116"/>
      <c r="U712" s="106" t="str">
        <f t="shared" si="11"/>
        <v/>
      </c>
      <c r="V712" s="107"/>
      <c r="W712" s="107"/>
      <c r="X712" s="118"/>
      <c r="Y712" s="119" t="str">
        <f t="shared" si="10"/>
        <v/>
      </c>
      <c r="Z712" s="113"/>
      <c r="AA712" s="113"/>
      <c r="AB712" s="119" t="str">
        <f>IF(T712&lt;&gt;"",(HOUR(T712)+MINUTE(T712)/60)*custohh,"")</f>
        <v/>
      </c>
      <c r="AC712" s="118"/>
      <c r="AD712" s="119" t="str">
        <f t="shared" si="6"/>
        <v/>
      </c>
      <c r="AE712" s="107"/>
      <c r="AF712" s="107"/>
      <c r="AG712" s="107"/>
      <c r="AH712" s="107"/>
      <c r="AI712" s="107"/>
      <c r="AJ712" s="120"/>
      <c r="AK712" s="107"/>
      <c r="AL712" s="113"/>
      <c r="AM712" s="121"/>
      <c r="AN712" s="121"/>
    </row>
    <row r="713">
      <c r="A713" s="104"/>
      <c r="B713" s="105"/>
      <c r="C713" s="105"/>
      <c r="D713" s="106" t="str">
        <f t="shared" si="9"/>
        <v/>
      </c>
      <c r="E713" s="107"/>
      <c r="F713" s="108" t="str">
        <f t="shared" si="2"/>
        <v/>
      </c>
      <c r="G713" s="109" t="str">
        <f>IFERROR(VLOOKUP($E713,contratos,2,FALSE),"")</f>
        <v/>
      </c>
      <c r="H713" s="110" t="str">
        <f>IFERROR(VLOOKUP($E713,contratos,3,FALSE),"")</f>
        <v/>
      </c>
      <c r="I713" s="111" t="str">
        <f>IFERROR(VLOOKUP($E713,contratos,4,FALSE),"")</f>
        <v/>
      </c>
      <c r="J713" s="112" t="str">
        <f>IFERROR(VLOOKUP($E713,contratos,5,FALSE),"")</f>
        <v/>
      </c>
      <c r="K713" s="112" t="str">
        <f>IFERROR(VLOOKUP($E713,contratos,6,FALSE),"")</f>
        <v/>
      </c>
      <c r="L713" s="112" t="str">
        <f>IFERROR(VLOOKUP($E713,contratos,7,FALSE),"")</f>
        <v/>
      </c>
      <c r="M713" s="113"/>
      <c r="N713" s="114"/>
      <c r="O713" s="113"/>
      <c r="P713" s="107"/>
      <c r="Q713" s="115"/>
      <c r="R713" s="116"/>
      <c r="S713" s="117" t="str">
        <f t="shared" si="3"/>
        <v/>
      </c>
      <c r="T713" s="116"/>
      <c r="U713" s="106" t="str">
        <f t="shared" si="11"/>
        <v/>
      </c>
      <c r="V713" s="107"/>
      <c r="W713" s="107"/>
      <c r="X713" s="118"/>
      <c r="Y713" s="119" t="str">
        <f t="shared" si="10"/>
        <v/>
      </c>
      <c r="Z713" s="113"/>
      <c r="AA713" s="113"/>
      <c r="AB713" s="119" t="str">
        <f>IF(T713&lt;&gt;"",(HOUR(T713)+MINUTE(T713)/60)*custohh,"")</f>
        <v/>
      </c>
      <c r="AC713" s="118"/>
      <c r="AD713" s="119" t="str">
        <f t="shared" si="6"/>
        <v/>
      </c>
      <c r="AE713" s="107"/>
      <c r="AF713" s="107"/>
      <c r="AG713" s="107"/>
      <c r="AH713" s="107"/>
      <c r="AI713" s="107"/>
      <c r="AJ713" s="120"/>
      <c r="AK713" s="107"/>
      <c r="AL713" s="113"/>
      <c r="AM713" s="121"/>
      <c r="AN713" s="121"/>
    </row>
    <row r="714">
      <c r="A714" s="104"/>
      <c r="B714" s="105"/>
      <c r="C714" s="105"/>
      <c r="D714" s="106" t="str">
        <f t="shared" si="9"/>
        <v/>
      </c>
      <c r="E714" s="107"/>
      <c r="F714" s="108" t="str">
        <f t="shared" si="2"/>
        <v/>
      </c>
      <c r="G714" s="109" t="str">
        <f>IFERROR(VLOOKUP($E714,contratos,2,FALSE),"")</f>
        <v/>
      </c>
      <c r="H714" s="110" t="str">
        <f>IFERROR(VLOOKUP($E714,contratos,3,FALSE),"")</f>
        <v/>
      </c>
      <c r="I714" s="111" t="str">
        <f>IFERROR(VLOOKUP($E714,contratos,4,FALSE),"")</f>
        <v/>
      </c>
      <c r="J714" s="112" t="str">
        <f>IFERROR(VLOOKUP($E714,contratos,5,FALSE),"")</f>
        <v/>
      </c>
      <c r="K714" s="112" t="str">
        <f>IFERROR(VLOOKUP($E714,contratos,6,FALSE),"")</f>
        <v/>
      </c>
      <c r="L714" s="112" t="str">
        <f>IFERROR(VLOOKUP($E714,contratos,7,FALSE),"")</f>
        <v/>
      </c>
      <c r="M714" s="113"/>
      <c r="N714" s="114"/>
      <c r="O714" s="113"/>
      <c r="P714" s="107"/>
      <c r="Q714" s="115"/>
      <c r="R714" s="116"/>
      <c r="S714" s="117" t="str">
        <f t="shared" si="3"/>
        <v/>
      </c>
      <c r="T714" s="116"/>
      <c r="U714" s="106" t="str">
        <f t="shared" si="11"/>
        <v/>
      </c>
      <c r="V714" s="107"/>
      <c r="W714" s="107"/>
      <c r="X714" s="118"/>
      <c r="Y714" s="119" t="str">
        <f t="shared" si="10"/>
        <v/>
      </c>
      <c r="Z714" s="113"/>
      <c r="AA714" s="113"/>
      <c r="AB714" s="119" t="str">
        <f>IF(T714&lt;&gt;"",(HOUR(T714)+MINUTE(T714)/60)*custohh,"")</f>
        <v/>
      </c>
      <c r="AC714" s="118"/>
      <c r="AD714" s="119" t="str">
        <f t="shared" si="6"/>
        <v/>
      </c>
      <c r="AE714" s="107"/>
      <c r="AF714" s="107"/>
      <c r="AG714" s="107"/>
      <c r="AH714" s="107"/>
      <c r="AI714" s="107"/>
      <c r="AJ714" s="120"/>
      <c r="AK714" s="107"/>
      <c r="AL714" s="113"/>
      <c r="AM714" s="121"/>
      <c r="AN714" s="121"/>
    </row>
    <row r="715">
      <c r="A715" s="104"/>
      <c r="B715" s="105"/>
      <c r="C715" s="105"/>
      <c r="D715" s="106" t="str">
        <f t="shared" si="9"/>
        <v/>
      </c>
      <c r="E715" s="107"/>
      <c r="F715" s="108" t="str">
        <f t="shared" si="2"/>
        <v/>
      </c>
      <c r="G715" s="109" t="str">
        <f>IFERROR(VLOOKUP($E715,contratos,2,FALSE),"")</f>
        <v/>
      </c>
      <c r="H715" s="110" t="str">
        <f>IFERROR(VLOOKUP($E715,contratos,3,FALSE),"")</f>
        <v/>
      </c>
      <c r="I715" s="111" t="str">
        <f>IFERROR(VLOOKUP($E715,contratos,4,FALSE),"")</f>
        <v/>
      </c>
      <c r="J715" s="112" t="str">
        <f>IFERROR(VLOOKUP($E715,contratos,5,FALSE),"")</f>
        <v/>
      </c>
      <c r="K715" s="112" t="str">
        <f>IFERROR(VLOOKUP($E715,contratos,6,FALSE),"")</f>
        <v/>
      </c>
      <c r="L715" s="112" t="str">
        <f>IFERROR(VLOOKUP($E715,contratos,7,FALSE),"")</f>
        <v/>
      </c>
      <c r="M715" s="113"/>
      <c r="N715" s="114"/>
      <c r="O715" s="113"/>
      <c r="P715" s="107"/>
      <c r="Q715" s="115"/>
      <c r="R715" s="116"/>
      <c r="S715" s="117" t="str">
        <f t="shared" si="3"/>
        <v/>
      </c>
      <c r="T715" s="116"/>
      <c r="U715" s="106" t="str">
        <f t="shared" si="11"/>
        <v/>
      </c>
      <c r="V715" s="107"/>
      <c r="W715" s="107"/>
      <c r="X715" s="118"/>
      <c r="Y715" s="119" t="str">
        <f t="shared" si="10"/>
        <v/>
      </c>
      <c r="Z715" s="113"/>
      <c r="AA715" s="113"/>
      <c r="AB715" s="119" t="str">
        <f>IF(T715&lt;&gt;"",(HOUR(T715)+MINUTE(T715)/60)*custohh,"")</f>
        <v/>
      </c>
      <c r="AC715" s="118"/>
      <c r="AD715" s="119" t="str">
        <f t="shared" si="6"/>
        <v/>
      </c>
      <c r="AE715" s="107"/>
      <c r="AF715" s="107"/>
      <c r="AG715" s="107"/>
      <c r="AH715" s="107"/>
      <c r="AI715" s="107"/>
      <c r="AJ715" s="120"/>
      <c r="AK715" s="107"/>
      <c r="AL715" s="113"/>
      <c r="AM715" s="121"/>
      <c r="AN715" s="121"/>
    </row>
    <row r="716">
      <c r="A716" s="104"/>
      <c r="B716" s="105"/>
      <c r="C716" s="105"/>
      <c r="D716" s="106" t="str">
        <f t="shared" si="9"/>
        <v/>
      </c>
      <c r="E716" s="107"/>
      <c r="F716" s="108" t="str">
        <f t="shared" si="2"/>
        <v/>
      </c>
      <c r="G716" s="109" t="str">
        <f>IFERROR(VLOOKUP($E716,contratos,2,FALSE),"")</f>
        <v/>
      </c>
      <c r="H716" s="110" t="str">
        <f>IFERROR(VLOOKUP($E716,contratos,3,FALSE),"")</f>
        <v/>
      </c>
      <c r="I716" s="111" t="str">
        <f>IFERROR(VLOOKUP($E716,contratos,4,FALSE),"")</f>
        <v/>
      </c>
      <c r="J716" s="112" t="str">
        <f>IFERROR(VLOOKUP($E716,contratos,5,FALSE),"")</f>
        <v/>
      </c>
      <c r="K716" s="112" t="str">
        <f>IFERROR(VLOOKUP($E716,contratos,6,FALSE),"")</f>
        <v/>
      </c>
      <c r="L716" s="112" t="str">
        <f>IFERROR(VLOOKUP($E716,contratos,7,FALSE),"")</f>
        <v/>
      </c>
      <c r="M716" s="113"/>
      <c r="N716" s="114"/>
      <c r="O716" s="113"/>
      <c r="P716" s="107"/>
      <c r="Q716" s="115"/>
      <c r="R716" s="116"/>
      <c r="S716" s="117" t="str">
        <f t="shared" si="3"/>
        <v/>
      </c>
      <c r="T716" s="116"/>
      <c r="U716" s="106" t="str">
        <f t="shared" si="11"/>
        <v/>
      </c>
      <c r="V716" s="107"/>
      <c r="W716" s="107"/>
      <c r="X716" s="118"/>
      <c r="Y716" s="119" t="str">
        <f t="shared" si="10"/>
        <v/>
      </c>
      <c r="Z716" s="113"/>
      <c r="AA716" s="113"/>
      <c r="AB716" s="119" t="str">
        <f>IF(T716&lt;&gt;"",(HOUR(T716)+MINUTE(T716)/60)*custohh,"")</f>
        <v/>
      </c>
      <c r="AC716" s="118"/>
      <c r="AD716" s="119" t="str">
        <f t="shared" si="6"/>
        <v/>
      </c>
      <c r="AE716" s="107"/>
      <c r="AF716" s="107"/>
      <c r="AG716" s="107"/>
      <c r="AH716" s="107"/>
      <c r="AI716" s="107"/>
      <c r="AJ716" s="120"/>
      <c r="AK716" s="107"/>
      <c r="AL716" s="113"/>
      <c r="AM716" s="121"/>
      <c r="AN716" s="121"/>
    </row>
    <row r="717">
      <c r="A717" s="104"/>
      <c r="B717" s="105"/>
      <c r="C717" s="105"/>
      <c r="D717" s="106" t="str">
        <f t="shared" si="9"/>
        <v/>
      </c>
      <c r="E717" s="107"/>
      <c r="F717" s="108" t="str">
        <f t="shared" si="2"/>
        <v/>
      </c>
      <c r="G717" s="109" t="str">
        <f>IFERROR(VLOOKUP($E717,contratos,2,FALSE),"")</f>
        <v/>
      </c>
      <c r="H717" s="110" t="str">
        <f>IFERROR(VLOOKUP($E717,contratos,3,FALSE),"")</f>
        <v/>
      </c>
      <c r="I717" s="111" t="str">
        <f>IFERROR(VLOOKUP($E717,contratos,4,FALSE),"")</f>
        <v/>
      </c>
      <c r="J717" s="112" t="str">
        <f>IFERROR(VLOOKUP($E717,contratos,5,FALSE),"")</f>
        <v/>
      </c>
      <c r="K717" s="112" t="str">
        <f>IFERROR(VLOOKUP($E717,contratos,6,FALSE),"")</f>
        <v/>
      </c>
      <c r="L717" s="112" t="str">
        <f>IFERROR(VLOOKUP($E717,contratos,7,FALSE),"")</f>
        <v/>
      </c>
      <c r="M717" s="113"/>
      <c r="N717" s="114"/>
      <c r="O717" s="113"/>
      <c r="P717" s="107"/>
      <c r="Q717" s="115"/>
      <c r="R717" s="116"/>
      <c r="S717" s="117" t="str">
        <f t="shared" si="3"/>
        <v/>
      </c>
      <c r="T717" s="116"/>
      <c r="U717" s="106" t="str">
        <f t="shared" si="11"/>
        <v/>
      </c>
      <c r="V717" s="107"/>
      <c r="W717" s="107"/>
      <c r="X717" s="118"/>
      <c r="Y717" s="119" t="str">
        <f t="shared" si="10"/>
        <v/>
      </c>
      <c r="Z717" s="113"/>
      <c r="AA717" s="113"/>
      <c r="AB717" s="119" t="str">
        <f>IF(T717&lt;&gt;"",(HOUR(T717)+MINUTE(T717)/60)*custohh,"")</f>
        <v/>
      </c>
      <c r="AC717" s="118"/>
      <c r="AD717" s="119" t="str">
        <f t="shared" si="6"/>
        <v/>
      </c>
      <c r="AE717" s="107"/>
      <c r="AF717" s="107"/>
      <c r="AG717" s="107"/>
      <c r="AH717" s="107"/>
      <c r="AI717" s="107"/>
      <c r="AJ717" s="120"/>
      <c r="AK717" s="107"/>
      <c r="AL717" s="113"/>
      <c r="AM717" s="121"/>
      <c r="AN717" s="121"/>
    </row>
    <row r="718">
      <c r="A718" s="104"/>
      <c r="B718" s="105"/>
      <c r="C718" s="105"/>
      <c r="D718" s="106" t="str">
        <f t="shared" si="9"/>
        <v/>
      </c>
      <c r="E718" s="107"/>
      <c r="F718" s="108" t="str">
        <f t="shared" si="2"/>
        <v/>
      </c>
      <c r="G718" s="109" t="str">
        <f>IFERROR(VLOOKUP($E718,contratos,2,FALSE),"")</f>
        <v/>
      </c>
      <c r="H718" s="110" t="str">
        <f>IFERROR(VLOOKUP($E718,contratos,3,FALSE),"")</f>
        <v/>
      </c>
      <c r="I718" s="111" t="str">
        <f>IFERROR(VLOOKUP($E718,contratos,4,FALSE),"")</f>
        <v/>
      </c>
      <c r="J718" s="112" t="str">
        <f>IFERROR(VLOOKUP($E718,contratos,5,FALSE),"")</f>
        <v/>
      </c>
      <c r="K718" s="112" t="str">
        <f>IFERROR(VLOOKUP($E718,contratos,6,FALSE),"")</f>
        <v/>
      </c>
      <c r="L718" s="112" t="str">
        <f>IFERROR(VLOOKUP($E718,contratos,7,FALSE),"")</f>
        <v/>
      </c>
      <c r="M718" s="113"/>
      <c r="N718" s="114"/>
      <c r="O718" s="113"/>
      <c r="P718" s="107"/>
      <c r="Q718" s="115"/>
      <c r="R718" s="116"/>
      <c r="S718" s="117" t="str">
        <f t="shared" si="3"/>
        <v/>
      </c>
      <c r="T718" s="116"/>
      <c r="U718" s="106" t="str">
        <f t="shared" si="11"/>
        <v/>
      </c>
      <c r="V718" s="107"/>
      <c r="W718" s="107"/>
      <c r="X718" s="118"/>
      <c r="Y718" s="119" t="str">
        <f t="shared" si="10"/>
        <v/>
      </c>
      <c r="Z718" s="113"/>
      <c r="AA718" s="113"/>
      <c r="AB718" s="119" t="str">
        <f>IF(T718&lt;&gt;"",(HOUR(T718)+MINUTE(T718)/60)*custohh,"")</f>
        <v/>
      </c>
      <c r="AC718" s="118"/>
      <c r="AD718" s="119" t="str">
        <f t="shared" si="6"/>
        <v/>
      </c>
      <c r="AE718" s="107"/>
      <c r="AF718" s="107"/>
      <c r="AG718" s="107"/>
      <c r="AH718" s="107"/>
      <c r="AI718" s="107"/>
      <c r="AJ718" s="120"/>
      <c r="AK718" s="107"/>
      <c r="AL718" s="113"/>
      <c r="AM718" s="121"/>
      <c r="AN718" s="121"/>
    </row>
    <row r="719">
      <c r="A719" s="104"/>
      <c r="B719" s="105"/>
      <c r="C719" s="105"/>
      <c r="D719" s="106" t="str">
        <f t="shared" si="9"/>
        <v/>
      </c>
      <c r="E719" s="107"/>
      <c r="F719" s="108" t="str">
        <f t="shared" si="2"/>
        <v/>
      </c>
      <c r="G719" s="109" t="str">
        <f>IFERROR(VLOOKUP($E719,contratos,2,FALSE),"")</f>
        <v/>
      </c>
      <c r="H719" s="110" t="str">
        <f>IFERROR(VLOOKUP($E719,contratos,3,FALSE),"")</f>
        <v/>
      </c>
      <c r="I719" s="111" t="str">
        <f>IFERROR(VLOOKUP($E719,contratos,4,FALSE),"")</f>
        <v/>
      </c>
      <c r="J719" s="112" t="str">
        <f>IFERROR(VLOOKUP($E719,contratos,5,FALSE),"")</f>
        <v/>
      </c>
      <c r="K719" s="112" t="str">
        <f>IFERROR(VLOOKUP($E719,contratos,6,FALSE),"")</f>
        <v/>
      </c>
      <c r="L719" s="112" t="str">
        <f>IFERROR(VLOOKUP($E719,contratos,7,FALSE),"")</f>
        <v/>
      </c>
      <c r="M719" s="113"/>
      <c r="N719" s="114"/>
      <c r="O719" s="113"/>
      <c r="P719" s="107"/>
      <c r="Q719" s="115"/>
      <c r="R719" s="116"/>
      <c r="S719" s="117" t="str">
        <f t="shared" si="3"/>
        <v/>
      </c>
      <c r="T719" s="116"/>
      <c r="U719" s="106" t="str">
        <f t="shared" si="11"/>
        <v/>
      </c>
      <c r="V719" s="107"/>
      <c r="W719" s="107"/>
      <c r="X719" s="118"/>
      <c r="Y719" s="119" t="str">
        <f t="shared" si="10"/>
        <v/>
      </c>
      <c r="Z719" s="113"/>
      <c r="AA719" s="113"/>
      <c r="AB719" s="119" t="str">
        <f>IF(T719&lt;&gt;"",(HOUR(T719)+MINUTE(T719)/60)*custohh,"")</f>
        <v/>
      </c>
      <c r="AC719" s="118"/>
      <c r="AD719" s="119" t="str">
        <f t="shared" si="6"/>
        <v/>
      </c>
      <c r="AE719" s="107"/>
      <c r="AF719" s="107"/>
      <c r="AG719" s="107"/>
      <c r="AH719" s="107"/>
      <c r="AI719" s="107"/>
      <c r="AJ719" s="120"/>
      <c r="AK719" s="107"/>
      <c r="AL719" s="113"/>
      <c r="AM719" s="121"/>
      <c r="AN719" s="121"/>
    </row>
    <row r="720">
      <c r="A720" s="104"/>
      <c r="B720" s="105"/>
      <c r="C720" s="105"/>
      <c r="D720" s="106" t="str">
        <f t="shared" si="9"/>
        <v/>
      </c>
      <c r="E720" s="107"/>
      <c r="F720" s="108" t="str">
        <f t="shared" si="2"/>
        <v/>
      </c>
      <c r="G720" s="109" t="str">
        <f>IFERROR(VLOOKUP($E720,contratos,2,FALSE),"")</f>
        <v/>
      </c>
      <c r="H720" s="110" t="str">
        <f>IFERROR(VLOOKUP($E720,contratos,3,FALSE),"")</f>
        <v/>
      </c>
      <c r="I720" s="111" t="str">
        <f>IFERROR(VLOOKUP($E720,contratos,4,FALSE),"")</f>
        <v/>
      </c>
      <c r="J720" s="112" t="str">
        <f>IFERROR(VLOOKUP($E720,contratos,5,FALSE),"")</f>
        <v/>
      </c>
      <c r="K720" s="112" t="str">
        <f>IFERROR(VLOOKUP($E720,contratos,6,FALSE),"")</f>
        <v/>
      </c>
      <c r="L720" s="112" t="str">
        <f>IFERROR(VLOOKUP($E720,contratos,7,FALSE),"")</f>
        <v/>
      </c>
      <c r="M720" s="113"/>
      <c r="N720" s="114"/>
      <c r="O720" s="113"/>
      <c r="P720" s="107"/>
      <c r="Q720" s="115"/>
      <c r="R720" s="116"/>
      <c r="S720" s="117" t="str">
        <f t="shared" si="3"/>
        <v/>
      </c>
      <c r="T720" s="116"/>
      <c r="U720" s="106" t="str">
        <f t="shared" si="11"/>
        <v/>
      </c>
      <c r="V720" s="107"/>
      <c r="W720" s="107"/>
      <c r="X720" s="118"/>
      <c r="Y720" s="119" t="str">
        <f t="shared" si="10"/>
        <v/>
      </c>
      <c r="Z720" s="113"/>
      <c r="AA720" s="113"/>
      <c r="AB720" s="119" t="str">
        <f>IF(T720&lt;&gt;"",(HOUR(T720)+MINUTE(T720)/60)*custohh,"")</f>
        <v/>
      </c>
      <c r="AC720" s="118"/>
      <c r="AD720" s="119" t="str">
        <f t="shared" si="6"/>
        <v/>
      </c>
      <c r="AE720" s="107"/>
      <c r="AF720" s="107"/>
      <c r="AG720" s="107"/>
      <c r="AH720" s="107"/>
      <c r="AI720" s="107"/>
      <c r="AJ720" s="120"/>
      <c r="AK720" s="107"/>
      <c r="AL720" s="113"/>
      <c r="AM720" s="121"/>
      <c r="AN720" s="121"/>
    </row>
    <row r="721">
      <c r="A721" s="104"/>
      <c r="B721" s="105"/>
      <c r="C721" s="105"/>
      <c r="D721" s="106" t="str">
        <f t="shared" si="9"/>
        <v/>
      </c>
      <c r="E721" s="107"/>
      <c r="F721" s="108" t="str">
        <f t="shared" si="2"/>
        <v/>
      </c>
      <c r="G721" s="109" t="str">
        <f>IFERROR(VLOOKUP($E721,contratos,2,FALSE),"")</f>
        <v/>
      </c>
      <c r="H721" s="110" t="str">
        <f>IFERROR(VLOOKUP($E721,contratos,3,FALSE),"")</f>
        <v/>
      </c>
      <c r="I721" s="111" t="str">
        <f>IFERROR(VLOOKUP($E721,contratos,4,FALSE),"")</f>
        <v/>
      </c>
      <c r="J721" s="112" t="str">
        <f>IFERROR(VLOOKUP($E721,contratos,5,FALSE),"")</f>
        <v/>
      </c>
      <c r="K721" s="112" t="str">
        <f>IFERROR(VLOOKUP($E721,contratos,6,FALSE),"")</f>
        <v/>
      </c>
      <c r="L721" s="112" t="str">
        <f>IFERROR(VLOOKUP($E721,contratos,7,FALSE),"")</f>
        <v/>
      </c>
      <c r="M721" s="113"/>
      <c r="N721" s="114"/>
      <c r="O721" s="113"/>
      <c r="P721" s="107"/>
      <c r="Q721" s="115"/>
      <c r="R721" s="116"/>
      <c r="S721" s="117" t="str">
        <f t="shared" si="3"/>
        <v/>
      </c>
      <c r="T721" s="116"/>
      <c r="U721" s="106" t="str">
        <f t="shared" si="11"/>
        <v/>
      </c>
      <c r="V721" s="107"/>
      <c r="W721" s="107"/>
      <c r="X721" s="118"/>
      <c r="Y721" s="119" t="str">
        <f t="shared" si="10"/>
        <v/>
      </c>
      <c r="Z721" s="113"/>
      <c r="AA721" s="113"/>
      <c r="AB721" s="119" t="str">
        <f>IF(T721&lt;&gt;"",(HOUR(T721)+MINUTE(T721)/60)*custohh,"")</f>
        <v/>
      </c>
      <c r="AC721" s="118"/>
      <c r="AD721" s="119" t="str">
        <f t="shared" si="6"/>
        <v/>
      </c>
      <c r="AE721" s="107"/>
      <c r="AF721" s="107"/>
      <c r="AG721" s="107"/>
      <c r="AH721" s="107"/>
      <c r="AI721" s="107"/>
      <c r="AJ721" s="120"/>
      <c r="AK721" s="107"/>
      <c r="AL721" s="113"/>
      <c r="AM721" s="121"/>
      <c r="AN721" s="121"/>
    </row>
    <row r="722">
      <c r="A722" s="104"/>
      <c r="B722" s="105"/>
      <c r="C722" s="105"/>
      <c r="D722" s="106" t="str">
        <f t="shared" si="9"/>
        <v/>
      </c>
      <c r="E722" s="107"/>
      <c r="F722" s="108" t="str">
        <f t="shared" si="2"/>
        <v/>
      </c>
      <c r="G722" s="109" t="str">
        <f>IFERROR(VLOOKUP($E722,contratos,2,FALSE),"")</f>
        <v/>
      </c>
      <c r="H722" s="110" t="str">
        <f>IFERROR(VLOOKUP($E722,contratos,3,FALSE),"")</f>
        <v/>
      </c>
      <c r="I722" s="111" t="str">
        <f>IFERROR(VLOOKUP($E722,contratos,4,FALSE),"")</f>
        <v/>
      </c>
      <c r="J722" s="112" t="str">
        <f>IFERROR(VLOOKUP($E722,contratos,5,FALSE),"")</f>
        <v/>
      </c>
      <c r="K722" s="112" t="str">
        <f>IFERROR(VLOOKUP($E722,contratos,6,FALSE),"")</f>
        <v/>
      </c>
      <c r="L722" s="112" t="str">
        <f>IFERROR(VLOOKUP($E722,contratos,7,FALSE),"")</f>
        <v/>
      </c>
      <c r="M722" s="113"/>
      <c r="N722" s="114"/>
      <c r="O722" s="113"/>
      <c r="P722" s="107"/>
      <c r="Q722" s="115"/>
      <c r="R722" s="116"/>
      <c r="S722" s="117" t="str">
        <f t="shared" si="3"/>
        <v/>
      </c>
      <c r="T722" s="116"/>
      <c r="U722" s="106" t="str">
        <f t="shared" si="11"/>
        <v/>
      </c>
      <c r="V722" s="107"/>
      <c r="W722" s="107"/>
      <c r="X722" s="118"/>
      <c r="Y722" s="119" t="str">
        <f t="shared" si="10"/>
        <v/>
      </c>
      <c r="Z722" s="113"/>
      <c r="AA722" s="113"/>
      <c r="AB722" s="119" t="str">
        <f>IF(T722&lt;&gt;"",(HOUR(T722)+MINUTE(T722)/60)*custohh,"")</f>
        <v/>
      </c>
      <c r="AC722" s="118"/>
      <c r="AD722" s="119" t="str">
        <f t="shared" si="6"/>
        <v/>
      </c>
      <c r="AE722" s="107"/>
      <c r="AF722" s="107"/>
      <c r="AG722" s="107"/>
      <c r="AH722" s="107"/>
      <c r="AI722" s="107"/>
      <c r="AJ722" s="120"/>
      <c r="AK722" s="107"/>
      <c r="AL722" s="113"/>
      <c r="AM722" s="121"/>
      <c r="AN722" s="121"/>
    </row>
    <row r="723">
      <c r="A723" s="104"/>
      <c r="B723" s="105"/>
      <c r="C723" s="105"/>
      <c r="D723" s="106" t="str">
        <f t="shared" si="9"/>
        <v/>
      </c>
      <c r="E723" s="107"/>
      <c r="F723" s="108" t="str">
        <f t="shared" si="2"/>
        <v/>
      </c>
      <c r="G723" s="109" t="str">
        <f>IFERROR(VLOOKUP($E723,contratos,2,FALSE),"")</f>
        <v/>
      </c>
      <c r="H723" s="110" t="str">
        <f>IFERROR(VLOOKUP($E723,contratos,3,FALSE),"")</f>
        <v/>
      </c>
      <c r="I723" s="111" t="str">
        <f>IFERROR(VLOOKUP($E723,contratos,4,FALSE),"")</f>
        <v/>
      </c>
      <c r="J723" s="112" t="str">
        <f>IFERROR(VLOOKUP($E723,contratos,5,FALSE),"")</f>
        <v/>
      </c>
      <c r="K723" s="112" t="str">
        <f>IFERROR(VLOOKUP($E723,contratos,6,FALSE),"")</f>
        <v/>
      </c>
      <c r="L723" s="112" t="str">
        <f>IFERROR(VLOOKUP($E723,contratos,7,FALSE),"")</f>
        <v/>
      </c>
      <c r="M723" s="113"/>
      <c r="N723" s="114"/>
      <c r="O723" s="113"/>
      <c r="P723" s="107"/>
      <c r="Q723" s="115"/>
      <c r="R723" s="116"/>
      <c r="S723" s="117" t="str">
        <f t="shared" si="3"/>
        <v/>
      </c>
      <c r="T723" s="116"/>
      <c r="U723" s="106" t="str">
        <f t="shared" si="11"/>
        <v/>
      </c>
      <c r="V723" s="107"/>
      <c r="W723" s="107"/>
      <c r="X723" s="118"/>
      <c r="Y723" s="119" t="str">
        <f t="shared" si="10"/>
        <v/>
      </c>
      <c r="Z723" s="113"/>
      <c r="AA723" s="113"/>
      <c r="AB723" s="119" t="str">
        <f>IF(T723&lt;&gt;"",(HOUR(T723)+MINUTE(T723)/60)*custohh,"")</f>
        <v/>
      </c>
      <c r="AC723" s="118"/>
      <c r="AD723" s="119" t="str">
        <f t="shared" si="6"/>
        <v/>
      </c>
      <c r="AE723" s="107"/>
      <c r="AF723" s="107"/>
      <c r="AG723" s="107"/>
      <c r="AH723" s="107"/>
      <c r="AI723" s="107"/>
      <c r="AJ723" s="120"/>
      <c r="AK723" s="107"/>
      <c r="AL723" s="113"/>
      <c r="AM723" s="121"/>
      <c r="AN723" s="121"/>
    </row>
    <row r="724">
      <c r="A724" s="104"/>
      <c r="B724" s="105"/>
      <c r="C724" s="105"/>
      <c r="D724" s="106" t="str">
        <f t="shared" si="9"/>
        <v/>
      </c>
      <c r="E724" s="107"/>
      <c r="F724" s="108" t="str">
        <f t="shared" si="2"/>
        <v/>
      </c>
      <c r="G724" s="109" t="str">
        <f>IFERROR(VLOOKUP($E724,contratos,2,FALSE),"")</f>
        <v/>
      </c>
      <c r="H724" s="110" t="str">
        <f>IFERROR(VLOOKUP($E724,contratos,3,FALSE),"")</f>
        <v/>
      </c>
      <c r="I724" s="111" t="str">
        <f>IFERROR(VLOOKUP($E724,contratos,4,FALSE),"")</f>
        <v/>
      </c>
      <c r="J724" s="112" t="str">
        <f>IFERROR(VLOOKUP($E724,contratos,5,FALSE),"")</f>
        <v/>
      </c>
      <c r="K724" s="112" t="str">
        <f>IFERROR(VLOOKUP($E724,contratos,6,FALSE),"")</f>
        <v/>
      </c>
      <c r="L724" s="112" t="str">
        <f>IFERROR(VLOOKUP($E724,contratos,7,FALSE),"")</f>
        <v/>
      </c>
      <c r="M724" s="113"/>
      <c r="N724" s="114"/>
      <c r="O724" s="113"/>
      <c r="P724" s="107"/>
      <c r="Q724" s="115"/>
      <c r="R724" s="116"/>
      <c r="S724" s="117" t="str">
        <f t="shared" si="3"/>
        <v/>
      </c>
      <c r="T724" s="116"/>
      <c r="U724" s="106" t="str">
        <f t="shared" si="11"/>
        <v/>
      </c>
      <c r="V724" s="107"/>
      <c r="W724" s="107"/>
      <c r="X724" s="118"/>
      <c r="Y724" s="119" t="str">
        <f t="shared" si="10"/>
        <v/>
      </c>
      <c r="Z724" s="113"/>
      <c r="AA724" s="113"/>
      <c r="AB724" s="119" t="str">
        <f>IF(T724&lt;&gt;"",(HOUR(T724)+MINUTE(T724)/60)*custohh,"")</f>
        <v/>
      </c>
      <c r="AC724" s="118"/>
      <c r="AD724" s="119" t="str">
        <f t="shared" si="6"/>
        <v/>
      </c>
      <c r="AE724" s="107"/>
      <c r="AF724" s="107"/>
      <c r="AG724" s="107"/>
      <c r="AH724" s="107"/>
      <c r="AI724" s="107"/>
      <c r="AJ724" s="120"/>
      <c r="AK724" s="107"/>
      <c r="AL724" s="113"/>
      <c r="AM724" s="121"/>
      <c r="AN724" s="121"/>
    </row>
    <row r="725">
      <c r="A725" s="104"/>
      <c r="B725" s="105"/>
      <c r="C725" s="105"/>
      <c r="D725" s="106" t="str">
        <f t="shared" si="9"/>
        <v/>
      </c>
      <c r="E725" s="107"/>
      <c r="F725" s="108" t="str">
        <f t="shared" si="2"/>
        <v/>
      </c>
      <c r="G725" s="109" t="str">
        <f>IFERROR(VLOOKUP($E725,contratos,2,FALSE),"")</f>
        <v/>
      </c>
      <c r="H725" s="110" t="str">
        <f>IFERROR(VLOOKUP($E725,contratos,3,FALSE),"")</f>
        <v/>
      </c>
      <c r="I725" s="111" t="str">
        <f>IFERROR(VLOOKUP($E725,contratos,4,FALSE),"")</f>
        <v/>
      </c>
      <c r="J725" s="112" t="str">
        <f>IFERROR(VLOOKUP($E725,contratos,5,FALSE),"")</f>
        <v/>
      </c>
      <c r="K725" s="112" t="str">
        <f>IFERROR(VLOOKUP($E725,contratos,6,FALSE),"")</f>
        <v/>
      </c>
      <c r="L725" s="112" t="str">
        <f>IFERROR(VLOOKUP($E725,contratos,7,FALSE),"")</f>
        <v/>
      </c>
      <c r="M725" s="113"/>
      <c r="N725" s="114"/>
      <c r="O725" s="113"/>
      <c r="P725" s="107"/>
      <c r="Q725" s="115"/>
      <c r="R725" s="116"/>
      <c r="S725" s="117" t="str">
        <f t="shared" si="3"/>
        <v/>
      </c>
      <c r="T725" s="116"/>
      <c r="U725" s="106" t="str">
        <f t="shared" si="11"/>
        <v/>
      </c>
      <c r="V725" s="107"/>
      <c r="W725" s="107"/>
      <c r="X725" s="118"/>
      <c r="Y725" s="119" t="str">
        <f t="shared" si="10"/>
        <v/>
      </c>
      <c r="Z725" s="113"/>
      <c r="AA725" s="113"/>
      <c r="AB725" s="119" t="str">
        <f>IF(T725&lt;&gt;"",(HOUR(T725)+MINUTE(T725)/60)*custohh,"")</f>
        <v/>
      </c>
      <c r="AC725" s="118"/>
      <c r="AD725" s="119" t="str">
        <f t="shared" si="6"/>
        <v/>
      </c>
      <c r="AE725" s="107"/>
      <c r="AF725" s="107"/>
      <c r="AG725" s="107"/>
      <c r="AH725" s="107"/>
      <c r="AI725" s="107"/>
      <c r="AJ725" s="120"/>
      <c r="AK725" s="107"/>
      <c r="AL725" s="113"/>
      <c r="AM725" s="121"/>
      <c r="AN725" s="121"/>
    </row>
    <row r="726">
      <c r="A726" s="104"/>
      <c r="B726" s="105"/>
      <c r="C726" s="105"/>
      <c r="D726" s="106" t="str">
        <f t="shared" si="9"/>
        <v/>
      </c>
      <c r="E726" s="107"/>
      <c r="F726" s="108" t="str">
        <f t="shared" si="2"/>
        <v/>
      </c>
      <c r="G726" s="109" t="str">
        <f>IFERROR(VLOOKUP($E726,contratos,2,FALSE),"")</f>
        <v/>
      </c>
      <c r="H726" s="110" t="str">
        <f>IFERROR(VLOOKUP($E726,contratos,3,FALSE),"")</f>
        <v/>
      </c>
      <c r="I726" s="111" t="str">
        <f>IFERROR(VLOOKUP($E726,contratos,4,FALSE),"")</f>
        <v/>
      </c>
      <c r="J726" s="112" t="str">
        <f>IFERROR(VLOOKUP($E726,contratos,5,FALSE),"")</f>
        <v/>
      </c>
      <c r="K726" s="112" t="str">
        <f>IFERROR(VLOOKUP($E726,contratos,6,FALSE),"")</f>
        <v/>
      </c>
      <c r="L726" s="112" t="str">
        <f>IFERROR(VLOOKUP($E726,contratos,7,FALSE),"")</f>
        <v/>
      </c>
      <c r="M726" s="113"/>
      <c r="N726" s="114"/>
      <c r="O726" s="113"/>
      <c r="P726" s="107"/>
      <c r="Q726" s="115"/>
      <c r="R726" s="116"/>
      <c r="S726" s="117" t="str">
        <f t="shared" si="3"/>
        <v/>
      </c>
      <c r="T726" s="116"/>
      <c r="U726" s="106" t="str">
        <f t="shared" si="11"/>
        <v/>
      </c>
      <c r="V726" s="107"/>
      <c r="W726" s="107"/>
      <c r="X726" s="118"/>
      <c r="Y726" s="119" t="str">
        <f t="shared" si="10"/>
        <v/>
      </c>
      <c r="Z726" s="113"/>
      <c r="AA726" s="113"/>
      <c r="AB726" s="119" t="str">
        <f>IF(T726&lt;&gt;"",(HOUR(T726)+MINUTE(T726)/60)*custohh,"")</f>
        <v/>
      </c>
      <c r="AC726" s="118"/>
      <c r="AD726" s="119" t="str">
        <f t="shared" si="6"/>
        <v/>
      </c>
      <c r="AE726" s="107"/>
      <c r="AF726" s="107"/>
      <c r="AG726" s="107"/>
      <c r="AH726" s="107"/>
      <c r="AI726" s="107"/>
      <c r="AJ726" s="120"/>
      <c r="AK726" s="107"/>
      <c r="AL726" s="113"/>
      <c r="AM726" s="121"/>
      <c r="AN726" s="121"/>
    </row>
    <row r="727">
      <c r="A727" s="104"/>
      <c r="B727" s="105"/>
      <c r="C727" s="105"/>
      <c r="D727" s="106" t="str">
        <f t="shared" si="9"/>
        <v/>
      </c>
      <c r="E727" s="107"/>
      <c r="F727" s="108" t="str">
        <f t="shared" si="2"/>
        <v/>
      </c>
      <c r="G727" s="109" t="str">
        <f>IFERROR(VLOOKUP($E727,contratos,2,FALSE),"")</f>
        <v/>
      </c>
      <c r="H727" s="110" t="str">
        <f>IFERROR(VLOOKUP($E727,contratos,3,FALSE),"")</f>
        <v/>
      </c>
      <c r="I727" s="111" t="str">
        <f>IFERROR(VLOOKUP($E727,contratos,4,FALSE),"")</f>
        <v/>
      </c>
      <c r="J727" s="112" t="str">
        <f>IFERROR(VLOOKUP($E727,contratos,5,FALSE),"")</f>
        <v/>
      </c>
      <c r="K727" s="112" t="str">
        <f>IFERROR(VLOOKUP($E727,contratos,6,FALSE),"")</f>
        <v/>
      </c>
      <c r="L727" s="112" t="str">
        <f>IFERROR(VLOOKUP($E727,contratos,7,FALSE),"")</f>
        <v/>
      </c>
      <c r="M727" s="113"/>
      <c r="N727" s="114"/>
      <c r="O727" s="113"/>
      <c r="P727" s="107"/>
      <c r="Q727" s="115"/>
      <c r="R727" s="116"/>
      <c r="S727" s="117" t="str">
        <f t="shared" si="3"/>
        <v/>
      </c>
      <c r="T727" s="116"/>
      <c r="U727" s="106" t="str">
        <f t="shared" si="11"/>
        <v/>
      </c>
      <c r="V727" s="107"/>
      <c r="W727" s="107"/>
      <c r="X727" s="118"/>
      <c r="Y727" s="119" t="str">
        <f t="shared" si="10"/>
        <v/>
      </c>
      <c r="Z727" s="113"/>
      <c r="AA727" s="113"/>
      <c r="AB727" s="119" t="str">
        <f>IF(T727&lt;&gt;"",(HOUR(T727)+MINUTE(T727)/60)*custohh,"")</f>
        <v/>
      </c>
      <c r="AC727" s="118"/>
      <c r="AD727" s="119" t="str">
        <f t="shared" si="6"/>
        <v/>
      </c>
      <c r="AE727" s="107"/>
      <c r="AF727" s="107"/>
      <c r="AG727" s="107"/>
      <c r="AH727" s="107"/>
      <c r="AI727" s="107"/>
      <c r="AJ727" s="120"/>
      <c r="AK727" s="107"/>
      <c r="AL727" s="113"/>
      <c r="AM727" s="121"/>
      <c r="AN727" s="121"/>
    </row>
    <row r="728">
      <c r="A728" s="104"/>
      <c r="B728" s="105"/>
      <c r="C728" s="105"/>
      <c r="D728" s="106" t="str">
        <f t="shared" si="9"/>
        <v/>
      </c>
      <c r="E728" s="107"/>
      <c r="F728" s="108" t="str">
        <f t="shared" si="2"/>
        <v/>
      </c>
      <c r="G728" s="109" t="str">
        <f>IFERROR(VLOOKUP($E728,contratos,2,FALSE),"")</f>
        <v/>
      </c>
      <c r="H728" s="110" t="str">
        <f>IFERROR(VLOOKUP($E728,contratos,3,FALSE),"")</f>
        <v/>
      </c>
      <c r="I728" s="111" t="str">
        <f>IFERROR(VLOOKUP($E728,contratos,4,FALSE),"")</f>
        <v/>
      </c>
      <c r="J728" s="112" t="str">
        <f>IFERROR(VLOOKUP($E728,contratos,5,FALSE),"")</f>
        <v/>
      </c>
      <c r="K728" s="112" t="str">
        <f>IFERROR(VLOOKUP($E728,contratos,6,FALSE),"")</f>
        <v/>
      </c>
      <c r="L728" s="112" t="str">
        <f>IFERROR(VLOOKUP($E728,contratos,7,FALSE),"")</f>
        <v/>
      </c>
      <c r="M728" s="113"/>
      <c r="N728" s="114"/>
      <c r="O728" s="113"/>
      <c r="P728" s="107"/>
      <c r="Q728" s="115"/>
      <c r="R728" s="116"/>
      <c r="S728" s="117" t="str">
        <f t="shared" si="3"/>
        <v/>
      </c>
      <c r="T728" s="116"/>
      <c r="U728" s="106" t="str">
        <f t="shared" si="11"/>
        <v/>
      </c>
      <c r="V728" s="107"/>
      <c r="W728" s="107"/>
      <c r="X728" s="118"/>
      <c r="Y728" s="119" t="str">
        <f t="shared" si="10"/>
        <v/>
      </c>
      <c r="Z728" s="113"/>
      <c r="AA728" s="113"/>
      <c r="AB728" s="119" t="str">
        <f>IF(T728&lt;&gt;"",(HOUR(T728)+MINUTE(T728)/60)*custohh,"")</f>
        <v/>
      </c>
      <c r="AC728" s="118"/>
      <c r="AD728" s="119" t="str">
        <f t="shared" si="6"/>
        <v/>
      </c>
      <c r="AE728" s="107"/>
      <c r="AF728" s="107"/>
      <c r="AG728" s="107"/>
      <c r="AH728" s="107"/>
      <c r="AI728" s="107"/>
      <c r="AJ728" s="120"/>
      <c r="AK728" s="107"/>
      <c r="AL728" s="113"/>
      <c r="AM728" s="121"/>
      <c r="AN728" s="121"/>
    </row>
    <row r="729">
      <c r="A729" s="104"/>
      <c r="B729" s="105"/>
      <c r="C729" s="105"/>
      <c r="D729" s="106" t="str">
        <f t="shared" si="9"/>
        <v/>
      </c>
      <c r="E729" s="107"/>
      <c r="F729" s="108" t="str">
        <f t="shared" si="2"/>
        <v/>
      </c>
      <c r="G729" s="109" t="str">
        <f>IFERROR(VLOOKUP($E729,contratos,2,FALSE),"")</f>
        <v/>
      </c>
      <c r="H729" s="110" t="str">
        <f>IFERROR(VLOOKUP($E729,contratos,3,FALSE),"")</f>
        <v/>
      </c>
      <c r="I729" s="111" t="str">
        <f>IFERROR(VLOOKUP($E729,contratos,4,FALSE),"")</f>
        <v/>
      </c>
      <c r="J729" s="112" t="str">
        <f>IFERROR(VLOOKUP($E729,contratos,5,FALSE),"")</f>
        <v/>
      </c>
      <c r="K729" s="112" t="str">
        <f>IFERROR(VLOOKUP($E729,contratos,6,FALSE),"")</f>
        <v/>
      </c>
      <c r="L729" s="112" t="str">
        <f>IFERROR(VLOOKUP($E729,contratos,7,FALSE),"")</f>
        <v/>
      </c>
      <c r="M729" s="113"/>
      <c r="N729" s="114"/>
      <c r="O729" s="113"/>
      <c r="P729" s="107"/>
      <c r="Q729" s="115"/>
      <c r="R729" s="116"/>
      <c r="S729" s="117" t="str">
        <f t="shared" si="3"/>
        <v/>
      </c>
      <c r="T729" s="116"/>
      <c r="U729" s="106" t="str">
        <f t="shared" si="11"/>
        <v/>
      </c>
      <c r="V729" s="107"/>
      <c r="W729" s="107"/>
      <c r="X729" s="118"/>
      <c r="Y729" s="119" t="str">
        <f t="shared" si="10"/>
        <v/>
      </c>
      <c r="Z729" s="113"/>
      <c r="AA729" s="113"/>
      <c r="AB729" s="119" t="str">
        <f>IF(T729&lt;&gt;"",(HOUR(T729)+MINUTE(T729)/60)*custohh,"")</f>
        <v/>
      </c>
      <c r="AC729" s="118"/>
      <c r="AD729" s="119" t="str">
        <f t="shared" si="6"/>
        <v/>
      </c>
      <c r="AE729" s="107"/>
      <c r="AF729" s="107"/>
      <c r="AG729" s="107"/>
      <c r="AH729" s="107"/>
      <c r="AI729" s="107"/>
      <c r="AJ729" s="120"/>
      <c r="AK729" s="107"/>
      <c r="AL729" s="113"/>
      <c r="AM729" s="121"/>
      <c r="AN729" s="121"/>
    </row>
    <row r="730">
      <c r="A730" s="104"/>
      <c r="B730" s="105"/>
      <c r="C730" s="105"/>
      <c r="D730" s="106" t="str">
        <f t="shared" si="9"/>
        <v/>
      </c>
      <c r="E730" s="107"/>
      <c r="F730" s="108" t="str">
        <f t="shared" si="2"/>
        <v/>
      </c>
      <c r="G730" s="109" t="str">
        <f>IFERROR(VLOOKUP($E730,contratos,2,FALSE),"")</f>
        <v/>
      </c>
      <c r="H730" s="110" t="str">
        <f>IFERROR(VLOOKUP($E730,contratos,3,FALSE),"")</f>
        <v/>
      </c>
      <c r="I730" s="111" t="str">
        <f>IFERROR(VLOOKUP($E730,contratos,4,FALSE),"")</f>
        <v/>
      </c>
      <c r="J730" s="112" t="str">
        <f>IFERROR(VLOOKUP($E730,contratos,5,FALSE),"")</f>
        <v/>
      </c>
      <c r="K730" s="112" t="str">
        <f>IFERROR(VLOOKUP($E730,contratos,6,FALSE),"")</f>
        <v/>
      </c>
      <c r="L730" s="112" t="str">
        <f>IFERROR(VLOOKUP($E730,contratos,7,FALSE),"")</f>
        <v/>
      </c>
      <c r="M730" s="113"/>
      <c r="N730" s="114"/>
      <c r="O730" s="113"/>
      <c r="P730" s="107"/>
      <c r="Q730" s="115"/>
      <c r="R730" s="116"/>
      <c r="S730" s="117" t="str">
        <f t="shared" si="3"/>
        <v/>
      </c>
      <c r="T730" s="116"/>
      <c r="U730" s="106" t="str">
        <f t="shared" si="11"/>
        <v/>
      </c>
      <c r="V730" s="107"/>
      <c r="W730" s="107"/>
      <c r="X730" s="118"/>
      <c r="Y730" s="119" t="str">
        <f t="shared" si="10"/>
        <v/>
      </c>
      <c r="Z730" s="113"/>
      <c r="AA730" s="113"/>
      <c r="AB730" s="119" t="str">
        <f>IF(T730&lt;&gt;"",(HOUR(T730)+MINUTE(T730)/60)*custohh,"")</f>
        <v/>
      </c>
      <c r="AC730" s="118"/>
      <c r="AD730" s="119" t="str">
        <f t="shared" si="6"/>
        <v/>
      </c>
      <c r="AE730" s="107"/>
      <c r="AF730" s="107"/>
      <c r="AG730" s="107"/>
      <c r="AH730" s="107"/>
      <c r="AI730" s="107"/>
      <c r="AJ730" s="120"/>
      <c r="AK730" s="107"/>
      <c r="AL730" s="113"/>
      <c r="AM730" s="121"/>
      <c r="AN730" s="121"/>
    </row>
    <row r="731">
      <c r="A731" s="104"/>
      <c r="B731" s="105"/>
      <c r="C731" s="105"/>
      <c r="D731" s="106" t="str">
        <f t="shared" si="9"/>
        <v/>
      </c>
      <c r="E731" s="107"/>
      <c r="F731" s="108" t="str">
        <f t="shared" si="2"/>
        <v/>
      </c>
      <c r="G731" s="109" t="str">
        <f>IFERROR(VLOOKUP($E731,contratos,2,FALSE),"")</f>
        <v/>
      </c>
      <c r="H731" s="110" t="str">
        <f>IFERROR(VLOOKUP($E731,contratos,3,FALSE),"")</f>
        <v/>
      </c>
      <c r="I731" s="111" t="str">
        <f>IFERROR(VLOOKUP($E731,contratos,4,FALSE),"")</f>
        <v/>
      </c>
      <c r="J731" s="112" t="str">
        <f>IFERROR(VLOOKUP($E731,contratos,5,FALSE),"")</f>
        <v/>
      </c>
      <c r="K731" s="112" t="str">
        <f>IFERROR(VLOOKUP($E731,contratos,6,FALSE),"")</f>
        <v/>
      </c>
      <c r="L731" s="112" t="str">
        <f>IFERROR(VLOOKUP($E731,contratos,7,FALSE),"")</f>
        <v/>
      </c>
      <c r="M731" s="113"/>
      <c r="N731" s="114"/>
      <c r="O731" s="113"/>
      <c r="P731" s="107"/>
      <c r="Q731" s="115"/>
      <c r="R731" s="116"/>
      <c r="S731" s="117" t="str">
        <f t="shared" si="3"/>
        <v/>
      </c>
      <c r="T731" s="116"/>
      <c r="U731" s="106" t="str">
        <f t="shared" si="11"/>
        <v/>
      </c>
      <c r="V731" s="107"/>
      <c r="W731" s="107"/>
      <c r="X731" s="118"/>
      <c r="Y731" s="119" t="str">
        <f t="shared" si="10"/>
        <v/>
      </c>
      <c r="Z731" s="113"/>
      <c r="AA731" s="113"/>
      <c r="AB731" s="119" t="str">
        <f>IF(T731&lt;&gt;"",(HOUR(T731)+MINUTE(T731)/60)*custohh,"")</f>
        <v/>
      </c>
      <c r="AC731" s="118"/>
      <c r="AD731" s="119" t="str">
        <f t="shared" si="6"/>
        <v/>
      </c>
      <c r="AE731" s="107"/>
      <c r="AF731" s="107"/>
      <c r="AG731" s="107"/>
      <c r="AH731" s="107"/>
      <c r="AI731" s="107"/>
      <c r="AJ731" s="120"/>
      <c r="AK731" s="107"/>
      <c r="AL731" s="113"/>
      <c r="AM731" s="121"/>
      <c r="AN731" s="121"/>
    </row>
    <row r="732">
      <c r="A732" s="104"/>
      <c r="B732" s="105"/>
      <c r="C732" s="105"/>
      <c r="D732" s="106" t="str">
        <f t="shared" si="9"/>
        <v/>
      </c>
      <c r="E732" s="107"/>
      <c r="F732" s="108" t="str">
        <f t="shared" si="2"/>
        <v/>
      </c>
      <c r="G732" s="109" t="str">
        <f>IFERROR(VLOOKUP($E732,contratos,2,FALSE),"")</f>
        <v/>
      </c>
      <c r="H732" s="110" t="str">
        <f>IFERROR(VLOOKUP($E732,contratos,3,FALSE),"")</f>
        <v/>
      </c>
      <c r="I732" s="111" t="str">
        <f>IFERROR(VLOOKUP($E732,contratos,4,FALSE),"")</f>
        <v/>
      </c>
      <c r="J732" s="112" t="str">
        <f>IFERROR(VLOOKUP($E732,contratos,5,FALSE),"")</f>
        <v/>
      </c>
      <c r="K732" s="112" t="str">
        <f>IFERROR(VLOOKUP($E732,contratos,6,FALSE),"")</f>
        <v/>
      </c>
      <c r="L732" s="112" t="str">
        <f>IFERROR(VLOOKUP($E732,contratos,7,FALSE),"")</f>
        <v/>
      </c>
      <c r="M732" s="113"/>
      <c r="N732" s="114"/>
      <c r="O732" s="113"/>
      <c r="P732" s="107"/>
      <c r="Q732" s="115"/>
      <c r="R732" s="116"/>
      <c r="S732" s="117" t="str">
        <f t="shared" si="3"/>
        <v/>
      </c>
      <c r="T732" s="116"/>
      <c r="U732" s="106" t="str">
        <f t="shared" si="11"/>
        <v/>
      </c>
      <c r="V732" s="107"/>
      <c r="W732" s="107"/>
      <c r="X732" s="118"/>
      <c r="Y732" s="119" t="str">
        <f t="shared" si="10"/>
        <v/>
      </c>
      <c r="Z732" s="113"/>
      <c r="AA732" s="113"/>
      <c r="AB732" s="119" t="str">
        <f>IF(T732&lt;&gt;"",(HOUR(T732)+MINUTE(T732)/60)*custohh,"")</f>
        <v/>
      </c>
      <c r="AC732" s="118"/>
      <c r="AD732" s="119" t="str">
        <f t="shared" si="6"/>
        <v/>
      </c>
      <c r="AE732" s="107"/>
      <c r="AF732" s="107"/>
      <c r="AG732" s="107"/>
      <c r="AH732" s="107"/>
      <c r="AI732" s="107"/>
      <c r="AJ732" s="120"/>
      <c r="AK732" s="107"/>
      <c r="AL732" s="113"/>
      <c r="AM732" s="121"/>
      <c r="AN732" s="121"/>
    </row>
    <row r="733">
      <c r="A733" s="104"/>
      <c r="B733" s="105"/>
      <c r="C733" s="105"/>
      <c r="D733" s="106" t="str">
        <f t="shared" si="9"/>
        <v/>
      </c>
      <c r="E733" s="107"/>
      <c r="F733" s="108" t="str">
        <f t="shared" si="2"/>
        <v/>
      </c>
      <c r="G733" s="109" t="str">
        <f>IFERROR(VLOOKUP($E733,contratos,2,FALSE),"")</f>
        <v/>
      </c>
      <c r="H733" s="110" t="str">
        <f>IFERROR(VLOOKUP($E733,contratos,3,FALSE),"")</f>
        <v/>
      </c>
      <c r="I733" s="111" t="str">
        <f>IFERROR(VLOOKUP($E733,contratos,4,FALSE),"")</f>
        <v/>
      </c>
      <c r="J733" s="112" t="str">
        <f>IFERROR(VLOOKUP($E733,contratos,5,FALSE),"")</f>
        <v/>
      </c>
      <c r="K733" s="112" t="str">
        <f>IFERROR(VLOOKUP($E733,contratos,6,FALSE),"")</f>
        <v/>
      </c>
      <c r="L733" s="112" t="str">
        <f>IFERROR(VLOOKUP($E733,contratos,7,FALSE),"")</f>
        <v/>
      </c>
      <c r="M733" s="113"/>
      <c r="N733" s="114"/>
      <c r="O733" s="113"/>
      <c r="P733" s="107"/>
      <c r="Q733" s="115"/>
      <c r="R733" s="116"/>
      <c r="S733" s="117" t="str">
        <f t="shared" si="3"/>
        <v/>
      </c>
      <c r="T733" s="116"/>
      <c r="U733" s="106" t="str">
        <f t="shared" si="11"/>
        <v/>
      </c>
      <c r="V733" s="107"/>
      <c r="W733" s="107"/>
      <c r="X733" s="118"/>
      <c r="Y733" s="119" t="str">
        <f t="shared" si="10"/>
        <v/>
      </c>
      <c r="Z733" s="113"/>
      <c r="AA733" s="113"/>
      <c r="AB733" s="119" t="str">
        <f>IF(T733&lt;&gt;"",(HOUR(T733)+MINUTE(T733)/60)*custohh,"")</f>
        <v/>
      </c>
      <c r="AC733" s="118"/>
      <c r="AD733" s="119" t="str">
        <f t="shared" si="6"/>
        <v/>
      </c>
      <c r="AE733" s="107"/>
      <c r="AF733" s="107"/>
      <c r="AG733" s="107"/>
      <c r="AH733" s="107"/>
      <c r="AI733" s="107"/>
      <c r="AJ733" s="120"/>
      <c r="AK733" s="107"/>
      <c r="AL733" s="113"/>
      <c r="AM733" s="121"/>
      <c r="AN733" s="121"/>
    </row>
    <row r="734">
      <c r="A734" s="104"/>
      <c r="B734" s="105"/>
      <c r="C734" s="105"/>
      <c r="D734" s="106" t="str">
        <f t="shared" si="9"/>
        <v/>
      </c>
      <c r="E734" s="107"/>
      <c r="F734" s="108" t="str">
        <f t="shared" si="2"/>
        <v/>
      </c>
      <c r="G734" s="109" t="str">
        <f>IFERROR(VLOOKUP($E734,contratos,2,FALSE),"")</f>
        <v/>
      </c>
      <c r="H734" s="110" t="str">
        <f>IFERROR(VLOOKUP($E734,contratos,3,FALSE),"")</f>
        <v/>
      </c>
      <c r="I734" s="111" t="str">
        <f>IFERROR(VLOOKUP($E734,contratos,4,FALSE),"")</f>
        <v/>
      </c>
      <c r="J734" s="112" t="str">
        <f>IFERROR(VLOOKUP($E734,contratos,5,FALSE),"")</f>
        <v/>
      </c>
      <c r="K734" s="112" t="str">
        <f>IFERROR(VLOOKUP($E734,contratos,6,FALSE),"")</f>
        <v/>
      </c>
      <c r="L734" s="112" t="str">
        <f>IFERROR(VLOOKUP($E734,contratos,7,FALSE),"")</f>
        <v/>
      </c>
      <c r="M734" s="113"/>
      <c r="N734" s="114"/>
      <c r="O734" s="113"/>
      <c r="P734" s="107"/>
      <c r="Q734" s="115"/>
      <c r="R734" s="116"/>
      <c r="S734" s="117" t="str">
        <f t="shared" si="3"/>
        <v/>
      </c>
      <c r="T734" s="116"/>
      <c r="U734" s="106" t="str">
        <f t="shared" si="11"/>
        <v/>
      </c>
      <c r="V734" s="107"/>
      <c r="W734" s="107"/>
      <c r="X734" s="118"/>
      <c r="Y734" s="119" t="str">
        <f t="shared" si="10"/>
        <v/>
      </c>
      <c r="Z734" s="113"/>
      <c r="AA734" s="113"/>
      <c r="AB734" s="119" t="str">
        <f>IF(T734&lt;&gt;"",(HOUR(T734)+MINUTE(T734)/60)*custohh,"")</f>
        <v/>
      </c>
      <c r="AC734" s="118"/>
      <c r="AD734" s="119" t="str">
        <f t="shared" si="6"/>
        <v/>
      </c>
      <c r="AE734" s="107"/>
      <c r="AF734" s="107"/>
      <c r="AG734" s="107"/>
      <c r="AH734" s="107"/>
      <c r="AI734" s="107"/>
      <c r="AJ734" s="120"/>
      <c r="AK734" s="107"/>
      <c r="AL734" s="113"/>
      <c r="AM734" s="121"/>
      <c r="AN734" s="121"/>
    </row>
    <row r="735">
      <c r="A735" s="104"/>
      <c r="B735" s="105"/>
      <c r="C735" s="105"/>
      <c r="D735" s="106" t="str">
        <f t="shared" si="9"/>
        <v/>
      </c>
      <c r="E735" s="107"/>
      <c r="F735" s="108" t="str">
        <f t="shared" si="2"/>
        <v/>
      </c>
      <c r="G735" s="109" t="str">
        <f>IFERROR(VLOOKUP($E735,contratos,2,FALSE),"")</f>
        <v/>
      </c>
      <c r="H735" s="110" t="str">
        <f>IFERROR(VLOOKUP($E735,contratos,3,FALSE),"")</f>
        <v/>
      </c>
      <c r="I735" s="111" t="str">
        <f>IFERROR(VLOOKUP($E735,contratos,4,FALSE),"")</f>
        <v/>
      </c>
      <c r="J735" s="112" t="str">
        <f>IFERROR(VLOOKUP($E735,contratos,5,FALSE),"")</f>
        <v/>
      </c>
      <c r="K735" s="112" t="str">
        <f>IFERROR(VLOOKUP($E735,contratos,6,FALSE),"")</f>
        <v/>
      </c>
      <c r="L735" s="112" t="str">
        <f>IFERROR(VLOOKUP($E735,contratos,7,FALSE),"")</f>
        <v/>
      </c>
      <c r="M735" s="113"/>
      <c r="N735" s="114"/>
      <c r="O735" s="113"/>
      <c r="P735" s="107"/>
      <c r="Q735" s="115"/>
      <c r="R735" s="116"/>
      <c r="S735" s="117" t="str">
        <f t="shared" si="3"/>
        <v/>
      </c>
      <c r="T735" s="116"/>
      <c r="U735" s="106" t="str">
        <f t="shared" si="11"/>
        <v/>
      </c>
      <c r="V735" s="107"/>
      <c r="W735" s="107"/>
      <c r="X735" s="118"/>
      <c r="Y735" s="119" t="str">
        <f t="shared" si="10"/>
        <v/>
      </c>
      <c r="Z735" s="113"/>
      <c r="AA735" s="113"/>
      <c r="AB735" s="119" t="str">
        <f>IF(T735&lt;&gt;"",(HOUR(T735)+MINUTE(T735)/60)*custohh,"")</f>
        <v/>
      </c>
      <c r="AC735" s="118"/>
      <c r="AD735" s="119" t="str">
        <f t="shared" si="6"/>
        <v/>
      </c>
      <c r="AE735" s="107"/>
      <c r="AF735" s="107"/>
      <c r="AG735" s="107"/>
      <c r="AH735" s="107"/>
      <c r="AI735" s="107"/>
      <c r="AJ735" s="120"/>
      <c r="AK735" s="107"/>
      <c r="AL735" s="113"/>
      <c r="AM735" s="121"/>
      <c r="AN735" s="121"/>
    </row>
    <row r="736">
      <c r="A736" s="104"/>
      <c r="B736" s="105"/>
      <c r="C736" s="105"/>
      <c r="D736" s="106" t="str">
        <f t="shared" si="9"/>
        <v/>
      </c>
      <c r="E736" s="107"/>
      <c r="F736" s="108" t="str">
        <f t="shared" si="2"/>
        <v/>
      </c>
      <c r="G736" s="109" t="str">
        <f>IFERROR(VLOOKUP($E736,contratos,2,FALSE),"")</f>
        <v/>
      </c>
      <c r="H736" s="110" t="str">
        <f>IFERROR(VLOOKUP($E736,contratos,3,FALSE),"")</f>
        <v/>
      </c>
      <c r="I736" s="111" t="str">
        <f>IFERROR(VLOOKUP($E736,contratos,4,FALSE),"")</f>
        <v/>
      </c>
      <c r="J736" s="112" t="str">
        <f>IFERROR(VLOOKUP($E736,contratos,5,FALSE),"")</f>
        <v/>
      </c>
      <c r="K736" s="112" t="str">
        <f>IFERROR(VLOOKUP($E736,contratos,6,FALSE),"")</f>
        <v/>
      </c>
      <c r="L736" s="112" t="str">
        <f>IFERROR(VLOOKUP($E736,contratos,7,FALSE),"")</f>
        <v/>
      </c>
      <c r="M736" s="113"/>
      <c r="N736" s="114"/>
      <c r="O736" s="113"/>
      <c r="P736" s="107"/>
      <c r="Q736" s="115"/>
      <c r="R736" s="116"/>
      <c r="S736" s="117" t="str">
        <f t="shared" si="3"/>
        <v/>
      </c>
      <c r="T736" s="116"/>
      <c r="U736" s="106" t="str">
        <f t="shared" si="11"/>
        <v/>
      </c>
      <c r="V736" s="107"/>
      <c r="W736" s="107"/>
      <c r="X736" s="118"/>
      <c r="Y736" s="119" t="str">
        <f t="shared" si="10"/>
        <v/>
      </c>
      <c r="Z736" s="113"/>
      <c r="AA736" s="113"/>
      <c r="AB736" s="119" t="str">
        <f>IF(T736&lt;&gt;"",(HOUR(T736)+MINUTE(T736)/60)*custohh,"")</f>
        <v/>
      </c>
      <c r="AC736" s="118"/>
      <c r="AD736" s="119" t="str">
        <f t="shared" si="6"/>
        <v/>
      </c>
      <c r="AE736" s="107"/>
      <c r="AF736" s="107"/>
      <c r="AG736" s="107"/>
      <c r="AH736" s="107"/>
      <c r="AI736" s="107"/>
      <c r="AJ736" s="120"/>
      <c r="AK736" s="107"/>
      <c r="AL736" s="113"/>
      <c r="AM736" s="121"/>
      <c r="AN736" s="121"/>
    </row>
    <row r="737">
      <c r="A737" s="104"/>
      <c r="B737" s="105"/>
      <c r="C737" s="105"/>
      <c r="D737" s="106" t="str">
        <f t="shared" si="9"/>
        <v/>
      </c>
      <c r="E737" s="107"/>
      <c r="F737" s="108" t="str">
        <f t="shared" si="2"/>
        <v/>
      </c>
      <c r="G737" s="109" t="str">
        <f>IFERROR(VLOOKUP($E737,contratos,2,FALSE),"")</f>
        <v/>
      </c>
      <c r="H737" s="110" t="str">
        <f>IFERROR(VLOOKUP($E737,contratos,3,FALSE),"")</f>
        <v/>
      </c>
      <c r="I737" s="111" t="str">
        <f>IFERROR(VLOOKUP($E737,contratos,4,FALSE),"")</f>
        <v/>
      </c>
      <c r="J737" s="112" t="str">
        <f>IFERROR(VLOOKUP($E737,contratos,5,FALSE),"")</f>
        <v/>
      </c>
      <c r="K737" s="112" t="str">
        <f>IFERROR(VLOOKUP($E737,contratos,6,FALSE),"")</f>
        <v/>
      </c>
      <c r="L737" s="112" t="str">
        <f>IFERROR(VLOOKUP($E737,contratos,7,FALSE),"")</f>
        <v/>
      </c>
      <c r="M737" s="113"/>
      <c r="N737" s="114"/>
      <c r="O737" s="113"/>
      <c r="P737" s="107"/>
      <c r="Q737" s="115"/>
      <c r="R737" s="116"/>
      <c r="S737" s="117" t="str">
        <f t="shared" si="3"/>
        <v/>
      </c>
      <c r="T737" s="116"/>
      <c r="U737" s="106" t="str">
        <f t="shared" si="11"/>
        <v/>
      </c>
      <c r="V737" s="107"/>
      <c r="W737" s="107"/>
      <c r="X737" s="118"/>
      <c r="Y737" s="119" t="str">
        <f t="shared" si="10"/>
        <v/>
      </c>
      <c r="Z737" s="113"/>
      <c r="AA737" s="113"/>
      <c r="AB737" s="119" t="str">
        <f>IF(T737&lt;&gt;"",(HOUR(T737)+MINUTE(T737)/60)*custohh,"")</f>
        <v/>
      </c>
      <c r="AC737" s="118"/>
      <c r="AD737" s="119" t="str">
        <f t="shared" si="6"/>
        <v/>
      </c>
      <c r="AE737" s="107"/>
      <c r="AF737" s="107"/>
      <c r="AG737" s="107"/>
      <c r="AH737" s="107"/>
      <c r="AI737" s="107"/>
      <c r="AJ737" s="120"/>
      <c r="AK737" s="107"/>
      <c r="AL737" s="113"/>
      <c r="AM737" s="121"/>
      <c r="AN737" s="121"/>
    </row>
    <row r="738">
      <c r="A738" s="104"/>
      <c r="B738" s="105"/>
      <c r="C738" s="105"/>
      <c r="D738" s="106" t="str">
        <f t="shared" si="9"/>
        <v/>
      </c>
      <c r="E738" s="107"/>
      <c r="F738" s="108" t="str">
        <f t="shared" si="2"/>
        <v/>
      </c>
      <c r="G738" s="109" t="str">
        <f>IFERROR(VLOOKUP($E738,contratos,2,FALSE),"")</f>
        <v/>
      </c>
      <c r="H738" s="110" t="str">
        <f>IFERROR(VLOOKUP($E738,contratos,3,FALSE),"")</f>
        <v/>
      </c>
      <c r="I738" s="111" t="str">
        <f>IFERROR(VLOOKUP($E738,contratos,4,FALSE),"")</f>
        <v/>
      </c>
      <c r="J738" s="112" t="str">
        <f>IFERROR(VLOOKUP($E738,contratos,5,FALSE),"")</f>
        <v/>
      </c>
      <c r="K738" s="112" t="str">
        <f>IFERROR(VLOOKUP($E738,contratos,6,FALSE),"")</f>
        <v/>
      </c>
      <c r="L738" s="112" t="str">
        <f>IFERROR(VLOOKUP($E738,contratos,7,FALSE),"")</f>
        <v/>
      </c>
      <c r="M738" s="113"/>
      <c r="N738" s="114"/>
      <c r="O738" s="113"/>
      <c r="P738" s="107"/>
      <c r="Q738" s="115"/>
      <c r="R738" s="116"/>
      <c r="S738" s="117" t="str">
        <f t="shared" si="3"/>
        <v/>
      </c>
      <c r="T738" s="116"/>
      <c r="U738" s="106" t="str">
        <f t="shared" si="11"/>
        <v/>
      </c>
      <c r="V738" s="107"/>
      <c r="W738" s="107"/>
      <c r="X738" s="118"/>
      <c r="Y738" s="119" t="str">
        <f t="shared" si="10"/>
        <v/>
      </c>
      <c r="Z738" s="113"/>
      <c r="AA738" s="113"/>
      <c r="AB738" s="119" t="str">
        <f>IF(T738&lt;&gt;"",(HOUR(T738)+MINUTE(T738)/60)*custohh,"")</f>
        <v/>
      </c>
      <c r="AC738" s="118"/>
      <c r="AD738" s="119" t="str">
        <f t="shared" si="6"/>
        <v/>
      </c>
      <c r="AE738" s="107"/>
      <c r="AF738" s="107"/>
      <c r="AG738" s="107"/>
      <c r="AH738" s="107"/>
      <c r="AI738" s="107"/>
      <c r="AJ738" s="120"/>
      <c r="AK738" s="107"/>
      <c r="AL738" s="113"/>
      <c r="AM738" s="121"/>
      <c r="AN738" s="121"/>
    </row>
    <row r="739">
      <c r="A739" s="104"/>
      <c r="B739" s="105"/>
      <c r="C739" s="105"/>
      <c r="D739" s="106" t="str">
        <f t="shared" si="9"/>
        <v/>
      </c>
      <c r="E739" s="107"/>
      <c r="F739" s="108" t="str">
        <f t="shared" si="2"/>
        <v/>
      </c>
      <c r="G739" s="109" t="str">
        <f>IFERROR(VLOOKUP($E739,contratos,2,FALSE),"")</f>
        <v/>
      </c>
      <c r="H739" s="110" t="str">
        <f>IFERROR(VLOOKUP($E739,contratos,3,FALSE),"")</f>
        <v/>
      </c>
      <c r="I739" s="111" t="str">
        <f>IFERROR(VLOOKUP($E739,contratos,4,FALSE),"")</f>
        <v/>
      </c>
      <c r="J739" s="112" t="str">
        <f>IFERROR(VLOOKUP($E739,contratos,5,FALSE),"")</f>
        <v/>
      </c>
      <c r="K739" s="112" t="str">
        <f>IFERROR(VLOOKUP($E739,contratos,6,FALSE),"")</f>
        <v/>
      </c>
      <c r="L739" s="112" t="str">
        <f>IFERROR(VLOOKUP($E739,contratos,7,FALSE),"")</f>
        <v/>
      </c>
      <c r="M739" s="113"/>
      <c r="N739" s="114"/>
      <c r="O739" s="113"/>
      <c r="P739" s="107"/>
      <c r="Q739" s="115"/>
      <c r="R739" s="116"/>
      <c r="S739" s="117" t="str">
        <f t="shared" si="3"/>
        <v/>
      </c>
      <c r="T739" s="116"/>
      <c r="U739" s="106" t="str">
        <f t="shared" si="11"/>
        <v/>
      </c>
      <c r="V739" s="107"/>
      <c r="W739" s="107"/>
      <c r="X739" s="118"/>
      <c r="Y739" s="119" t="str">
        <f t="shared" si="10"/>
        <v/>
      </c>
      <c r="Z739" s="113"/>
      <c r="AA739" s="113"/>
      <c r="AB739" s="119" t="str">
        <f>IF(T739&lt;&gt;"",(HOUR(T739)+MINUTE(T739)/60)*custohh,"")</f>
        <v/>
      </c>
      <c r="AC739" s="118"/>
      <c r="AD739" s="119" t="str">
        <f t="shared" si="6"/>
        <v/>
      </c>
      <c r="AE739" s="107"/>
      <c r="AF739" s="107"/>
      <c r="AG739" s="107"/>
      <c r="AH739" s="107"/>
      <c r="AI739" s="107"/>
      <c r="AJ739" s="120"/>
      <c r="AK739" s="107"/>
      <c r="AL739" s="113"/>
      <c r="AM739" s="121"/>
      <c r="AN739" s="121"/>
    </row>
    <row r="740">
      <c r="A740" s="104"/>
      <c r="B740" s="105"/>
      <c r="C740" s="105"/>
      <c r="D740" s="106" t="str">
        <f t="shared" si="9"/>
        <v/>
      </c>
      <c r="E740" s="107"/>
      <c r="F740" s="108" t="str">
        <f t="shared" si="2"/>
        <v/>
      </c>
      <c r="G740" s="109" t="str">
        <f>IFERROR(VLOOKUP($E740,contratos,2,FALSE),"")</f>
        <v/>
      </c>
      <c r="H740" s="110" t="str">
        <f>IFERROR(VLOOKUP($E740,contratos,3,FALSE),"")</f>
        <v/>
      </c>
      <c r="I740" s="111" t="str">
        <f>IFERROR(VLOOKUP($E740,contratos,4,FALSE),"")</f>
        <v/>
      </c>
      <c r="J740" s="112" t="str">
        <f>IFERROR(VLOOKUP($E740,contratos,5,FALSE),"")</f>
        <v/>
      </c>
      <c r="K740" s="112" t="str">
        <f>IFERROR(VLOOKUP($E740,contratos,6,FALSE),"")</f>
        <v/>
      </c>
      <c r="L740" s="112" t="str">
        <f>IFERROR(VLOOKUP($E740,contratos,7,FALSE),"")</f>
        <v/>
      </c>
      <c r="M740" s="113"/>
      <c r="N740" s="114"/>
      <c r="O740" s="113"/>
      <c r="P740" s="107"/>
      <c r="Q740" s="115"/>
      <c r="R740" s="116"/>
      <c r="S740" s="117" t="str">
        <f t="shared" si="3"/>
        <v/>
      </c>
      <c r="T740" s="116"/>
      <c r="U740" s="106" t="str">
        <f t="shared" si="11"/>
        <v/>
      </c>
      <c r="V740" s="107"/>
      <c r="W740" s="107"/>
      <c r="X740" s="118"/>
      <c r="Y740" s="119" t="str">
        <f t="shared" si="10"/>
        <v/>
      </c>
      <c r="Z740" s="113"/>
      <c r="AA740" s="113"/>
      <c r="AB740" s="119" t="str">
        <f>IF(T740&lt;&gt;"",(HOUR(T740)+MINUTE(T740)/60)*custohh,"")</f>
        <v/>
      </c>
      <c r="AC740" s="118"/>
      <c r="AD740" s="119" t="str">
        <f t="shared" si="6"/>
        <v/>
      </c>
      <c r="AE740" s="107"/>
      <c r="AF740" s="107"/>
      <c r="AG740" s="107"/>
      <c r="AH740" s="107"/>
      <c r="AI740" s="107"/>
      <c r="AJ740" s="120"/>
      <c r="AK740" s="107"/>
      <c r="AL740" s="113"/>
      <c r="AM740" s="121"/>
      <c r="AN740" s="121"/>
    </row>
    <row r="741">
      <c r="A741" s="104"/>
      <c r="B741" s="105"/>
      <c r="C741" s="105"/>
      <c r="D741" s="106" t="str">
        <f t="shared" si="9"/>
        <v/>
      </c>
      <c r="E741" s="107"/>
      <c r="F741" s="108" t="str">
        <f t="shared" si="2"/>
        <v/>
      </c>
      <c r="G741" s="109" t="str">
        <f>IFERROR(VLOOKUP($E741,contratos,2,FALSE),"")</f>
        <v/>
      </c>
      <c r="H741" s="110" t="str">
        <f>IFERROR(VLOOKUP($E741,contratos,3,FALSE),"")</f>
        <v/>
      </c>
      <c r="I741" s="111" t="str">
        <f>IFERROR(VLOOKUP($E741,contratos,4,FALSE),"")</f>
        <v/>
      </c>
      <c r="J741" s="112" t="str">
        <f>IFERROR(VLOOKUP($E741,contratos,5,FALSE),"")</f>
        <v/>
      </c>
      <c r="K741" s="112" t="str">
        <f>IFERROR(VLOOKUP($E741,contratos,6,FALSE),"")</f>
        <v/>
      </c>
      <c r="L741" s="112" t="str">
        <f>IFERROR(VLOOKUP($E741,contratos,7,FALSE),"")</f>
        <v/>
      </c>
      <c r="M741" s="113"/>
      <c r="N741" s="114"/>
      <c r="O741" s="113"/>
      <c r="P741" s="107"/>
      <c r="Q741" s="115"/>
      <c r="R741" s="116"/>
      <c r="S741" s="117" t="str">
        <f t="shared" si="3"/>
        <v/>
      </c>
      <c r="T741" s="116"/>
      <c r="U741" s="106" t="str">
        <f t="shared" si="11"/>
        <v/>
      </c>
      <c r="V741" s="107"/>
      <c r="W741" s="107"/>
      <c r="X741" s="118"/>
      <c r="Y741" s="119" t="str">
        <f t="shared" si="10"/>
        <v/>
      </c>
      <c r="Z741" s="113"/>
      <c r="AA741" s="113"/>
      <c r="AB741" s="119" t="str">
        <f>IF(T741&lt;&gt;"",(HOUR(T741)+MINUTE(T741)/60)*custohh,"")</f>
        <v/>
      </c>
      <c r="AC741" s="118"/>
      <c r="AD741" s="119" t="str">
        <f t="shared" si="6"/>
        <v/>
      </c>
      <c r="AE741" s="107"/>
      <c r="AF741" s="107"/>
      <c r="AG741" s="107"/>
      <c r="AH741" s="107"/>
      <c r="AI741" s="107"/>
      <c r="AJ741" s="120"/>
      <c r="AK741" s="107"/>
      <c r="AL741" s="113"/>
      <c r="AM741" s="121"/>
      <c r="AN741" s="121"/>
    </row>
    <row r="742">
      <c r="A742" s="104"/>
      <c r="B742" s="105"/>
      <c r="C742" s="105"/>
      <c r="D742" s="106" t="str">
        <f t="shared" si="9"/>
        <v/>
      </c>
      <c r="E742" s="107"/>
      <c r="F742" s="108" t="str">
        <f t="shared" si="2"/>
        <v/>
      </c>
      <c r="G742" s="109" t="str">
        <f>IFERROR(VLOOKUP($E742,contratos,2,FALSE),"")</f>
        <v/>
      </c>
      <c r="H742" s="110" t="str">
        <f>IFERROR(VLOOKUP($E742,contratos,3,FALSE),"")</f>
        <v/>
      </c>
      <c r="I742" s="111" t="str">
        <f>IFERROR(VLOOKUP($E742,contratos,4,FALSE),"")</f>
        <v/>
      </c>
      <c r="J742" s="112" t="str">
        <f>IFERROR(VLOOKUP($E742,contratos,5,FALSE),"")</f>
        <v/>
      </c>
      <c r="K742" s="112" t="str">
        <f>IFERROR(VLOOKUP($E742,contratos,6,FALSE),"")</f>
        <v/>
      </c>
      <c r="L742" s="112" t="str">
        <f>IFERROR(VLOOKUP($E742,contratos,7,FALSE),"")</f>
        <v/>
      </c>
      <c r="M742" s="113"/>
      <c r="N742" s="114"/>
      <c r="O742" s="113"/>
      <c r="P742" s="107"/>
      <c r="Q742" s="115"/>
      <c r="R742" s="116"/>
      <c r="S742" s="117" t="str">
        <f t="shared" si="3"/>
        <v/>
      </c>
      <c r="T742" s="116"/>
      <c r="U742" s="106" t="str">
        <f t="shared" si="11"/>
        <v/>
      </c>
      <c r="V742" s="107"/>
      <c r="W742" s="107"/>
      <c r="X742" s="118"/>
      <c r="Y742" s="119" t="str">
        <f t="shared" si="10"/>
        <v/>
      </c>
      <c r="Z742" s="113"/>
      <c r="AA742" s="113"/>
      <c r="AB742" s="119" t="str">
        <f>IF(T742&lt;&gt;"",(HOUR(T742)+MINUTE(T742)/60)*custohh,"")</f>
        <v/>
      </c>
      <c r="AC742" s="118"/>
      <c r="AD742" s="119" t="str">
        <f t="shared" si="6"/>
        <v/>
      </c>
      <c r="AE742" s="107"/>
      <c r="AF742" s="107"/>
      <c r="AG742" s="107"/>
      <c r="AH742" s="107"/>
      <c r="AI742" s="107"/>
      <c r="AJ742" s="120"/>
      <c r="AK742" s="107"/>
      <c r="AL742" s="113"/>
      <c r="AM742" s="121"/>
      <c r="AN742" s="121"/>
    </row>
    <row r="743">
      <c r="A743" s="104"/>
      <c r="B743" s="105"/>
      <c r="C743" s="105"/>
      <c r="D743" s="106" t="str">
        <f t="shared" si="9"/>
        <v/>
      </c>
      <c r="E743" s="107"/>
      <c r="F743" s="108" t="str">
        <f t="shared" si="2"/>
        <v/>
      </c>
      <c r="G743" s="109" t="str">
        <f>IFERROR(VLOOKUP($E743,contratos,2,FALSE),"")</f>
        <v/>
      </c>
      <c r="H743" s="110" t="str">
        <f>IFERROR(VLOOKUP($E743,contratos,3,FALSE),"")</f>
        <v/>
      </c>
      <c r="I743" s="111" t="str">
        <f>IFERROR(VLOOKUP($E743,contratos,4,FALSE),"")</f>
        <v/>
      </c>
      <c r="J743" s="112" t="str">
        <f>IFERROR(VLOOKUP($E743,contratos,5,FALSE),"")</f>
        <v/>
      </c>
      <c r="K743" s="112" t="str">
        <f>IFERROR(VLOOKUP($E743,contratos,6,FALSE),"")</f>
        <v/>
      </c>
      <c r="L743" s="112" t="str">
        <f>IFERROR(VLOOKUP($E743,contratos,7,FALSE),"")</f>
        <v/>
      </c>
      <c r="M743" s="113"/>
      <c r="N743" s="114"/>
      <c r="O743" s="113"/>
      <c r="P743" s="107"/>
      <c r="Q743" s="115"/>
      <c r="R743" s="116"/>
      <c r="S743" s="117" t="str">
        <f t="shared" si="3"/>
        <v/>
      </c>
      <c r="T743" s="116"/>
      <c r="U743" s="106" t="str">
        <f t="shared" si="11"/>
        <v/>
      </c>
      <c r="V743" s="107"/>
      <c r="W743" s="107"/>
      <c r="X743" s="118"/>
      <c r="Y743" s="119" t="str">
        <f t="shared" si="10"/>
        <v/>
      </c>
      <c r="Z743" s="113"/>
      <c r="AA743" s="113"/>
      <c r="AB743" s="119" t="str">
        <f>IF(T743&lt;&gt;"",(HOUR(T743)+MINUTE(T743)/60)*custohh,"")</f>
        <v/>
      </c>
      <c r="AC743" s="118"/>
      <c r="AD743" s="119" t="str">
        <f t="shared" si="6"/>
        <v/>
      </c>
      <c r="AE743" s="107"/>
      <c r="AF743" s="107"/>
      <c r="AG743" s="107"/>
      <c r="AH743" s="107"/>
      <c r="AI743" s="107"/>
      <c r="AJ743" s="120"/>
      <c r="AK743" s="107"/>
      <c r="AL743" s="113"/>
      <c r="AM743" s="121"/>
      <c r="AN743" s="121"/>
    </row>
    <row r="744">
      <c r="A744" s="104"/>
      <c r="B744" s="105"/>
      <c r="C744" s="105"/>
      <c r="D744" s="106" t="str">
        <f t="shared" si="9"/>
        <v/>
      </c>
      <c r="E744" s="107"/>
      <c r="F744" s="108" t="str">
        <f t="shared" si="2"/>
        <v/>
      </c>
      <c r="G744" s="109" t="str">
        <f>IFERROR(VLOOKUP($E744,contratos,2,FALSE),"")</f>
        <v/>
      </c>
      <c r="H744" s="110" t="str">
        <f>IFERROR(VLOOKUP($E744,contratos,3,FALSE),"")</f>
        <v/>
      </c>
      <c r="I744" s="111" t="str">
        <f>IFERROR(VLOOKUP($E744,contratos,4,FALSE),"")</f>
        <v/>
      </c>
      <c r="J744" s="112" t="str">
        <f>IFERROR(VLOOKUP($E744,contratos,5,FALSE),"")</f>
        <v/>
      </c>
      <c r="K744" s="112" t="str">
        <f>IFERROR(VLOOKUP($E744,contratos,6,FALSE),"")</f>
        <v/>
      </c>
      <c r="L744" s="112" t="str">
        <f>IFERROR(VLOOKUP($E744,contratos,7,FALSE),"")</f>
        <v/>
      </c>
      <c r="M744" s="113"/>
      <c r="N744" s="114"/>
      <c r="O744" s="113"/>
      <c r="P744" s="107"/>
      <c r="Q744" s="115"/>
      <c r="R744" s="116"/>
      <c r="S744" s="117" t="str">
        <f t="shared" si="3"/>
        <v/>
      </c>
      <c r="T744" s="116"/>
      <c r="U744" s="106" t="str">
        <f t="shared" si="11"/>
        <v/>
      </c>
      <c r="V744" s="107"/>
      <c r="W744" s="107"/>
      <c r="X744" s="118"/>
      <c r="Y744" s="119" t="str">
        <f t="shared" si="10"/>
        <v/>
      </c>
      <c r="Z744" s="113"/>
      <c r="AA744" s="113"/>
      <c r="AB744" s="119" t="str">
        <f>IF(T744&lt;&gt;"",(HOUR(T744)+MINUTE(T744)/60)*custohh,"")</f>
        <v/>
      </c>
      <c r="AC744" s="118"/>
      <c r="AD744" s="119" t="str">
        <f t="shared" si="6"/>
        <v/>
      </c>
      <c r="AE744" s="107"/>
      <c r="AF744" s="107"/>
      <c r="AG744" s="107"/>
      <c r="AH744" s="107"/>
      <c r="AI744" s="107"/>
      <c r="AJ744" s="120"/>
      <c r="AK744" s="107"/>
      <c r="AL744" s="113"/>
      <c r="AM744" s="121"/>
      <c r="AN744" s="121"/>
    </row>
    <row r="745">
      <c r="A745" s="104"/>
      <c r="B745" s="105"/>
      <c r="C745" s="105"/>
      <c r="D745" s="106" t="str">
        <f t="shared" si="9"/>
        <v/>
      </c>
      <c r="E745" s="107"/>
      <c r="F745" s="108" t="str">
        <f t="shared" si="2"/>
        <v/>
      </c>
      <c r="G745" s="109" t="str">
        <f>IFERROR(VLOOKUP($E745,contratos,2,FALSE),"")</f>
        <v/>
      </c>
      <c r="H745" s="110" t="str">
        <f>IFERROR(VLOOKUP($E745,contratos,3,FALSE),"")</f>
        <v/>
      </c>
      <c r="I745" s="111" t="str">
        <f>IFERROR(VLOOKUP($E745,contratos,4,FALSE),"")</f>
        <v/>
      </c>
      <c r="J745" s="112" t="str">
        <f>IFERROR(VLOOKUP($E745,contratos,5,FALSE),"")</f>
        <v/>
      </c>
      <c r="K745" s="112" t="str">
        <f>IFERROR(VLOOKUP($E745,contratos,6,FALSE),"")</f>
        <v/>
      </c>
      <c r="L745" s="112" t="str">
        <f>IFERROR(VLOOKUP($E745,contratos,7,FALSE),"")</f>
        <v/>
      </c>
      <c r="M745" s="113"/>
      <c r="N745" s="114"/>
      <c r="O745" s="113"/>
      <c r="P745" s="107"/>
      <c r="Q745" s="115"/>
      <c r="R745" s="116"/>
      <c r="S745" s="117" t="str">
        <f t="shared" si="3"/>
        <v/>
      </c>
      <c r="T745" s="116"/>
      <c r="U745" s="106" t="str">
        <f t="shared" si="11"/>
        <v/>
      </c>
      <c r="V745" s="107"/>
      <c r="W745" s="107"/>
      <c r="X745" s="118"/>
      <c r="Y745" s="119" t="str">
        <f t="shared" si="10"/>
        <v/>
      </c>
      <c r="Z745" s="113"/>
      <c r="AA745" s="113"/>
      <c r="AB745" s="119" t="str">
        <f>IF(T745&lt;&gt;"",(HOUR(T745)+MINUTE(T745)/60)*custohh,"")</f>
        <v/>
      </c>
      <c r="AC745" s="118"/>
      <c r="AD745" s="119" t="str">
        <f t="shared" si="6"/>
        <v/>
      </c>
      <c r="AE745" s="107"/>
      <c r="AF745" s="107"/>
      <c r="AG745" s="107"/>
      <c r="AH745" s="107"/>
      <c r="AI745" s="107"/>
      <c r="AJ745" s="120"/>
      <c r="AK745" s="107"/>
      <c r="AL745" s="113"/>
      <c r="AM745" s="121"/>
      <c r="AN745" s="121"/>
    </row>
    <row r="746">
      <c r="A746" s="104"/>
      <c r="B746" s="105"/>
      <c r="C746" s="105"/>
      <c r="D746" s="106" t="str">
        <f t="shared" si="9"/>
        <v/>
      </c>
      <c r="E746" s="107"/>
      <c r="F746" s="108" t="str">
        <f t="shared" si="2"/>
        <v/>
      </c>
      <c r="G746" s="109" t="str">
        <f>IFERROR(VLOOKUP($E746,contratos,2,FALSE),"")</f>
        <v/>
      </c>
      <c r="H746" s="110" t="str">
        <f>IFERROR(VLOOKUP($E746,contratos,3,FALSE),"")</f>
        <v/>
      </c>
      <c r="I746" s="111" t="str">
        <f>IFERROR(VLOOKUP($E746,contratos,4,FALSE),"")</f>
        <v/>
      </c>
      <c r="J746" s="112" t="str">
        <f>IFERROR(VLOOKUP($E746,contratos,5,FALSE),"")</f>
        <v/>
      </c>
      <c r="K746" s="112" t="str">
        <f>IFERROR(VLOOKUP($E746,contratos,6,FALSE),"")</f>
        <v/>
      </c>
      <c r="L746" s="112" t="str">
        <f>IFERROR(VLOOKUP($E746,contratos,7,FALSE),"")</f>
        <v/>
      </c>
      <c r="M746" s="113"/>
      <c r="N746" s="114"/>
      <c r="O746" s="113"/>
      <c r="P746" s="107"/>
      <c r="Q746" s="115"/>
      <c r="R746" s="116"/>
      <c r="S746" s="117" t="str">
        <f t="shared" si="3"/>
        <v/>
      </c>
      <c r="T746" s="116"/>
      <c r="U746" s="106" t="str">
        <f t="shared" si="11"/>
        <v/>
      </c>
      <c r="V746" s="107"/>
      <c r="W746" s="107"/>
      <c r="X746" s="118"/>
      <c r="Y746" s="119" t="str">
        <f t="shared" si="10"/>
        <v/>
      </c>
      <c r="Z746" s="113"/>
      <c r="AA746" s="113"/>
      <c r="AB746" s="119" t="str">
        <f>IF(T746&lt;&gt;"",(HOUR(T746)+MINUTE(T746)/60)*custohh,"")</f>
        <v/>
      </c>
      <c r="AC746" s="118"/>
      <c r="AD746" s="119" t="str">
        <f t="shared" si="6"/>
        <v/>
      </c>
      <c r="AE746" s="107"/>
      <c r="AF746" s="107"/>
      <c r="AG746" s="107"/>
      <c r="AH746" s="107"/>
      <c r="AI746" s="107"/>
      <c r="AJ746" s="120"/>
      <c r="AK746" s="107"/>
      <c r="AL746" s="113"/>
      <c r="AM746" s="121"/>
      <c r="AN746" s="121"/>
    </row>
    <row r="747">
      <c r="A747" s="104"/>
      <c r="B747" s="105"/>
      <c r="C747" s="105"/>
      <c r="D747" s="106" t="str">
        <f t="shared" si="9"/>
        <v/>
      </c>
      <c r="E747" s="107"/>
      <c r="F747" s="108" t="str">
        <f t="shared" si="2"/>
        <v/>
      </c>
      <c r="G747" s="109" t="str">
        <f>IFERROR(VLOOKUP($E747,contratos,2,FALSE),"")</f>
        <v/>
      </c>
      <c r="H747" s="110" t="str">
        <f>IFERROR(VLOOKUP($E747,contratos,3,FALSE),"")</f>
        <v/>
      </c>
      <c r="I747" s="111" t="str">
        <f>IFERROR(VLOOKUP($E747,contratos,4,FALSE),"")</f>
        <v/>
      </c>
      <c r="J747" s="112" t="str">
        <f>IFERROR(VLOOKUP($E747,contratos,5,FALSE),"")</f>
        <v/>
      </c>
      <c r="K747" s="112" t="str">
        <f>IFERROR(VLOOKUP($E747,contratos,6,FALSE),"")</f>
        <v/>
      </c>
      <c r="L747" s="112" t="str">
        <f>IFERROR(VLOOKUP($E747,contratos,7,FALSE),"")</f>
        <v/>
      </c>
      <c r="M747" s="113"/>
      <c r="N747" s="114"/>
      <c r="O747" s="113"/>
      <c r="P747" s="107"/>
      <c r="Q747" s="115"/>
      <c r="R747" s="116"/>
      <c r="S747" s="117" t="str">
        <f t="shared" si="3"/>
        <v/>
      </c>
      <c r="T747" s="116"/>
      <c r="U747" s="106" t="str">
        <f t="shared" si="11"/>
        <v/>
      </c>
      <c r="V747" s="107"/>
      <c r="W747" s="107"/>
      <c r="X747" s="118"/>
      <c r="Y747" s="119" t="str">
        <f t="shared" si="10"/>
        <v/>
      </c>
      <c r="Z747" s="113"/>
      <c r="AA747" s="113"/>
      <c r="AB747" s="119" t="str">
        <f>IF(T747&lt;&gt;"",(HOUR(T747)+MINUTE(T747)/60)*custohh,"")</f>
        <v/>
      </c>
      <c r="AC747" s="118"/>
      <c r="AD747" s="119" t="str">
        <f t="shared" si="6"/>
        <v/>
      </c>
      <c r="AE747" s="107"/>
      <c r="AF747" s="107"/>
      <c r="AG747" s="107"/>
      <c r="AH747" s="107"/>
      <c r="AI747" s="107"/>
      <c r="AJ747" s="120"/>
      <c r="AK747" s="107"/>
      <c r="AL747" s="113"/>
      <c r="AM747" s="121"/>
      <c r="AN747" s="121"/>
    </row>
    <row r="748">
      <c r="A748" s="104"/>
      <c r="B748" s="105"/>
      <c r="C748" s="105"/>
      <c r="D748" s="106" t="str">
        <f t="shared" si="9"/>
        <v/>
      </c>
      <c r="E748" s="107"/>
      <c r="F748" s="108" t="str">
        <f t="shared" si="2"/>
        <v/>
      </c>
      <c r="G748" s="109" t="str">
        <f>IFERROR(VLOOKUP($E748,contratos,2,FALSE),"")</f>
        <v/>
      </c>
      <c r="H748" s="110" t="str">
        <f>IFERROR(VLOOKUP($E748,contratos,3,FALSE),"")</f>
        <v/>
      </c>
      <c r="I748" s="111" t="str">
        <f>IFERROR(VLOOKUP($E748,contratos,4,FALSE),"")</f>
        <v/>
      </c>
      <c r="J748" s="112" t="str">
        <f>IFERROR(VLOOKUP($E748,contratos,5,FALSE),"")</f>
        <v/>
      </c>
      <c r="K748" s="112" t="str">
        <f>IFERROR(VLOOKUP($E748,contratos,6,FALSE),"")</f>
        <v/>
      </c>
      <c r="L748" s="112" t="str">
        <f>IFERROR(VLOOKUP($E748,contratos,7,FALSE),"")</f>
        <v/>
      </c>
      <c r="M748" s="113"/>
      <c r="N748" s="114"/>
      <c r="O748" s="113"/>
      <c r="P748" s="107"/>
      <c r="Q748" s="115"/>
      <c r="R748" s="116"/>
      <c r="S748" s="117" t="str">
        <f t="shared" si="3"/>
        <v/>
      </c>
      <c r="T748" s="116"/>
      <c r="U748" s="106" t="str">
        <f t="shared" si="11"/>
        <v/>
      </c>
      <c r="V748" s="107"/>
      <c r="W748" s="107"/>
      <c r="X748" s="118"/>
      <c r="Y748" s="119" t="str">
        <f t="shared" si="10"/>
        <v/>
      </c>
      <c r="Z748" s="113"/>
      <c r="AA748" s="113"/>
      <c r="AB748" s="119" t="str">
        <f>IF(T748&lt;&gt;"",(HOUR(T748)+MINUTE(T748)/60)*custohh,"")</f>
        <v/>
      </c>
      <c r="AC748" s="118"/>
      <c r="AD748" s="119" t="str">
        <f t="shared" si="6"/>
        <v/>
      </c>
      <c r="AE748" s="107"/>
      <c r="AF748" s="107"/>
      <c r="AG748" s="107"/>
      <c r="AH748" s="107"/>
      <c r="AI748" s="107"/>
      <c r="AJ748" s="120"/>
      <c r="AK748" s="107"/>
      <c r="AL748" s="113"/>
      <c r="AM748" s="121"/>
      <c r="AN748" s="121"/>
    </row>
    <row r="749">
      <c r="A749" s="104"/>
      <c r="B749" s="105"/>
      <c r="C749" s="105"/>
      <c r="D749" s="106" t="str">
        <f t="shared" si="9"/>
        <v/>
      </c>
      <c r="E749" s="107"/>
      <c r="F749" s="108" t="str">
        <f t="shared" si="2"/>
        <v/>
      </c>
      <c r="G749" s="109" t="str">
        <f>IFERROR(VLOOKUP($E749,contratos,2,FALSE),"")</f>
        <v/>
      </c>
      <c r="H749" s="110" t="str">
        <f>IFERROR(VLOOKUP($E749,contratos,3,FALSE),"")</f>
        <v/>
      </c>
      <c r="I749" s="111" t="str">
        <f>IFERROR(VLOOKUP($E749,contratos,4,FALSE),"")</f>
        <v/>
      </c>
      <c r="J749" s="112" t="str">
        <f>IFERROR(VLOOKUP($E749,contratos,5,FALSE),"")</f>
        <v/>
      </c>
      <c r="K749" s="112" t="str">
        <f>IFERROR(VLOOKUP($E749,contratos,6,FALSE),"")</f>
        <v/>
      </c>
      <c r="L749" s="112" t="str">
        <f>IFERROR(VLOOKUP($E749,contratos,7,FALSE),"")</f>
        <v/>
      </c>
      <c r="M749" s="113"/>
      <c r="N749" s="114"/>
      <c r="O749" s="113"/>
      <c r="P749" s="107"/>
      <c r="Q749" s="115"/>
      <c r="R749" s="116"/>
      <c r="S749" s="117" t="str">
        <f t="shared" si="3"/>
        <v/>
      </c>
      <c r="T749" s="116"/>
      <c r="U749" s="106" t="str">
        <f t="shared" si="11"/>
        <v/>
      </c>
      <c r="V749" s="107"/>
      <c r="W749" s="107"/>
      <c r="X749" s="118"/>
      <c r="Y749" s="119" t="str">
        <f t="shared" si="10"/>
        <v/>
      </c>
      <c r="Z749" s="113"/>
      <c r="AA749" s="113"/>
      <c r="AB749" s="119" t="str">
        <f>IF(T749&lt;&gt;"",(HOUR(T749)+MINUTE(T749)/60)*custohh,"")</f>
        <v/>
      </c>
      <c r="AC749" s="118"/>
      <c r="AD749" s="119" t="str">
        <f t="shared" si="6"/>
        <v/>
      </c>
      <c r="AE749" s="107"/>
      <c r="AF749" s="107"/>
      <c r="AG749" s="107"/>
      <c r="AH749" s="107"/>
      <c r="AI749" s="107"/>
      <c r="AJ749" s="120"/>
      <c r="AK749" s="107"/>
      <c r="AL749" s="113"/>
      <c r="AM749" s="121"/>
      <c r="AN749" s="121"/>
    </row>
    <row r="750">
      <c r="A750" s="104"/>
      <c r="B750" s="105"/>
      <c r="C750" s="105"/>
      <c r="D750" s="106" t="str">
        <f t="shared" si="9"/>
        <v/>
      </c>
      <c r="E750" s="107"/>
      <c r="F750" s="108" t="str">
        <f t="shared" si="2"/>
        <v/>
      </c>
      <c r="G750" s="109" t="str">
        <f>IFERROR(VLOOKUP($E750,contratos,2,FALSE),"")</f>
        <v/>
      </c>
      <c r="H750" s="110" t="str">
        <f>IFERROR(VLOOKUP($E750,contratos,3,FALSE),"")</f>
        <v/>
      </c>
      <c r="I750" s="111" t="str">
        <f>IFERROR(VLOOKUP($E750,contratos,4,FALSE),"")</f>
        <v/>
      </c>
      <c r="J750" s="112" t="str">
        <f>IFERROR(VLOOKUP($E750,contratos,5,FALSE),"")</f>
        <v/>
      </c>
      <c r="K750" s="112" t="str">
        <f>IFERROR(VLOOKUP($E750,contratos,6,FALSE),"")</f>
        <v/>
      </c>
      <c r="L750" s="112" t="str">
        <f>IFERROR(VLOOKUP($E750,contratos,7,FALSE),"")</f>
        <v/>
      </c>
      <c r="M750" s="113"/>
      <c r="N750" s="114"/>
      <c r="O750" s="113"/>
      <c r="P750" s="107"/>
      <c r="Q750" s="115"/>
      <c r="R750" s="116"/>
      <c r="S750" s="117" t="str">
        <f t="shared" si="3"/>
        <v/>
      </c>
      <c r="T750" s="116"/>
      <c r="U750" s="106" t="str">
        <f t="shared" si="11"/>
        <v/>
      </c>
      <c r="V750" s="107"/>
      <c r="W750" s="107"/>
      <c r="X750" s="118"/>
      <c r="Y750" s="119" t="str">
        <f t="shared" si="10"/>
        <v/>
      </c>
      <c r="Z750" s="113"/>
      <c r="AA750" s="113"/>
      <c r="AB750" s="119" t="str">
        <f>IF(T750&lt;&gt;"",(HOUR(T750)+MINUTE(T750)/60)*custohh,"")</f>
        <v/>
      </c>
      <c r="AC750" s="118"/>
      <c r="AD750" s="119" t="str">
        <f t="shared" si="6"/>
        <v/>
      </c>
      <c r="AE750" s="107"/>
      <c r="AF750" s="107"/>
      <c r="AG750" s="107"/>
      <c r="AH750" s="107"/>
      <c r="AI750" s="107"/>
      <c r="AJ750" s="120"/>
      <c r="AK750" s="107"/>
      <c r="AL750" s="113"/>
      <c r="AM750" s="121"/>
      <c r="AN750" s="121"/>
    </row>
    <row r="751">
      <c r="A751" s="104"/>
      <c r="B751" s="105"/>
      <c r="C751" s="105"/>
      <c r="D751" s="106" t="str">
        <f t="shared" si="9"/>
        <v/>
      </c>
      <c r="E751" s="107"/>
      <c r="F751" s="108" t="str">
        <f t="shared" si="2"/>
        <v/>
      </c>
      <c r="G751" s="109" t="str">
        <f>IFERROR(VLOOKUP($E751,contratos,2,FALSE),"")</f>
        <v/>
      </c>
      <c r="H751" s="110" t="str">
        <f>IFERROR(VLOOKUP($E751,contratos,3,FALSE),"")</f>
        <v/>
      </c>
      <c r="I751" s="111" t="str">
        <f>IFERROR(VLOOKUP($E751,contratos,4,FALSE),"")</f>
        <v/>
      </c>
      <c r="J751" s="112" t="str">
        <f>IFERROR(VLOOKUP($E751,contratos,5,FALSE),"")</f>
        <v/>
      </c>
      <c r="K751" s="112" t="str">
        <f>IFERROR(VLOOKUP($E751,contratos,6,FALSE),"")</f>
        <v/>
      </c>
      <c r="L751" s="112" t="str">
        <f>IFERROR(VLOOKUP($E751,contratos,7,FALSE),"")</f>
        <v/>
      </c>
      <c r="M751" s="113"/>
      <c r="N751" s="114"/>
      <c r="O751" s="113"/>
      <c r="P751" s="107"/>
      <c r="Q751" s="115"/>
      <c r="R751" s="116"/>
      <c r="S751" s="117" t="str">
        <f t="shared" si="3"/>
        <v/>
      </c>
      <c r="T751" s="116"/>
      <c r="U751" s="106" t="str">
        <f t="shared" si="11"/>
        <v/>
      </c>
      <c r="V751" s="107"/>
      <c r="W751" s="107"/>
      <c r="X751" s="118"/>
      <c r="Y751" s="119" t="str">
        <f t="shared" si="10"/>
        <v/>
      </c>
      <c r="Z751" s="113"/>
      <c r="AA751" s="113"/>
      <c r="AB751" s="119" t="str">
        <f>IF(T751&lt;&gt;"",(HOUR(T751)+MINUTE(T751)/60)*custohh,"")</f>
        <v/>
      </c>
      <c r="AC751" s="118"/>
      <c r="AD751" s="119" t="str">
        <f t="shared" si="6"/>
        <v/>
      </c>
      <c r="AE751" s="107"/>
      <c r="AF751" s="107"/>
      <c r="AG751" s="107"/>
      <c r="AH751" s="107"/>
      <c r="AI751" s="107"/>
      <c r="AJ751" s="120"/>
      <c r="AK751" s="107"/>
      <c r="AL751" s="113"/>
      <c r="AM751" s="121"/>
      <c r="AN751" s="121"/>
    </row>
    <row r="752">
      <c r="A752" s="104"/>
      <c r="B752" s="105"/>
      <c r="C752" s="105"/>
      <c r="D752" s="106" t="str">
        <f t="shared" si="9"/>
        <v/>
      </c>
      <c r="E752" s="107"/>
      <c r="F752" s="108" t="str">
        <f t="shared" si="2"/>
        <v/>
      </c>
      <c r="G752" s="109" t="str">
        <f>IFERROR(VLOOKUP($E752,contratos,2,FALSE),"")</f>
        <v/>
      </c>
      <c r="H752" s="110" t="str">
        <f>IFERROR(VLOOKUP($E752,contratos,3,FALSE),"")</f>
        <v/>
      </c>
      <c r="I752" s="111" t="str">
        <f>IFERROR(VLOOKUP($E752,contratos,4,FALSE),"")</f>
        <v/>
      </c>
      <c r="J752" s="112" t="str">
        <f>IFERROR(VLOOKUP($E752,contratos,5,FALSE),"")</f>
        <v/>
      </c>
      <c r="K752" s="112" t="str">
        <f>IFERROR(VLOOKUP($E752,contratos,6,FALSE),"")</f>
        <v/>
      </c>
      <c r="L752" s="112" t="str">
        <f>IFERROR(VLOOKUP($E752,contratos,7,FALSE),"")</f>
        <v/>
      </c>
      <c r="M752" s="113"/>
      <c r="N752" s="114"/>
      <c r="O752" s="113"/>
      <c r="P752" s="107"/>
      <c r="Q752" s="115"/>
      <c r="R752" s="116"/>
      <c r="S752" s="117" t="str">
        <f t="shared" si="3"/>
        <v/>
      </c>
      <c r="T752" s="116"/>
      <c r="U752" s="106" t="str">
        <f t="shared" si="11"/>
        <v/>
      </c>
      <c r="V752" s="107"/>
      <c r="W752" s="107"/>
      <c r="X752" s="118"/>
      <c r="Y752" s="119" t="str">
        <f t="shared" si="10"/>
        <v/>
      </c>
      <c r="Z752" s="113"/>
      <c r="AA752" s="113"/>
      <c r="AB752" s="119" t="str">
        <f>IF(T752&lt;&gt;"",(HOUR(T752)+MINUTE(T752)/60)*custohh,"")</f>
        <v/>
      </c>
      <c r="AC752" s="118"/>
      <c r="AD752" s="119" t="str">
        <f t="shared" si="6"/>
        <v/>
      </c>
      <c r="AE752" s="107"/>
      <c r="AF752" s="107"/>
      <c r="AG752" s="107"/>
      <c r="AH752" s="107"/>
      <c r="AI752" s="107"/>
      <c r="AJ752" s="120"/>
      <c r="AK752" s="107"/>
      <c r="AL752" s="113"/>
      <c r="AM752" s="121"/>
      <c r="AN752" s="121"/>
    </row>
    <row r="753">
      <c r="A753" s="104"/>
      <c r="B753" s="105"/>
      <c r="C753" s="105"/>
      <c r="D753" s="106" t="str">
        <f t="shared" si="9"/>
        <v/>
      </c>
      <c r="E753" s="107"/>
      <c r="F753" s="108" t="str">
        <f t="shared" si="2"/>
        <v/>
      </c>
      <c r="G753" s="109" t="str">
        <f>IFERROR(VLOOKUP($E753,contratos,2,FALSE),"")</f>
        <v/>
      </c>
      <c r="H753" s="110" t="str">
        <f>IFERROR(VLOOKUP($E753,contratos,3,FALSE),"")</f>
        <v/>
      </c>
      <c r="I753" s="111" t="str">
        <f>IFERROR(VLOOKUP($E753,contratos,4,FALSE),"")</f>
        <v/>
      </c>
      <c r="J753" s="112" t="str">
        <f>IFERROR(VLOOKUP($E753,contratos,5,FALSE),"")</f>
        <v/>
      </c>
      <c r="K753" s="112" t="str">
        <f>IFERROR(VLOOKUP($E753,contratos,6,FALSE),"")</f>
        <v/>
      </c>
      <c r="L753" s="112" t="str">
        <f>IFERROR(VLOOKUP($E753,contratos,7,FALSE),"")</f>
        <v/>
      </c>
      <c r="M753" s="113"/>
      <c r="N753" s="114"/>
      <c r="O753" s="113"/>
      <c r="P753" s="107"/>
      <c r="Q753" s="115"/>
      <c r="R753" s="116"/>
      <c r="S753" s="117" t="str">
        <f t="shared" si="3"/>
        <v/>
      </c>
      <c r="T753" s="116"/>
      <c r="U753" s="106" t="str">
        <f t="shared" si="11"/>
        <v/>
      </c>
      <c r="V753" s="107"/>
      <c r="W753" s="107"/>
      <c r="X753" s="118"/>
      <c r="Y753" s="119" t="str">
        <f t="shared" si="10"/>
        <v/>
      </c>
      <c r="Z753" s="113"/>
      <c r="AA753" s="113"/>
      <c r="AB753" s="119" t="str">
        <f>IF(T753&lt;&gt;"",(HOUR(T753)+MINUTE(T753)/60)*custohh,"")</f>
        <v/>
      </c>
      <c r="AC753" s="118"/>
      <c r="AD753" s="119" t="str">
        <f t="shared" si="6"/>
        <v/>
      </c>
      <c r="AE753" s="107"/>
      <c r="AF753" s="107"/>
      <c r="AG753" s="107"/>
      <c r="AH753" s="107"/>
      <c r="AI753" s="107"/>
      <c r="AJ753" s="120"/>
      <c r="AK753" s="107"/>
      <c r="AL753" s="113"/>
      <c r="AM753" s="121"/>
      <c r="AN753" s="121"/>
    </row>
    <row r="754">
      <c r="A754" s="104"/>
      <c r="B754" s="105"/>
      <c r="C754" s="105"/>
      <c r="D754" s="106" t="str">
        <f t="shared" si="9"/>
        <v/>
      </c>
      <c r="E754" s="107"/>
      <c r="F754" s="108" t="str">
        <f t="shared" si="2"/>
        <v/>
      </c>
      <c r="G754" s="109" t="str">
        <f>IFERROR(VLOOKUP($E754,contratos,2,FALSE),"")</f>
        <v/>
      </c>
      <c r="H754" s="110" t="str">
        <f>IFERROR(VLOOKUP($E754,contratos,3,FALSE),"")</f>
        <v/>
      </c>
      <c r="I754" s="111" t="str">
        <f>IFERROR(VLOOKUP($E754,contratos,4,FALSE),"")</f>
        <v/>
      </c>
      <c r="J754" s="112" t="str">
        <f>IFERROR(VLOOKUP($E754,contratos,5,FALSE),"")</f>
        <v/>
      </c>
      <c r="K754" s="112" t="str">
        <f>IFERROR(VLOOKUP($E754,contratos,6,FALSE),"")</f>
        <v/>
      </c>
      <c r="L754" s="112" t="str">
        <f>IFERROR(VLOOKUP($E754,contratos,7,FALSE),"")</f>
        <v/>
      </c>
      <c r="M754" s="113"/>
      <c r="N754" s="114"/>
      <c r="O754" s="113"/>
      <c r="P754" s="107"/>
      <c r="Q754" s="115"/>
      <c r="R754" s="116"/>
      <c r="S754" s="117" t="str">
        <f t="shared" si="3"/>
        <v/>
      </c>
      <c r="T754" s="116"/>
      <c r="U754" s="106" t="str">
        <f t="shared" si="11"/>
        <v/>
      </c>
      <c r="V754" s="107"/>
      <c r="W754" s="107"/>
      <c r="X754" s="118"/>
      <c r="Y754" s="119" t="str">
        <f t="shared" si="10"/>
        <v/>
      </c>
      <c r="Z754" s="113"/>
      <c r="AA754" s="113"/>
      <c r="AB754" s="119" t="str">
        <f>IF(T754&lt;&gt;"",(HOUR(T754)+MINUTE(T754)/60)*custohh,"")</f>
        <v/>
      </c>
      <c r="AC754" s="118"/>
      <c r="AD754" s="119" t="str">
        <f t="shared" si="6"/>
        <v/>
      </c>
      <c r="AE754" s="107"/>
      <c r="AF754" s="107"/>
      <c r="AG754" s="107"/>
      <c r="AH754" s="107"/>
      <c r="AI754" s="107"/>
      <c r="AJ754" s="120"/>
      <c r="AK754" s="107"/>
      <c r="AL754" s="113"/>
      <c r="AM754" s="121"/>
      <c r="AN754" s="121"/>
    </row>
    <row r="755">
      <c r="A755" s="104"/>
      <c r="B755" s="105"/>
      <c r="C755" s="105"/>
      <c r="D755" s="106" t="str">
        <f t="shared" si="9"/>
        <v/>
      </c>
      <c r="E755" s="107"/>
      <c r="F755" s="108" t="str">
        <f t="shared" si="2"/>
        <v/>
      </c>
      <c r="G755" s="109" t="str">
        <f>IFERROR(VLOOKUP($E755,contratos,2,FALSE),"")</f>
        <v/>
      </c>
      <c r="H755" s="110" t="str">
        <f>IFERROR(VLOOKUP($E755,contratos,3,FALSE),"")</f>
        <v/>
      </c>
      <c r="I755" s="111" t="str">
        <f>IFERROR(VLOOKUP($E755,contratos,4,FALSE),"")</f>
        <v/>
      </c>
      <c r="J755" s="112" t="str">
        <f>IFERROR(VLOOKUP($E755,contratos,5,FALSE),"")</f>
        <v/>
      </c>
      <c r="K755" s="112" t="str">
        <f>IFERROR(VLOOKUP($E755,contratos,6,FALSE),"")</f>
        <v/>
      </c>
      <c r="L755" s="112" t="str">
        <f>IFERROR(VLOOKUP($E755,contratos,7,FALSE),"")</f>
        <v/>
      </c>
      <c r="M755" s="113"/>
      <c r="N755" s="114"/>
      <c r="O755" s="113"/>
      <c r="P755" s="107"/>
      <c r="Q755" s="115"/>
      <c r="R755" s="116"/>
      <c r="S755" s="117" t="str">
        <f t="shared" si="3"/>
        <v/>
      </c>
      <c r="T755" s="116"/>
      <c r="U755" s="106" t="str">
        <f t="shared" si="11"/>
        <v/>
      </c>
      <c r="V755" s="107"/>
      <c r="W755" s="107"/>
      <c r="X755" s="118"/>
      <c r="Y755" s="119" t="str">
        <f t="shared" si="10"/>
        <v/>
      </c>
      <c r="Z755" s="113"/>
      <c r="AA755" s="113"/>
      <c r="AB755" s="119" t="str">
        <f>IF(T755&lt;&gt;"",(HOUR(T755)+MINUTE(T755)/60)*custohh,"")</f>
        <v/>
      </c>
      <c r="AC755" s="118"/>
      <c r="AD755" s="119" t="str">
        <f t="shared" si="6"/>
        <v/>
      </c>
      <c r="AE755" s="107"/>
      <c r="AF755" s="107"/>
      <c r="AG755" s="107"/>
      <c r="AH755" s="107"/>
      <c r="AI755" s="107"/>
      <c r="AJ755" s="120"/>
      <c r="AK755" s="107"/>
      <c r="AL755" s="113"/>
      <c r="AM755" s="121"/>
      <c r="AN755" s="121"/>
    </row>
    <row r="756">
      <c r="A756" s="104"/>
      <c r="B756" s="105"/>
      <c r="C756" s="105"/>
      <c r="D756" s="106" t="str">
        <f t="shared" si="9"/>
        <v/>
      </c>
      <c r="E756" s="107"/>
      <c r="F756" s="108" t="str">
        <f t="shared" si="2"/>
        <v/>
      </c>
      <c r="G756" s="109" t="str">
        <f>IFERROR(VLOOKUP($E756,contratos,2,FALSE),"")</f>
        <v/>
      </c>
      <c r="H756" s="110" t="str">
        <f>IFERROR(VLOOKUP($E756,contratos,3,FALSE),"")</f>
        <v/>
      </c>
      <c r="I756" s="111" t="str">
        <f>IFERROR(VLOOKUP($E756,contratos,4,FALSE),"")</f>
        <v/>
      </c>
      <c r="J756" s="112" t="str">
        <f>IFERROR(VLOOKUP($E756,contratos,5,FALSE),"")</f>
        <v/>
      </c>
      <c r="K756" s="112" t="str">
        <f>IFERROR(VLOOKUP($E756,contratos,6,FALSE),"")</f>
        <v/>
      </c>
      <c r="L756" s="112" t="str">
        <f>IFERROR(VLOOKUP($E756,contratos,7,FALSE),"")</f>
        <v/>
      </c>
      <c r="M756" s="113"/>
      <c r="N756" s="114"/>
      <c r="O756" s="113"/>
      <c r="P756" s="107"/>
      <c r="Q756" s="115"/>
      <c r="R756" s="116"/>
      <c r="S756" s="117" t="str">
        <f t="shared" si="3"/>
        <v/>
      </c>
      <c r="T756" s="116"/>
      <c r="U756" s="106" t="str">
        <f t="shared" si="11"/>
        <v/>
      </c>
      <c r="V756" s="107"/>
      <c r="W756" s="107"/>
      <c r="X756" s="118"/>
      <c r="Y756" s="119" t="str">
        <f t="shared" si="10"/>
        <v/>
      </c>
      <c r="Z756" s="113"/>
      <c r="AA756" s="113"/>
      <c r="AB756" s="119" t="str">
        <f>IF(T756&lt;&gt;"",(HOUR(T756)+MINUTE(T756)/60)*custohh,"")</f>
        <v/>
      </c>
      <c r="AC756" s="118"/>
      <c r="AD756" s="119" t="str">
        <f t="shared" si="6"/>
        <v/>
      </c>
      <c r="AE756" s="107"/>
      <c r="AF756" s="107"/>
      <c r="AG756" s="107"/>
      <c r="AH756" s="107"/>
      <c r="AI756" s="107"/>
      <c r="AJ756" s="120"/>
      <c r="AK756" s="107"/>
      <c r="AL756" s="113"/>
      <c r="AM756" s="121"/>
      <c r="AN756" s="121"/>
    </row>
    <row r="757">
      <c r="A757" s="104"/>
      <c r="B757" s="105"/>
      <c r="C757" s="105"/>
      <c r="D757" s="106" t="str">
        <f t="shared" si="9"/>
        <v/>
      </c>
      <c r="E757" s="107"/>
      <c r="F757" s="108" t="str">
        <f t="shared" si="2"/>
        <v/>
      </c>
      <c r="G757" s="109" t="str">
        <f>IFERROR(VLOOKUP($E757,contratos,2,FALSE),"")</f>
        <v/>
      </c>
      <c r="H757" s="110" t="str">
        <f>IFERROR(VLOOKUP($E757,contratos,3,FALSE),"")</f>
        <v/>
      </c>
      <c r="I757" s="111" t="str">
        <f>IFERROR(VLOOKUP($E757,contratos,4,FALSE),"")</f>
        <v/>
      </c>
      <c r="J757" s="112" t="str">
        <f>IFERROR(VLOOKUP($E757,contratos,5,FALSE),"")</f>
        <v/>
      </c>
      <c r="K757" s="112" t="str">
        <f>IFERROR(VLOOKUP($E757,contratos,6,FALSE),"")</f>
        <v/>
      </c>
      <c r="L757" s="112" t="str">
        <f>IFERROR(VLOOKUP($E757,contratos,7,FALSE),"")</f>
        <v/>
      </c>
      <c r="M757" s="113"/>
      <c r="N757" s="114"/>
      <c r="O757" s="113"/>
      <c r="P757" s="107"/>
      <c r="Q757" s="115"/>
      <c r="R757" s="116"/>
      <c r="S757" s="117" t="str">
        <f t="shared" si="3"/>
        <v/>
      </c>
      <c r="T757" s="116"/>
      <c r="U757" s="106" t="str">
        <f t="shared" si="11"/>
        <v/>
      </c>
      <c r="V757" s="107"/>
      <c r="W757" s="107"/>
      <c r="X757" s="118"/>
      <c r="Y757" s="119" t="str">
        <f t="shared" si="10"/>
        <v/>
      </c>
      <c r="Z757" s="113"/>
      <c r="AA757" s="113"/>
      <c r="AB757" s="119" t="str">
        <f>IF(T757&lt;&gt;"",(HOUR(T757)+MINUTE(T757)/60)*custohh,"")</f>
        <v/>
      </c>
      <c r="AC757" s="118"/>
      <c r="AD757" s="119" t="str">
        <f t="shared" si="6"/>
        <v/>
      </c>
      <c r="AE757" s="107"/>
      <c r="AF757" s="107"/>
      <c r="AG757" s="107"/>
      <c r="AH757" s="107"/>
      <c r="AI757" s="107"/>
      <c r="AJ757" s="120"/>
      <c r="AK757" s="107"/>
      <c r="AL757" s="113"/>
      <c r="AM757" s="121"/>
      <c r="AN757" s="121"/>
    </row>
    <row r="758">
      <c r="A758" s="104"/>
      <c r="B758" s="105"/>
      <c r="C758" s="105"/>
      <c r="D758" s="106" t="str">
        <f t="shared" si="9"/>
        <v/>
      </c>
      <c r="E758" s="107"/>
      <c r="F758" s="108" t="str">
        <f t="shared" si="2"/>
        <v/>
      </c>
      <c r="G758" s="109" t="str">
        <f>IFERROR(VLOOKUP($E758,contratos,2,FALSE),"")</f>
        <v/>
      </c>
      <c r="H758" s="110" t="str">
        <f>IFERROR(VLOOKUP($E758,contratos,3,FALSE),"")</f>
        <v/>
      </c>
      <c r="I758" s="111" t="str">
        <f>IFERROR(VLOOKUP($E758,contratos,4,FALSE),"")</f>
        <v/>
      </c>
      <c r="J758" s="112" t="str">
        <f>IFERROR(VLOOKUP($E758,contratos,5,FALSE),"")</f>
        <v/>
      </c>
      <c r="K758" s="112" t="str">
        <f>IFERROR(VLOOKUP($E758,contratos,6,FALSE),"")</f>
        <v/>
      </c>
      <c r="L758" s="112" t="str">
        <f>IFERROR(VLOOKUP($E758,contratos,7,FALSE),"")</f>
        <v/>
      </c>
      <c r="M758" s="113"/>
      <c r="N758" s="114"/>
      <c r="O758" s="113"/>
      <c r="P758" s="107"/>
      <c r="Q758" s="115"/>
      <c r="R758" s="116"/>
      <c r="S758" s="117" t="str">
        <f t="shared" si="3"/>
        <v/>
      </c>
      <c r="T758" s="116"/>
      <c r="U758" s="106" t="str">
        <f t="shared" si="11"/>
        <v/>
      </c>
      <c r="V758" s="107"/>
      <c r="W758" s="107"/>
      <c r="X758" s="118"/>
      <c r="Y758" s="119" t="str">
        <f t="shared" si="10"/>
        <v/>
      </c>
      <c r="Z758" s="113"/>
      <c r="AA758" s="113"/>
      <c r="AB758" s="119" t="str">
        <f>IF(T758&lt;&gt;"",(HOUR(T758)+MINUTE(T758)/60)*custohh,"")</f>
        <v/>
      </c>
      <c r="AC758" s="118"/>
      <c r="AD758" s="119" t="str">
        <f t="shared" si="6"/>
        <v/>
      </c>
      <c r="AE758" s="107"/>
      <c r="AF758" s="107"/>
      <c r="AG758" s="107"/>
      <c r="AH758" s="107"/>
      <c r="AI758" s="107"/>
      <c r="AJ758" s="120"/>
      <c r="AK758" s="107"/>
      <c r="AL758" s="113"/>
      <c r="AM758" s="121"/>
      <c r="AN758" s="121"/>
    </row>
    <row r="759">
      <c r="A759" s="104"/>
      <c r="B759" s="105"/>
      <c r="C759" s="105"/>
      <c r="D759" s="106" t="str">
        <f t="shared" si="9"/>
        <v/>
      </c>
      <c r="E759" s="107"/>
      <c r="F759" s="108" t="str">
        <f t="shared" si="2"/>
        <v/>
      </c>
      <c r="G759" s="109" t="str">
        <f>IFERROR(VLOOKUP($E759,contratos,2,FALSE),"")</f>
        <v/>
      </c>
      <c r="H759" s="110" t="str">
        <f>IFERROR(VLOOKUP($E759,contratos,3,FALSE),"")</f>
        <v/>
      </c>
      <c r="I759" s="111" t="str">
        <f>IFERROR(VLOOKUP($E759,contratos,4,FALSE),"")</f>
        <v/>
      </c>
      <c r="J759" s="112" t="str">
        <f>IFERROR(VLOOKUP($E759,contratos,5,FALSE),"")</f>
        <v/>
      </c>
      <c r="K759" s="112" t="str">
        <f>IFERROR(VLOOKUP($E759,contratos,6,FALSE),"")</f>
        <v/>
      </c>
      <c r="L759" s="112" t="str">
        <f>IFERROR(VLOOKUP($E759,contratos,7,FALSE),"")</f>
        <v/>
      </c>
      <c r="M759" s="113"/>
      <c r="N759" s="114"/>
      <c r="O759" s="113"/>
      <c r="P759" s="107"/>
      <c r="Q759" s="115"/>
      <c r="R759" s="116"/>
      <c r="S759" s="117" t="str">
        <f t="shared" si="3"/>
        <v/>
      </c>
      <c r="T759" s="116"/>
      <c r="U759" s="106" t="str">
        <f t="shared" si="11"/>
        <v/>
      </c>
      <c r="V759" s="107"/>
      <c r="W759" s="107"/>
      <c r="X759" s="118"/>
      <c r="Y759" s="119" t="str">
        <f t="shared" si="10"/>
        <v/>
      </c>
      <c r="Z759" s="113"/>
      <c r="AA759" s="113"/>
      <c r="AB759" s="119" t="str">
        <f>IF(T759&lt;&gt;"",(HOUR(T759)+MINUTE(T759)/60)*custohh,"")</f>
        <v/>
      </c>
      <c r="AC759" s="118"/>
      <c r="AD759" s="119" t="str">
        <f t="shared" si="6"/>
        <v/>
      </c>
      <c r="AE759" s="107"/>
      <c r="AF759" s="107"/>
      <c r="AG759" s="107"/>
      <c r="AH759" s="107"/>
      <c r="AI759" s="107"/>
      <c r="AJ759" s="120"/>
      <c r="AK759" s="107"/>
      <c r="AL759" s="113"/>
      <c r="AM759" s="121"/>
      <c r="AN759" s="121"/>
    </row>
    <row r="760">
      <c r="A760" s="104"/>
      <c r="B760" s="105"/>
      <c r="C760" s="105"/>
      <c r="D760" s="106" t="str">
        <f t="shared" si="9"/>
        <v/>
      </c>
      <c r="E760" s="107"/>
      <c r="F760" s="108" t="str">
        <f t="shared" si="2"/>
        <v/>
      </c>
      <c r="G760" s="109" t="str">
        <f>IFERROR(VLOOKUP($E760,contratos,2,FALSE),"")</f>
        <v/>
      </c>
      <c r="H760" s="110" t="str">
        <f>IFERROR(VLOOKUP($E760,contratos,3,FALSE),"")</f>
        <v/>
      </c>
      <c r="I760" s="111" t="str">
        <f>IFERROR(VLOOKUP($E760,contratos,4,FALSE),"")</f>
        <v/>
      </c>
      <c r="J760" s="112" t="str">
        <f>IFERROR(VLOOKUP($E760,contratos,5,FALSE),"")</f>
        <v/>
      </c>
      <c r="K760" s="112" t="str">
        <f>IFERROR(VLOOKUP($E760,contratos,6,FALSE),"")</f>
        <v/>
      </c>
      <c r="L760" s="112" t="str">
        <f>IFERROR(VLOOKUP($E760,contratos,7,FALSE),"")</f>
        <v/>
      </c>
      <c r="M760" s="113"/>
      <c r="N760" s="114"/>
      <c r="O760" s="113"/>
      <c r="P760" s="107"/>
      <c r="Q760" s="115"/>
      <c r="R760" s="116"/>
      <c r="S760" s="117" t="str">
        <f t="shared" si="3"/>
        <v/>
      </c>
      <c r="T760" s="116"/>
      <c r="U760" s="106" t="str">
        <f t="shared" si="11"/>
        <v/>
      </c>
      <c r="V760" s="107"/>
      <c r="W760" s="107"/>
      <c r="X760" s="118"/>
      <c r="Y760" s="119" t="str">
        <f t="shared" si="10"/>
        <v/>
      </c>
      <c r="Z760" s="113"/>
      <c r="AA760" s="113"/>
      <c r="AB760" s="119" t="str">
        <f>IF(T760&lt;&gt;"",(HOUR(T760)+MINUTE(T760)/60)*custohh,"")</f>
        <v/>
      </c>
      <c r="AC760" s="118"/>
      <c r="AD760" s="119" t="str">
        <f t="shared" si="6"/>
        <v/>
      </c>
      <c r="AE760" s="107"/>
      <c r="AF760" s="107"/>
      <c r="AG760" s="107"/>
      <c r="AH760" s="107"/>
      <c r="AI760" s="107"/>
      <c r="AJ760" s="120"/>
      <c r="AK760" s="107"/>
      <c r="AL760" s="113"/>
      <c r="AM760" s="121"/>
      <c r="AN760" s="121"/>
    </row>
    <row r="761">
      <c r="A761" s="104"/>
      <c r="B761" s="105"/>
      <c r="C761" s="105"/>
      <c r="D761" s="106" t="str">
        <f t="shared" si="9"/>
        <v/>
      </c>
      <c r="E761" s="107"/>
      <c r="F761" s="108" t="str">
        <f t="shared" si="2"/>
        <v/>
      </c>
      <c r="G761" s="109" t="str">
        <f>IFERROR(VLOOKUP($E761,contratos,2,FALSE),"")</f>
        <v/>
      </c>
      <c r="H761" s="110" t="str">
        <f>IFERROR(VLOOKUP($E761,contratos,3,FALSE),"")</f>
        <v/>
      </c>
      <c r="I761" s="111" t="str">
        <f>IFERROR(VLOOKUP($E761,contratos,4,FALSE),"")</f>
        <v/>
      </c>
      <c r="J761" s="112" t="str">
        <f>IFERROR(VLOOKUP($E761,contratos,5,FALSE),"")</f>
        <v/>
      </c>
      <c r="K761" s="112" t="str">
        <f>IFERROR(VLOOKUP($E761,contratos,6,FALSE),"")</f>
        <v/>
      </c>
      <c r="L761" s="112" t="str">
        <f>IFERROR(VLOOKUP($E761,contratos,7,FALSE),"")</f>
        <v/>
      </c>
      <c r="M761" s="113"/>
      <c r="N761" s="114"/>
      <c r="O761" s="113"/>
      <c r="P761" s="107"/>
      <c r="Q761" s="115"/>
      <c r="R761" s="116"/>
      <c r="S761" s="117" t="str">
        <f t="shared" si="3"/>
        <v/>
      </c>
      <c r="T761" s="116"/>
      <c r="U761" s="106" t="str">
        <f t="shared" si="11"/>
        <v/>
      </c>
      <c r="V761" s="107"/>
      <c r="W761" s="107"/>
      <c r="X761" s="118"/>
      <c r="Y761" s="119" t="str">
        <f t="shared" si="10"/>
        <v/>
      </c>
      <c r="Z761" s="113"/>
      <c r="AA761" s="113"/>
      <c r="AB761" s="119" t="str">
        <f>IF(T761&lt;&gt;"",(HOUR(T761)+MINUTE(T761)/60)*custohh,"")</f>
        <v/>
      </c>
      <c r="AC761" s="118"/>
      <c r="AD761" s="119" t="str">
        <f t="shared" si="6"/>
        <v/>
      </c>
      <c r="AE761" s="107"/>
      <c r="AF761" s="107"/>
      <c r="AG761" s="107"/>
      <c r="AH761" s="107"/>
      <c r="AI761" s="107"/>
      <c r="AJ761" s="120"/>
      <c r="AK761" s="107"/>
      <c r="AL761" s="113"/>
      <c r="AM761" s="121"/>
      <c r="AN761" s="121"/>
    </row>
    <row r="762">
      <c r="A762" s="104"/>
      <c r="B762" s="105"/>
      <c r="C762" s="105"/>
      <c r="D762" s="106" t="str">
        <f t="shared" si="9"/>
        <v/>
      </c>
      <c r="E762" s="107"/>
      <c r="F762" s="108" t="str">
        <f t="shared" si="2"/>
        <v/>
      </c>
      <c r="G762" s="109" t="str">
        <f>IFERROR(VLOOKUP($E762,contratos,2,FALSE),"")</f>
        <v/>
      </c>
      <c r="H762" s="110" t="str">
        <f>IFERROR(VLOOKUP($E762,contratos,3,FALSE),"")</f>
        <v/>
      </c>
      <c r="I762" s="111" t="str">
        <f>IFERROR(VLOOKUP($E762,contratos,4,FALSE),"")</f>
        <v/>
      </c>
      <c r="J762" s="112" t="str">
        <f>IFERROR(VLOOKUP($E762,contratos,5,FALSE),"")</f>
        <v/>
      </c>
      <c r="K762" s="112" t="str">
        <f>IFERROR(VLOOKUP($E762,contratos,6,FALSE),"")</f>
        <v/>
      </c>
      <c r="L762" s="112" t="str">
        <f>IFERROR(VLOOKUP($E762,contratos,7,FALSE),"")</f>
        <v/>
      </c>
      <c r="M762" s="113"/>
      <c r="N762" s="114"/>
      <c r="O762" s="113"/>
      <c r="P762" s="107"/>
      <c r="Q762" s="115"/>
      <c r="R762" s="116"/>
      <c r="S762" s="117" t="str">
        <f t="shared" si="3"/>
        <v/>
      </c>
      <c r="T762" s="116"/>
      <c r="U762" s="106" t="str">
        <f t="shared" si="11"/>
        <v/>
      </c>
      <c r="V762" s="107"/>
      <c r="W762" s="107"/>
      <c r="X762" s="118"/>
      <c r="Y762" s="119" t="str">
        <f t="shared" si="10"/>
        <v/>
      </c>
      <c r="Z762" s="113"/>
      <c r="AA762" s="113"/>
      <c r="AB762" s="119" t="str">
        <f>IF(T762&lt;&gt;"",(HOUR(T762)+MINUTE(T762)/60)*custohh,"")</f>
        <v/>
      </c>
      <c r="AC762" s="118"/>
      <c r="AD762" s="119" t="str">
        <f t="shared" si="6"/>
        <v/>
      </c>
      <c r="AE762" s="107"/>
      <c r="AF762" s="107"/>
      <c r="AG762" s="107"/>
      <c r="AH762" s="107"/>
      <c r="AI762" s="107"/>
      <c r="AJ762" s="120"/>
      <c r="AK762" s="107"/>
      <c r="AL762" s="113"/>
      <c r="AM762" s="121"/>
      <c r="AN762" s="121"/>
    </row>
    <row r="763">
      <c r="A763" s="104"/>
      <c r="B763" s="105"/>
      <c r="C763" s="105"/>
      <c r="D763" s="106" t="str">
        <f t="shared" si="9"/>
        <v/>
      </c>
      <c r="E763" s="107"/>
      <c r="F763" s="108" t="str">
        <f t="shared" si="2"/>
        <v/>
      </c>
      <c r="G763" s="109" t="str">
        <f>IFERROR(VLOOKUP($E763,contratos,2,FALSE),"")</f>
        <v/>
      </c>
      <c r="H763" s="110" t="str">
        <f>IFERROR(VLOOKUP($E763,contratos,3,FALSE),"")</f>
        <v/>
      </c>
      <c r="I763" s="111" t="str">
        <f>IFERROR(VLOOKUP($E763,contratos,4,FALSE),"")</f>
        <v/>
      </c>
      <c r="J763" s="112" t="str">
        <f>IFERROR(VLOOKUP($E763,contratos,5,FALSE),"")</f>
        <v/>
      </c>
      <c r="K763" s="112" t="str">
        <f>IFERROR(VLOOKUP($E763,contratos,6,FALSE),"")</f>
        <v/>
      </c>
      <c r="L763" s="112" t="str">
        <f>IFERROR(VLOOKUP($E763,contratos,7,FALSE),"")</f>
        <v/>
      </c>
      <c r="M763" s="113"/>
      <c r="N763" s="114"/>
      <c r="O763" s="113"/>
      <c r="P763" s="107"/>
      <c r="Q763" s="115"/>
      <c r="R763" s="116"/>
      <c r="S763" s="117" t="str">
        <f t="shared" si="3"/>
        <v/>
      </c>
      <c r="T763" s="116"/>
      <c r="U763" s="106" t="str">
        <f t="shared" si="11"/>
        <v/>
      </c>
      <c r="V763" s="107"/>
      <c r="W763" s="107"/>
      <c r="X763" s="118"/>
      <c r="Y763" s="119" t="str">
        <f t="shared" si="10"/>
        <v/>
      </c>
      <c r="Z763" s="113"/>
      <c r="AA763" s="113"/>
      <c r="AB763" s="119" t="str">
        <f>IF(T763&lt;&gt;"",(HOUR(T763)+MINUTE(T763)/60)*custohh,"")</f>
        <v/>
      </c>
      <c r="AC763" s="118"/>
      <c r="AD763" s="119" t="str">
        <f t="shared" si="6"/>
        <v/>
      </c>
      <c r="AE763" s="107"/>
      <c r="AF763" s="107"/>
      <c r="AG763" s="107"/>
      <c r="AH763" s="107"/>
      <c r="AI763" s="107"/>
      <c r="AJ763" s="120"/>
      <c r="AK763" s="107"/>
      <c r="AL763" s="113"/>
      <c r="AM763" s="121"/>
      <c r="AN763" s="121"/>
    </row>
    <row r="764">
      <c r="A764" s="104"/>
      <c r="B764" s="105"/>
      <c r="C764" s="105"/>
      <c r="D764" s="106" t="str">
        <f t="shared" si="9"/>
        <v/>
      </c>
      <c r="E764" s="107"/>
      <c r="F764" s="108" t="str">
        <f t="shared" si="2"/>
        <v/>
      </c>
      <c r="G764" s="109" t="str">
        <f>IFERROR(VLOOKUP($E764,contratos,2,FALSE),"")</f>
        <v/>
      </c>
      <c r="H764" s="110" t="str">
        <f>IFERROR(VLOOKUP($E764,contratos,3,FALSE),"")</f>
        <v/>
      </c>
      <c r="I764" s="111" t="str">
        <f>IFERROR(VLOOKUP($E764,contratos,4,FALSE),"")</f>
        <v/>
      </c>
      <c r="J764" s="112" t="str">
        <f>IFERROR(VLOOKUP($E764,contratos,5,FALSE),"")</f>
        <v/>
      </c>
      <c r="K764" s="112" t="str">
        <f>IFERROR(VLOOKUP($E764,contratos,6,FALSE),"")</f>
        <v/>
      </c>
      <c r="L764" s="112" t="str">
        <f>IFERROR(VLOOKUP($E764,contratos,7,FALSE),"")</f>
        <v/>
      </c>
      <c r="M764" s="113"/>
      <c r="N764" s="114"/>
      <c r="O764" s="113"/>
      <c r="P764" s="107"/>
      <c r="Q764" s="115"/>
      <c r="R764" s="116"/>
      <c r="S764" s="117" t="str">
        <f t="shared" si="3"/>
        <v/>
      </c>
      <c r="T764" s="116"/>
      <c r="U764" s="106" t="str">
        <f t="shared" si="11"/>
        <v/>
      </c>
      <c r="V764" s="107"/>
      <c r="W764" s="107"/>
      <c r="X764" s="118"/>
      <c r="Y764" s="119" t="str">
        <f t="shared" si="10"/>
        <v/>
      </c>
      <c r="Z764" s="113"/>
      <c r="AA764" s="113"/>
      <c r="AB764" s="119" t="str">
        <f>IF(T764&lt;&gt;"",(HOUR(T764)+MINUTE(T764)/60)*custohh,"")</f>
        <v/>
      </c>
      <c r="AC764" s="118"/>
      <c r="AD764" s="119" t="str">
        <f t="shared" si="6"/>
        <v/>
      </c>
      <c r="AE764" s="107"/>
      <c r="AF764" s="107"/>
      <c r="AG764" s="107"/>
      <c r="AH764" s="107"/>
      <c r="AI764" s="107"/>
      <c r="AJ764" s="120"/>
      <c r="AK764" s="107"/>
      <c r="AL764" s="113"/>
      <c r="AM764" s="121"/>
      <c r="AN764" s="121"/>
    </row>
    <row r="765">
      <c r="A765" s="104"/>
      <c r="B765" s="105"/>
      <c r="C765" s="105"/>
      <c r="D765" s="106" t="str">
        <f t="shared" si="9"/>
        <v/>
      </c>
      <c r="E765" s="107"/>
      <c r="F765" s="108" t="str">
        <f t="shared" si="2"/>
        <v/>
      </c>
      <c r="G765" s="109" t="str">
        <f>IFERROR(VLOOKUP($E765,contratos,2,FALSE),"")</f>
        <v/>
      </c>
      <c r="H765" s="110" t="str">
        <f>IFERROR(VLOOKUP($E765,contratos,3,FALSE),"")</f>
        <v/>
      </c>
      <c r="I765" s="111" t="str">
        <f>IFERROR(VLOOKUP($E765,contratos,4,FALSE),"")</f>
        <v/>
      </c>
      <c r="J765" s="112" t="str">
        <f>IFERROR(VLOOKUP($E765,contratos,5,FALSE),"")</f>
        <v/>
      </c>
      <c r="K765" s="112" t="str">
        <f>IFERROR(VLOOKUP($E765,contratos,6,FALSE),"")</f>
        <v/>
      </c>
      <c r="L765" s="112" t="str">
        <f>IFERROR(VLOOKUP($E765,contratos,7,FALSE),"")</f>
        <v/>
      </c>
      <c r="M765" s="113"/>
      <c r="N765" s="114"/>
      <c r="O765" s="113"/>
      <c r="P765" s="107"/>
      <c r="Q765" s="115"/>
      <c r="R765" s="116"/>
      <c r="S765" s="117" t="str">
        <f t="shared" si="3"/>
        <v/>
      </c>
      <c r="T765" s="116"/>
      <c r="U765" s="106" t="str">
        <f t="shared" si="11"/>
        <v/>
      </c>
      <c r="V765" s="107"/>
      <c r="W765" s="107"/>
      <c r="X765" s="118"/>
      <c r="Y765" s="119" t="str">
        <f t="shared" si="10"/>
        <v/>
      </c>
      <c r="Z765" s="113"/>
      <c r="AA765" s="113"/>
      <c r="AB765" s="119" t="str">
        <f>IF(T765&lt;&gt;"",(HOUR(T765)+MINUTE(T765)/60)*custohh,"")</f>
        <v/>
      </c>
      <c r="AC765" s="118"/>
      <c r="AD765" s="119" t="str">
        <f t="shared" si="6"/>
        <v/>
      </c>
      <c r="AE765" s="107"/>
      <c r="AF765" s="107"/>
      <c r="AG765" s="107"/>
      <c r="AH765" s="107"/>
      <c r="AI765" s="107"/>
      <c r="AJ765" s="120"/>
      <c r="AK765" s="107"/>
      <c r="AL765" s="113"/>
      <c r="AM765" s="121"/>
      <c r="AN765" s="121"/>
    </row>
    <row r="766">
      <c r="A766" s="104"/>
      <c r="B766" s="105"/>
      <c r="C766" s="105"/>
      <c r="D766" s="106" t="str">
        <f t="shared" si="9"/>
        <v/>
      </c>
      <c r="E766" s="107"/>
      <c r="F766" s="108" t="str">
        <f t="shared" si="2"/>
        <v/>
      </c>
      <c r="G766" s="109" t="str">
        <f>IFERROR(VLOOKUP($E766,contratos,2,FALSE),"")</f>
        <v/>
      </c>
      <c r="H766" s="110" t="str">
        <f>IFERROR(VLOOKUP($E766,contratos,3,FALSE),"")</f>
        <v/>
      </c>
      <c r="I766" s="111" t="str">
        <f>IFERROR(VLOOKUP($E766,contratos,4,FALSE),"")</f>
        <v/>
      </c>
      <c r="J766" s="112" t="str">
        <f>IFERROR(VLOOKUP($E766,contratos,5,FALSE),"")</f>
        <v/>
      </c>
      <c r="K766" s="112" t="str">
        <f>IFERROR(VLOOKUP($E766,contratos,6,FALSE),"")</f>
        <v/>
      </c>
      <c r="L766" s="112" t="str">
        <f>IFERROR(VLOOKUP($E766,contratos,7,FALSE),"")</f>
        <v/>
      </c>
      <c r="M766" s="113"/>
      <c r="N766" s="114"/>
      <c r="O766" s="113"/>
      <c r="P766" s="107"/>
      <c r="Q766" s="115"/>
      <c r="R766" s="116"/>
      <c r="S766" s="117" t="str">
        <f t="shared" si="3"/>
        <v/>
      </c>
      <c r="T766" s="116"/>
      <c r="U766" s="106" t="str">
        <f t="shared" si="11"/>
        <v/>
      </c>
      <c r="V766" s="107"/>
      <c r="W766" s="107"/>
      <c r="X766" s="118"/>
      <c r="Y766" s="119" t="str">
        <f t="shared" si="10"/>
        <v/>
      </c>
      <c r="Z766" s="113"/>
      <c r="AA766" s="113"/>
      <c r="AB766" s="119" t="str">
        <f>IF(T766&lt;&gt;"",(HOUR(T766)+MINUTE(T766)/60)*custohh,"")</f>
        <v/>
      </c>
      <c r="AC766" s="118"/>
      <c r="AD766" s="119" t="str">
        <f t="shared" si="6"/>
        <v/>
      </c>
      <c r="AE766" s="107"/>
      <c r="AF766" s="107"/>
      <c r="AG766" s="107"/>
      <c r="AH766" s="107"/>
      <c r="AI766" s="107"/>
      <c r="AJ766" s="120"/>
      <c r="AK766" s="107"/>
      <c r="AL766" s="113"/>
      <c r="AM766" s="121"/>
      <c r="AN766" s="121"/>
    </row>
    <row r="767">
      <c r="A767" s="104"/>
      <c r="B767" s="105"/>
      <c r="C767" s="105"/>
      <c r="D767" s="106" t="str">
        <f t="shared" si="9"/>
        <v/>
      </c>
      <c r="E767" s="107"/>
      <c r="F767" s="108" t="str">
        <f t="shared" si="2"/>
        <v/>
      </c>
      <c r="G767" s="109" t="str">
        <f>IFERROR(VLOOKUP($E767,contratos,2,FALSE),"")</f>
        <v/>
      </c>
      <c r="H767" s="110" t="str">
        <f>IFERROR(VLOOKUP($E767,contratos,3,FALSE),"")</f>
        <v/>
      </c>
      <c r="I767" s="111" t="str">
        <f>IFERROR(VLOOKUP($E767,contratos,4,FALSE),"")</f>
        <v/>
      </c>
      <c r="J767" s="112" t="str">
        <f>IFERROR(VLOOKUP($E767,contratos,5,FALSE),"")</f>
        <v/>
      </c>
      <c r="K767" s="112" t="str">
        <f>IFERROR(VLOOKUP($E767,contratos,6,FALSE),"")</f>
        <v/>
      </c>
      <c r="L767" s="112" t="str">
        <f>IFERROR(VLOOKUP($E767,contratos,7,FALSE),"")</f>
        <v/>
      </c>
      <c r="M767" s="113"/>
      <c r="N767" s="114"/>
      <c r="O767" s="113"/>
      <c r="P767" s="107"/>
      <c r="Q767" s="115"/>
      <c r="R767" s="116"/>
      <c r="S767" s="117" t="str">
        <f t="shared" si="3"/>
        <v/>
      </c>
      <c r="T767" s="116"/>
      <c r="U767" s="106" t="str">
        <f t="shared" si="11"/>
        <v/>
      </c>
      <c r="V767" s="107"/>
      <c r="W767" s="107"/>
      <c r="X767" s="118"/>
      <c r="Y767" s="119" t="str">
        <f t="shared" si="10"/>
        <v/>
      </c>
      <c r="Z767" s="113"/>
      <c r="AA767" s="113"/>
      <c r="AB767" s="119" t="str">
        <f>IF(T767&lt;&gt;"",(HOUR(T767)+MINUTE(T767)/60)*custohh,"")</f>
        <v/>
      </c>
      <c r="AC767" s="118"/>
      <c r="AD767" s="119" t="str">
        <f t="shared" si="6"/>
        <v/>
      </c>
      <c r="AE767" s="107"/>
      <c r="AF767" s="107"/>
      <c r="AG767" s="107"/>
      <c r="AH767" s="107"/>
      <c r="AI767" s="107"/>
      <c r="AJ767" s="120"/>
      <c r="AK767" s="107"/>
      <c r="AL767" s="113"/>
      <c r="AM767" s="121"/>
      <c r="AN767" s="121"/>
    </row>
    <row r="768">
      <c r="A768" s="104"/>
      <c r="B768" s="105"/>
      <c r="C768" s="105"/>
      <c r="D768" s="106" t="str">
        <f t="shared" si="9"/>
        <v/>
      </c>
      <c r="E768" s="107"/>
      <c r="F768" s="108" t="str">
        <f t="shared" si="2"/>
        <v/>
      </c>
      <c r="G768" s="109" t="str">
        <f>IFERROR(VLOOKUP($E768,contratos,2,FALSE),"")</f>
        <v/>
      </c>
      <c r="H768" s="110" t="str">
        <f>IFERROR(VLOOKUP($E768,contratos,3,FALSE),"")</f>
        <v/>
      </c>
      <c r="I768" s="111" t="str">
        <f>IFERROR(VLOOKUP($E768,contratos,4,FALSE),"")</f>
        <v/>
      </c>
      <c r="J768" s="112" t="str">
        <f>IFERROR(VLOOKUP($E768,contratos,5,FALSE),"")</f>
        <v/>
      </c>
      <c r="K768" s="112" t="str">
        <f>IFERROR(VLOOKUP($E768,contratos,6,FALSE),"")</f>
        <v/>
      </c>
      <c r="L768" s="112" t="str">
        <f>IFERROR(VLOOKUP($E768,contratos,7,FALSE),"")</f>
        <v/>
      </c>
      <c r="M768" s="113"/>
      <c r="N768" s="114"/>
      <c r="O768" s="113"/>
      <c r="P768" s="107"/>
      <c r="Q768" s="115"/>
      <c r="R768" s="116"/>
      <c r="S768" s="117" t="str">
        <f t="shared" si="3"/>
        <v/>
      </c>
      <c r="T768" s="116"/>
      <c r="U768" s="106" t="str">
        <f t="shared" si="11"/>
        <v/>
      </c>
      <c r="V768" s="107"/>
      <c r="W768" s="107"/>
      <c r="X768" s="118"/>
      <c r="Y768" s="119" t="str">
        <f t="shared" si="10"/>
        <v/>
      </c>
      <c r="Z768" s="113"/>
      <c r="AA768" s="113"/>
      <c r="AB768" s="119" t="str">
        <f>IF(T768&lt;&gt;"",(HOUR(T768)+MINUTE(T768)/60)*custohh,"")</f>
        <v/>
      </c>
      <c r="AC768" s="118"/>
      <c r="AD768" s="119" t="str">
        <f t="shared" si="6"/>
        <v/>
      </c>
      <c r="AE768" s="107"/>
      <c r="AF768" s="107"/>
      <c r="AG768" s="107"/>
      <c r="AH768" s="107"/>
      <c r="AI768" s="107"/>
      <c r="AJ768" s="120"/>
      <c r="AK768" s="107"/>
      <c r="AL768" s="113"/>
      <c r="AM768" s="121"/>
      <c r="AN768" s="121"/>
    </row>
    <row r="769">
      <c r="A769" s="104"/>
      <c r="B769" s="105"/>
      <c r="C769" s="105"/>
      <c r="D769" s="106" t="str">
        <f t="shared" si="9"/>
        <v/>
      </c>
      <c r="E769" s="107"/>
      <c r="F769" s="108" t="str">
        <f t="shared" si="2"/>
        <v/>
      </c>
      <c r="G769" s="109" t="str">
        <f>IFERROR(VLOOKUP($E769,contratos,2,FALSE),"")</f>
        <v/>
      </c>
      <c r="H769" s="110" t="str">
        <f>IFERROR(VLOOKUP($E769,contratos,3,FALSE),"")</f>
        <v/>
      </c>
      <c r="I769" s="111" t="str">
        <f>IFERROR(VLOOKUP($E769,contratos,4,FALSE),"")</f>
        <v/>
      </c>
      <c r="J769" s="112" t="str">
        <f>IFERROR(VLOOKUP($E769,contratos,5,FALSE),"")</f>
        <v/>
      </c>
      <c r="K769" s="112" t="str">
        <f>IFERROR(VLOOKUP($E769,contratos,6,FALSE),"")</f>
        <v/>
      </c>
      <c r="L769" s="112" t="str">
        <f>IFERROR(VLOOKUP($E769,contratos,7,FALSE),"")</f>
        <v/>
      </c>
      <c r="M769" s="113"/>
      <c r="N769" s="114"/>
      <c r="O769" s="113"/>
      <c r="P769" s="107"/>
      <c r="Q769" s="115"/>
      <c r="R769" s="116"/>
      <c r="S769" s="117" t="str">
        <f t="shared" si="3"/>
        <v/>
      </c>
      <c r="T769" s="116"/>
      <c r="U769" s="106" t="str">
        <f t="shared" si="11"/>
        <v/>
      </c>
      <c r="V769" s="107"/>
      <c r="W769" s="107"/>
      <c r="X769" s="118"/>
      <c r="Y769" s="119" t="str">
        <f t="shared" si="10"/>
        <v/>
      </c>
      <c r="Z769" s="113"/>
      <c r="AA769" s="113"/>
      <c r="AB769" s="119" t="str">
        <f>IF(T769&lt;&gt;"",(HOUR(T769)+MINUTE(T769)/60)*custohh,"")</f>
        <v/>
      </c>
      <c r="AC769" s="118"/>
      <c r="AD769" s="119" t="str">
        <f t="shared" si="6"/>
        <v/>
      </c>
      <c r="AE769" s="107"/>
      <c r="AF769" s="107"/>
      <c r="AG769" s="107"/>
      <c r="AH769" s="107"/>
      <c r="AI769" s="107"/>
      <c r="AJ769" s="120"/>
      <c r="AK769" s="107"/>
      <c r="AL769" s="113"/>
      <c r="AM769" s="121"/>
      <c r="AN769" s="121"/>
    </row>
    <row r="770">
      <c r="A770" s="104"/>
      <c r="B770" s="105"/>
      <c r="C770" s="105"/>
      <c r="D770" s="106" t="str">
        <f t="shared" si="9"/>
        <v/>
      </c>
      <c r="E770" s="107"/>
      <c r="F770" s="108" t="str">
        <f t="shared" si="2"/>
        <v/>
      </c>
      <c r="G770" s="109" t="str">
        <f>IFERROR(VLOOKUP($E770,contratos,2,FALSE),"")</f>
        <v/>
      </c>
      <c r="H770" s="110" t="str">
        <f>IFERROR(VLOOKUP($E770,contratos,3,FALSE),"")</f>
        <v/>
      </c>
      <c r="I770" s="111" t="str">
        <f>IFERROR(VLOOKUP($E770,contratos,4,FALSE),"")</f>
        <v/>
      </c>
      <c r="J770" s="112" t="str">
        <f>IFERROR(VLOOKUP($E770,contratos,5,FALSE),"")</f>
        <v/>
      </c>
      <c r="K770" s="112" t="str">
        <f>IFERROR(VLOOKUP($E770,contratos,6,FALSE),"")</f>
        <v/>
      </c>
      <c r="L770" s="112" t="str">
        <f>IFERROR(VLOOKUP($E770,contratos,7,FALSE),"")</f>
        <v/>
      </c>
      <c r="M770" s="113"/>
      <c r="N770" s="114"/>
      <c r="O770" s="113"/>
      <c r="P770" s="107"/>
      <c r="Q770" s="115"/>
      <c r="R770" s="116"/>
      <c r="S770" s="117" t="str">
        <f t="shared" si="3"/>
        <v/>
      </c>
      <c r="T770" s="116"/>
      <c r="U770" s="106" t="str">
        <f t="shared" si="11"/>
        <v/>
      </c>
      <c r="V770" s="107"/>
      <c r="W770" s="107"/>
      <c r="X770" s="118"/>
      <c r="Y770" s="119" t="str">
        <f t="shared" si="10"/>
        <v/>
      </c>
      <c r="Z770" s="113"/>
      <c r="AA770" s="113"/>
      <c r="AB770" s="119" t="str">
        <f>IF(T770&lt;&gt;"",(HOUR(T770)+MINUTE(T770)/60)*custohh,"")</f>
        <v/>
      </c>
      <c r="AC770" s="118"/>
      <c r="AD770" s="119" t="str">
        <f t="shared" si="6"/>
        <v/>
      </c>
      <c r="AE770" s="107"/>
      <c r="AF770" s="107"/>
      <c r="AG770" s="107"/>
      <c r="AH770" s="107"/>
      <c r="AI770" s="107"/>
      <c r="AJ770" s="120"/>
      <c r="AK770" s="107"/>
      <c r="AL770" s="113"/>
      <c r="AM770" s="121"/>
      <c r="AN770" s="121"/>
    </row>
    <row r="771">
      <c r="A771" s="104"/>
      <c r="B771" s="105"/>
      <c r="C771" s="105"/>
      <c r="D771" s="106" t="str">
        <f t="shared" si="9"/>
        <v/>
      </c>
      <c r="E771" s="107"/>
      <c r="F771" s="108" t="str">
        <f t="shared" si="2"/>
        <v/>
      </c>
      <c r="G771" s="109" t="str">
        <f>IFERROR(VLOOKUP($E771,contratos,2,FALSE),"")</f>
        <v/>
      </c>
      <c r="H771" s="110" t="str">
        <f>IFERROR(VLOOKUP($E771,contratos,3,FALSE),"")</f>
        <v/>
      </c>
      <c r="I771" s="111" t="str">
        <f>IFERROR(VLOOKUP($E771,contratos,4,FALSE),"")</f>
        <v/>
      </c>
      <c r="J771" s="112" t="str">
        <f>IFERROR(VLOOKUP($E771,contratos,5,FALSE),"")</f>
        <v/>
      </c>
      <c r="K771" s="112" t="str">
        <f>IFERROR(VLOOKUP($E771,contratos,6,FALSE),"")</f>
        <v/>
      </c>
      <c r="L771" s="112" t="str">
        <f>IFERROR(VLOOKUP($E771,contratos,7,FALSE),"")</f>
        <v/>
      </c>
      <c r="M771" s="113"/>
      <c r="N771" s="114"/>
      <c r="O771" s="113"/>
      <c r="P771" s="107"/>
      <c r="Q771" s="115"/>
      <c r="R771" s="116"/>
      <c r="S771" s="117" t="str">
        <f t="shared" si="3"/>
        <v/>
      </c>
      <c r="T771" s="116"/>
      <c r="U771" s="106" t="str">
        <f t="shared" si="11"/>
        <v/>
      </c>
      <c r="V771" s="107"/>
      <c r="W771" s="107"/>
      <c r="X771" s="118"/>
      <c r="Y771" s="119" t="str">
        <f t="shared" si="10"/>
        <v/>
      </c>
      <c r="Z771" s="113"/>
      <c r="AA771" s="113"/>
      <c r="AB771" s="119" t="str">
        <f>IF(T771&lt;&gt;"",(HOUR(T771)+MINUTE(T771)/60)*custohh,"")</f>
        <v/>
      </c>
      <c r="AC771" s="118"/>
      <c r="AD771" s="119" t="str">
        <f t="shared" si="6"/>
        <v/>
      </c>
      <c r="AE771" s="107"/>
      <c r="AF771" s="107"/>
      <c r="AG771" s="107"/>
      <c r="AH771" s="107"/>
      <c r="AI771" s="107"/>
      <c r="AJ771" s="120"/>
      <c r="AK771" s="107"/>
      <c r="AL771" s="113"/>
      <c r="AM771" s="121"/>
      <c r="AN771" s="121"/>
    </row>
    <row r="772">
      <c r="A772" s="104"/>
      <c r="B772" s="105"/>
      <c r="C772" s="105"/>
      <c r="D772" s="106" t="str">
        <f t="shared" si="9"/>
        <v/>
      </c>
      <c r="E772" s="107"/>
      <c r="F772" s="108" t="str">
        <f t="shared" si="2"/>
        <v/>
      </c>
      <c r="G772" s="109" t="str">
        <f>IFERROR(VLOOKUP($E772,contratos,2,FALSE),"")</f>
        <v/>
      </c>
      <c r="H772" s="110" t="str">
        <f>IFERROR(VLOOKUP($E772,contratos,3,FALSE),"")</f>
        <v/>
      </c>
      <c r="I772" s="111" t="str">
        <f>IFERROR(VLOOKUP($E772,contratos,4,FALSE),"")</f>
        <v/>
      </c>
      <c r="J772" s="112" t="str">
        <f>IFERROR(VLOOKUP($E772,contratos,5,FALSE),"")</f>
        <v/>
      </c>
      <c r="K772" s="112" t="str">
        <f>IFERROR(VLOOKUP($E772,contratos,6,FALSE),"")</f>
        <v/>
      </c>
      <c r="L772" s="112" t="str">
        <f>IFERROR(VLOOKUP($E772,contratos,7,FALSE),"")</f>
        <v/>
      </c>
      <c r="M772" s="113"/>
      <c r="N772" s="114"/>
      <c r="O772" s="113"/>
      <c r="P772" s="107"/>
      <c r="Q772" s="115"/>
      <c r="R772" s="116"/>
      <c r="S772" s="117" t="str">
        <f t="shared" si="3"/>
        <v/>
      </c>
      <c r="T772" s="116"/>
      <c r="U772" s="106" t="str">
        <f t="shared" si="11"/>
        <v/>
      </c>
      <c r="V772" s="107"/>
      <c r="W772" s="107"/>
      <c r="X772" s="118"/>
      <c r="Y772" s="119" t="str">
        <f t="shared" si="10"/>
        <v/>
      </c>
      <c r="Z772" s="113"/>
      <c r="AA772" s="113"/>
      <c r="AB772" s="119" t="str">
        <f>IF(T772&lt;&gt;"",(HOUR(T772)+MINUTE(T772)/60)*custohh,"")</f>
        <v/>
      </c>
      <c r="AC772" s="118"/>
      <c r="AD772" s="119" t="str">
        <f t="shared" si="6"/>
        <v/>
      </c>
      <c r="AE772" s="107"/>
      <c r="AF772" s="107"/>
      <c r="AG772" s="107"/>
      <c r="AH772" s="107"/>
      <c r="AI772" s="107"/>
      <c r="AJ772" s="120"/>
      <c r="AK772" s="107"/>
      <c r="AL772" s="113"/>
      <c r="AM772" s="121"/>
      <c r="AN772" s="121"/>
    </row>
    <row r="773">
      <c r="A773" s="104"/>
      <c r="B773" s="105"/>
      <c r="C773" s="105"/>
      <c r="D773" s="106" t="str">
        <f t="shared" si="9"/>
        <v/>
      </c>
      <c r="E773" s="107"/>
      <c r="F773" s="108" t="str">
        <f t="shared" si="2"/>
        <v/>
      </c>
      <c r="G773" s="109" t="str">
        <f>IFERROR(VLOOKUP($E773,contratos,2,FALSE),"")</f>
        <v/>
      </c>
      <c r="H773" s="110" t="str">
        <f>IFERROR(VLOOKUP($E773,contratos,3,FALSE),"")</f>
        <v/>
      </c>
      <c r="I773" s="111" t="str">
        <f>IFERROR(VLOOKUP($E773,contratos,4,FALSE),"")</f>
        <v/>
      </c>
      <c r="J773" s="112" t="str">
        <f>IFERROR(VLOOKUP($E773,contratos,5,FALSE),"")</f>
        <v/>
      </c>
      <c r="K773" s="112" t="str">
        <f>IFERROR(VLOOKUP($E773,contratos,6,FALSE),"")</f>
        <v/>
      </c>
      <c r="L773" s="112" t="str">
        <f>IFERROR(VLOOKUP($E773,contratos,7,FALSE),"")</f>
        <v/>
      </c>
      <c r="M773" s="113"/>
      <c r="N773" s="114"/>
      <c r="O773" s="113"/>
      <c r="P773" s="107"/>
      <c r="Q773" s="115"/>
      <c r="R773" s="116"/>
      <c r="S773" s="117" t="str">
        <f t="shared" si="3"/>
        <v/>
      </c>
      <c r="T773" s="116"/>
      <c r="U773" s="106" t="str">
        <f t="shared" si="11"/>
        <v/>
      </c>
      <c r="V773" s="107"/>
      <c r="W773" s="107"/>
      <c r="X773" s="118"/>
      <c r="Y773" s="119" t="str">
        <f t="shared" si="10"/>
        <v/>
      </c>
      <c r="Z773" s="113"/>
      <c r="AA773" s="113"/>
      <c r="AB773" s="119" t="str">
        <f>IF(T773&lt;&gt;"",(HOUR(T773)+MINUTE(T773)/60)*custohh,"")</f>
        <v/>
      </c>
      <c r="AC773" s="118"/>
      <c r="AD773" s="119" t="str">
        <f t="shared" si="6"/>
        <v/>
      </c>
      <c r="AE773" s="107"/>
      <c r="AF773" s="107"/>
      <c r="AG773" s="107"/>
      <c r="AH773" s="107"/>
      <c r="AI773" s="107"/>
      <c r="AJ773" s="120"/>
      <c r="AK773" s="107"/>
      <c r="AL773" s="113"/>
      <c r="AM773" s="121"/>
      <c r="AN773" s="121"/>
    </row>
    <row r="774">
      <c r="A774" s="104"/>
      <c r="B774" s="105"/>
      <c r="C774" s="105"/>
      <c r="D774" s="106" t="str">
        <f t="shared" si="9"/>
        <v/>
      </c>
      <c r="E774" s="107"/>
      <c r="F774" s="108" t="str">
        <f t="shared" si="2"/>
        <v/>
      </c>
      <c r="G774" s="109" t="str">
        <f>IFERROR(VLOOKUP($E774,contratos,2,FALSE),"")</f>
        <v/>
      </c>
      <c r="H774" s="110" t="str">
        <f>IFERROR(VLOOKUP($E774,contratos,3,FALSE),"")</f>
        <v/>
      </c>
      <c r="I774" s="111" t="str">
        <f>IFERROR(VLOOKUP($E774,contratos,4,FALSE),"")</f>
        <v/>
      </c>
      <c r="J774" s="112" t="str">
        <f>IFERROR(VLOOKUP($E774,contratos,5,FALSE),"")</f>
        <v/>
      </c>
      <c r="K774" s="112" t="str">
        <f>IFERROR(VLOOKUP($E774,contratos,6,FALSE),"")</f>
        <v/>
      </c>
      <c r="L774" s="112" t="str">
        <f>IFERROR(VLOOKUP($E774,contratos,7,FALSE),"")</f>
        <v/>
      </c>
      <c r="M774" s="113"/>
      <c r="N774" s="114"/>
      <c r="O774" s="113"/>
      <c r="P774" s="107"/>
      <c r="Q774" s="115"/>
      <c r="R774" s="116"/>
      <c r="S774" s="117" t="str">
        <f t="shared" si="3"/>
        <v/>
      </c>
      <c r="T774" s="116"/>
      <c r="U774" s="106" t="str">
        <f t="shared" si="11"/>
        <v/>
      </c>
      <c r="V774" s="107"/>
      <c r="W774" s="107"/>
      <c r="X774" s="118"/>
      <c r="Y774" s="119" t="str">
        <f t="shared" si="10"/>
        <v/>
      </c>
      <c r="Z774" s="113"/>
      <c r="AA774" s="113"/>
      <c r="AB774" s="119" t="str">
        <f>IF(T774&lt;&gt;"",(HOUR(T774)+MINUTE(T774)/60)*custohh,"")</f>
        <v/>
      </c>
      <c r="AC774" s="118"/>
      <c r="AD774" s="119" t="str">
        <f t="shared" si="6"/>
        <v/>
      </c>
      <c r="AE774" s="107"/>
      <c r="AF774" s="107"/>
      <c r="AG774" s="107"/>
      <c r="AH774" s="107"/>
      <c r="AI774" s="107"/>
      <c r="AJ774" s="120"/>
      <c r="AK774" s="107"/>
      <c r="AL774" s="113"/>
      <c r="AM774" s="121"/>
      <c r="AN774" s="121"/>
    </row>
    <row r="775">
      <c r="A775" s="104"/>
      <c r="B775" s="105"/>
      <c r="C775" s="105"/>
      <c r="D775" s="106" t="str">
        <f t="shared" si="9"/>
        <v/>
      </c>
      <c r="E775" s="107"/>
      <c r="F775" s="108" t="str">
        <f t="shared" si="2"/>
        <v/>
      </c>
      <c r="G775" s="109" t="str">
        <f>IFERROR(VLOOKUP($E775,contratos,2,FALSE),"")</f>
        <v/>
      </c>
      <c r="H775" s="110" t="str">
        <f>IFERROR(VLOOKUP($E775,contratos,3,FALSE),"")</f>
        <v/>
      </c>
      <c r="I775" s="111" t="str">
        <f>IFERROR(VLOOKUP($E775,contratos,4,FALSE),"")</f>
        <v/>
      </c>
      <c r="J775" s="112" t="str">
        <f>IFERROR(VLOOKUP($E775,contratos,5,FALSE),"")</f>
        <v/>
      </c>
      <c r="K775" s="112" t="str">
        <f>IFERROR(VLOOKUP($E775,contratos,6,FALSE),"")</f>
        <v/>
      </c>
      <c r="L775" s="112" t="str">
        <f>IFERROR(VLOOKUP($E775,contratos,7,FALSE),"")</f>
        <v/>
      </c>
      <c r="M775" s="113"/>
      <c r="N775" s="114"/>
      <c r="O775" s="113"/>
      <c r="P775" s="107"/>
      <c r="Q775" s="115"/>
      <c r="R775" s="116"/>
      <c r="S775" s="117" t="str">
        <f t="shared" si="3"/>
        <v/>
      </c>
      <c r="T775" s="116"/>
      <c r="U775" s="106" t="str">
        <f t="shared" si="11"/>
        <v/>
      </c>
      <c r="V775" s="107"/>
      <c r="W775" s="107"/>
      <c r="X775" s="118"/>
      <c r="Y775" s="119" t="str">
        <f t="shared" si="10"/>
        <v/>
      </c>
      <c r="Z775" s="113"/>
      <c r="AA775" s="113"/>
      <c r="AB775" s="119" t="str">
        <f>IF(T775&lt;&gt;"",(HOUR(T775)+MINUTE(T775)/60)*custohh,"")</f>
        <v/>
      </c>
      <c r="AC775" s="118"/>
      <c r="AD775" s="119" t="str">
        <f t="shared" si="6"/>
        <v/>
      </c>
      <c r="AE775" s="107"/>
      <c r="AF775" s="107"/>
      <c r="AG775" s="107"/>
      <c r="AH775" s="107"/>
      <c r="AI775" s="107"/>
      <c r="AJ775" s="120"/>
      <c r="AK775" s="107"/>
      <c r="AL775" s="113"/>
      <c r="AM775" s="121"/>
      <c r="AN775" s="121"/>
    </row>
    <row r="776">
      <c r="A776" s="104"/>
      <c r="B776" s="105"/>
      <c r="C776" s="105"/>
      <c r="D776" s="106" t="str">
        <f t="shared" si="9"/>
        <v/>
      </c>
      <c r="E776" s="107"/>
      <c r="F776" s="108" t="str">
        <f t="shared" si="2"/>
        <v/>
      </c>
      <c r="G776" s="109" t="str">
        <f>IFERROR(VLOOKUP($E776,contratos,2,FALSE),"")</f>
        <v/>
      </c>
      <c r="H776" s="110" t="str">
        <f>IFERROR(VLOOKUP($E776,contratos,3,FALSE),"")</f>
        <v/>
      </c>
      <c r="I776" s="111" t="str">
        <f>IFERROR(VLOOKUP($E776,contratos,4,FALSE),"")</f>
        <v/>
      </c>
      <c r="J776" s="112" t="str">
        <f>IFERROR(VLOOKUP($E776,contratos,5,FALSE),"")</f>
        <v/>
      </c>
      <c r="K776" s="112" t="str">
        <f>IFERROR(VLOOKUP($E776,contratos,6,FALSE),"")</f>
        <v/>
      </c>
      <c r="L776" s="112" t="str">
        <f>IFERROR(VLOOKUP($E776,contratos,7,FALSE),"")</f>
        <v/>
      </c>
      <c r="M776" s="113"/>
      <c r="N776" s="114"/>
      <c r="O776" s="113"/>
      <c r="P776" s="107"/>
      <c r="Q776" s="115"/>
      <c r="R776" s="116"/>
      <c r="S776" s="117" t="str">
        <f t="shared" si="3"/>
        <v/>
      </c>
      <c r="T776" s="116"/>
      <c r="U776" s="106" t="str">
        <f t="shared" si="11"/>
        <v/>
      </c>
      <c r="V776" s="107"/>
      <c r="W776" s="107"/>
      <c r="X776" s="118"/>
      <c r="Y776" s="119" t="str">
        <f t="shared" si="10"/>
        <v/>
      </c>
      <c r="Z776" s="113"/>
      <c r="AA776" s="113"/>
      <c r="AB776" s="119" t="str">
        <f>IF(T776&lt;&gt;"",(HOUR(T776)+MINUTE(T776)/60)*custohh,"")</f>
        <v/>
      </c>
      <c r="AC776" s="118"/>
      <c r="AD776" s="119" t="str">
        <f t="shared" si="6"/>
        <v/>
      </c>
      <c r="AE776" s="107"/>
      <c r="AF776" s="107"/>
      <c r="AG776" s="107"/>
      <c r="AH776" s="107"/>
      <c r="AI776" s="107"/>
      <c r="AJ776" s="120"/>
      <c r="AK776" s="107"/>
      <c r="AL776" s="113"/>
      <c r="AM776" s="121"/>
      <c r="AN776" s="121"/>
    </row>
    <row r="777">
      <c r="A777" s="104"/>
      <c r="B777" s="105"/>
      <c r="C777" s="105"/>
      <c r="D777" s="106" t="str">
        <f t="shared" si="9"/>
        <v/>
      </c>
      <c r="E777" s="107"/>
      <c r="F777" s="108" t="str">
        <f t="shared" si="2"/>
        <v/>
      </c>
      <c r="G777" s="109" t="str">
        <f>IFERROR(VLOOKUP($E777,contratos,2,FALSE),"")</f>
        <v/>
      </c>
      <c r="H777" s="110" t="str">
        <f>IFERROR(VLOOKUP($E777,contratos,3,FALSE),"")</f>
        <v/>
      </c>
      <c r="I777" s="111" t="str">
        <f>IFERROR(VLOOKUP($E777,contratos,4,FALSE),"")</f>
        <v/>
      </c>
      <c r="J777" s="112" t="str">
        <f>IFERROR(VLOOKUP($E777,contratos,5,FALSE),"")</f>
        <v/>
      </c>
      <c r="K777" s="112" t="str">
        <f>IFERROR(VLOOKUP($E777,contratos,6,FALSE),"")</f>
        <v/>
      </c>
      <c r="L777" s="112" t="str">
        <f>IFERROR(VLOOKUP($E777,contratos,7,FALSE),"")</f>
        <v/>
      </c>
      <c r="M777" s="113"/>
      <c r="N777" s="114"/>
      <c r="O777" s="113"/>
      <c r="P777" s="107"/>
      <c r="Q777" s="115"/>
      <c r="R777" s="116"/>
      <c r="S777" s="117" t="str">
        <f t="shared" si="3"/>
        <v/>
      </c>
      <c r="T777" s="116"/>
      <c r="U777" s="106" t="str">
        <f t="shared" si="11"/>
        <v/>
      </c>
      <c r="V777" s="107"/>
      <c r="W777" s="107"/>
      <c r="X777" s="118"/>
      <c r="Y777" s="119" t="str">
        <f t="shared" si="10"/>
        <v/>
      </c>
      <c r="Z777" s="113"/>
      <c r="AA777" s="113"/>
      <c r="AB777" s="119" t="str">
        <f>IF(T777&lt;&gt;"",(HOUR(T777)+MINUTE(T777)/60)*custohh,"")</f>
        <v/>
      </c>
      <c r="AC777" s="118"/>
      <c r="AD777" s="119" t="str">
        <f t="shared" si="6"/>
        <v/>
      </c>
      <c r="AE777" s="107"/>
      <c r="AF777" s="107"/>
      <c r="AG777" s="107"/>
      <c r="AH777" s="107"/>
      <c r="AI777" s="107"/>
      <c r="AJ777" s="120"/>
      <c r="AK777" s="107"/>
      <c r="AL777" s="113"/>
      <c r="AM777" s="121"/>
      <c r="AN777" s="121"/>
    </row>
    <row r="778">
      <c r="A778" s="104"/>
      <c r="B778" s="105"/>
      <c r="C778" s="105"/>
      <c r="D778" s="106" t="str">
        <f t="shared" si="9"/>
        <v/>
      </c>
      <c r="E778" s="107"/>
      <c r="F778" s="108" t="str">
        <f t="shared" si="2"/>
        <v/>
      </c>
      <c r="G778" s="109" t="str">
        <f>IFERROR(VLOOKUP($E778,contratos,2,FALSE),"")</f>
        <v/>
      </c>
      <c r="H778" s="110" t="str">
        <f>IFERROR(VLOOKUP($E778,contratos,3,FALSE),"")</f>
        <v/>
      </c>
      <c r="I778" s="111" t="str">
        <f>IFERROR(VLOOKUP($E778,contratos,4,FALSE),"")</f>
        <v/>
      </c>
      <c r="J778" s="112" t="str">
        <f>IFERROR(VLOOKUP($E778,contratos,5,FALSE),"")</f>
        <v/>
      </c>
      <c r="K778" s="112" t="str">
        <f>IFERROR(VLOOKUP($E778,contratos,6,FALSE),"")</f>
        <v/>
      </c>
      <c r="L778" s="112" t="str">
        <f>IFERROR(VLOOKUP($E778,contratos,7,FALSE),"")</f>
        <v/>
      </c>
      <c r="M778" s="113"/>
      <c r="N778" s="114"/>
      <c r="O778" s="113"/>
      <c r="P778" s="107"/>
      <c r="Q778" s="115"/>
      <c r="R778" s="116"/>
      <c r="S778" s="117" t="str">
        <f t="shared" si="3"/>
        <v/>
      </c>
      <c r="T778" s="116"/>
      <c r="U778" s="106" t="str">
        <f t="shared" si="11"/>
        <v/>
      </c>
      <c r="V778" s="107"/>
      <c r="W778" s="107"/>
      <c r="X778" s="118"/>
      <c r="Y778" s="119" t="str">
        <f t="shared" si="10"/>
        <v/>
      </c>
      <c r="Z778" s="113"/>
      <c r="AA778" s="113"/>
      <c r="AB778" s="119" t="str">
        <f>IF(T778&lt;&gt;"",(HOUR(T778)+MINUTE(T778)/60)*custohh,"")</f>
        <v/>
      </c>
      <c r="AC778" s="118"/>
      <c r="AD778" s="119" t="str">
        <f t="shared" si="6"/>
        <v/>
      </c>
      <c r="AE778" s="107"/>
      <c r="AF778" s="107"/>
      <c r="AG778" s="107"/>
      <c r="AH778" s="107"/>
      <c r="AI778" s="107"/>
      <c r="AJ778" s="120"/>
      <c r="AK778" s="107"/>
      <c r="AL778" s="113"/>
      <c r="AM778" s="121"/>
      <c r="AN778" s="121"/>
    </row>
    <row r="779">
      <c r="A779" s="104"/>
      <c r="B779" s="105"/>
      <c r="C779" s="105"/>
      <c r="D779" s="106" t="str">
        <f t="shared" si="9"/>
        <v/>
      </c>
      <c r="E779" s="107"/>
      <c r="F779" s="108" t="str">
        <f t="shared" si="2"/>
        <v/>
      </c>
      <c r="G779" s="109" t="str">
        <f>IFERROR(VLOOKUP($E779,contratos,2,FALSE),"")</f>
        <v/>
      </c>
      <c r="H779" s="110" t="str">
        <f>IFERROR(VLOOKUP($E779,contratos,3,FALSE),"")</f>
        <v/>
      </c>
      <c r="I779" s="111" t="str">
        <f>IFERROR(VLOOKUP($E779,contratos,4,FALSE),"")</f>
        <v/>
      </c>
      <c r="J779" s="112" t="str">
        <f>IFERROR(VLOOKUP($E779,contratos,5,FALSE),"")</f>
        <v/>
      </c>
      <c r="K779" s="112" t="str">
        <f>IFERROR(VLOOKUP($E779,contratos,6,FALSE),"")</f>
        <v/>
      </c>
      <c r="L779" s="112" t="str">
        <f>IFERROR(VLOOKUP($E779,contratos,7,FALSE),"")</f>
        <v/>
      </c>
      <c r="M779" s="113"/>
      <c r="N779" s="114"/>
      <c r="O779" s="113"/>
      <c r="P779" s="107"/>
      <c r="Q779" s="115"/>
      <c r="R779" s="116"/>
      <c r="S779" s="117" t="str">
        <f t="shared" si="3"/>
        <v/>
      </c>
      <c r="T779" s="116"/>
      <c r="U779" s="106" t="str">
        <f t="shared" si="11"/>
        <v/>
      </c>
      <c r="V779" s="107"/>
      <c r="W779" s="107"/>
      <c r="X779" s="118"/>
      <c r="Y779" s="119" t="str">
        <f t="shared" si="10"/>
        <v/>
      </c>
      <c r="Z779" s="113"/>
      <c r="AA779" s="113"/>
      <c r="AB779" s="119" t="str">
        <f>IF(T779&lt;&gt;"",(HOUR(T779)+MINUTE(T779)/60)*custohh,"")</f>
        <v/>
      </c>
      <c r="AC779" s="118"/>
      <c r="AD779" s="119" t="str">
        <f t="shared" si="6"/>
        <v/>
      </c>
      <c r="AE779" s="107"/>
      <c r="AF779" s="107"/>
      <c r="AG779" s="107"/>
      <c r="AH779" s="107"/>
      <c r="AI779" s="107"/>
      <c r="AJ779" s="120"/>
      <c r="AK779" s="107"/>
      <c r="AL779" s="113"/>
      <c r="AM779" s="121"/>
      <c r="AN779" s="121"/>
    </row>
    <row r="780">
      <c r="A780" s="104"/>
      <c r="B780" s="105"/>
      <c r="C780" s="105"/>
      <c r="D780" s="106" t="str">
        <f t="shared" si="9"/>
        <v/>
      </c>
      <c r="E780" s="107"/>
      <c r="F780" s="108" t="str">
        <f t="shared" si="2"/>
        <v/>
      </c>
      <c r="G780" s="109" t="str">
        <f>IFERROR(VLOOKUP($E780,contratos,2,FALSE),"")</f>
        <v/>
      </c>
      <c r="H780" s="110" t="str">
        <f>IFERROR(VLOOKUP($E780,contratos,3,FALSE),"")</f>
        <v/>
      </c>
      <c r="I780" s="111" t="str">
        <f>IFERROR(VLOOKUP($E780,contratos,4,FALSE),"")</f>
        <v/>
      </c>
      <c r="J780" s="112" t="str">
        <f>IFERROR(VLOOKUP($E780,contratos,5,FALSE),"")</f>
        <v/>
      </c>
      <c r="K780" s="112" t="str">
        <f>IFERROR(VLOOKUP($E780,contratos,6,FALSE),"")</f>
        <v/>
      </c>
      <c r="L780" s="112" t="str">
        <f>IFERROR(VLOOKUP($E780,contratos,7,FALSE),"")</f>
        <v/>
      </c>
      <c r="M780" s="113"/>
      <c r="N780" s="114"/>
      <c r="O780" s="113"/>
      <c r="P780" s="107"/>
      <c r="Q780" s="115"/>
      <c r="R780" s="116"/>
      <c r="S780" s="117" t="str">
        <f t="shared" si="3"/>
        <v/>
      </c>
      <c r="T780" s="116"/>
      <c r="U780" s="106" t="str">
        <f t="shared" si="11"/>
        <v/>
      </c>
      <c r="V780" s="107"/>
      <c r="W780" s="107"/>
      <c r="X780" s="118"/>
      <c r="Y780" s="119" t="str">
        <f t="shared" si="10"/>
        <v/>
      </c>
      <c r="Z780" s="113"/>
      <c r="AA780" s="113"/>
      <c r="AB780" s="119" t="str">
        <f>IF(T780&lt;&gt;"",(HOUR(T780)+MINUTE(T780)/60)*custohh,"")</f>
        <v/>
      </c>
      <c r="AC780" s="118"/>
      <c r="AD780" s="119" t="str">
        <f t="shared" si="6"/>
        <v/>
      </c>
      <c r="AE780" s="107"/>
      <c r="AF780" s="107"/>
      <c r="AG780" s="107"/>
      <c r="AH780" s="107"/>
      <c r="AI780" s="107"/>
      <c r="AJ780" s="120"/>
      <c r="AK780" s="107"/>
      <c r="AL780" s="113"/>
      <c r="AM780" s="121"/>
      <c r="AN780" s="121"/>
    </row>
    <row r="781">
      <c r="A781" s="104"/>
      <c r="B781" s="105"/>
      <c r="C781" s="105"/>
      <c r="D781" s="106" t="str">
        <f t="shared" si="9"/>
        <v/>
      </c>
      <c r="E781" s="107"/>
      <c r="F781" s="108" t="str">
        <f t="shared" si="2"/>
        <v/>
      </c>
      <c r="G781" s="109" t="str">
        <f>IFERROR(VLOOKUP($E781,contratos,2,FALSE),"")</f>
        <v/>
      </c>
      <c r="H781" s="110" t="str">
        <f>IFERROR(VLOOKUP($E781,contratos,3,FALSE),"")</f>
        <v/>
      </c>
      <c r="I781" s="111" t="str">
        <f>IFERROR(VLOOKUP($E781,contratos,4,FALSE),"")</f>
        <v/>
      </c>
      <c r="J781" s="112" t="str">
        <f>IFERROR(VLOOKUP($E781,contratos,5,FALSE),"")</f>
        <v/>
      </c>
      <c r="K781" s="112" t="str">
        <f>IFERROR(VLOOKUP($E781,contratos,6,FALSE),"")</f>
        <v/>
      </c>
      <c r="L781" s="112" t="str">
        <f>IFERROR(VLOOKUP($E781,contratos,7,FALSE),"")</f>
        <v/>
      </c>
      <c r="M781" s="113"/>
      <c r="N781" s="114"/>
      <c r="O781" s="113"/>
      <c r="P781" s="107"/>
      <c r="Q781" s="115"/>
      <c r="R781" s="116"/>
      <c r="S781" s="117" t="str">
        <f t="shared" si="3"/>
        <v/>
      </c>
      <c r="T781" s="116"/>
      <c r="U781" s="106" t="str">
        <f t="shared" si="11"/>
        <v/>
      </c>
      <c r="V781" s="107"/>
      <c r="W781" s="107"/>
      <c r="X781" s="118"/>
      <c r="Y781" s="119" t="str">
        <f t="shared" si="10"/>
        <v/>
      </c>
      <c r="Z781" s="113"/>
      <c r="AA781" s="113"/>
      <c r="AB781" s="119" t="str">
        <f>IF(T781&lt;&gt;"",(HOUR(T781)+MINUTE(T781)/60)*custohh,"")</f>
        <v/>
      </c>
      <c r="AC781" s="118"/>
      <c r="AD781" s="119" t="str">
        <f t="shared" si="6"/>
        <v/>
      </c>
      <c r="AE781" s="107"/>
      <c r="AF781" s="107"/>
      <c r="AG781" s="107"/>
      <c r="AH781" s="107"/>
      <c r="AI781" s="107"/>
      <c r="AJ781" s="120"/>
      <c r="AK781" s="107"/>
      <c r="AL781" s="113"/>
      <c r="AM781" s="121"/>
      <c r="AN781" s="121"/>
    </row>
    <row r="782">
      <c r="A782" s="104"/>
      <c r="B782" s="105"/>
      <c r="C782" s="105"/>
      <c r="D782" s="106" t="str">
        <f t="shared" si="9"/>
        <v/>
      </c>
      <c r="E782" s="107"/>
      <c r="F782" s="108" t="str">
        <f t="shared" si="2"/>
        <v/>
      </c>
      <c r="G782" s="109" t="str">
        <f>IFERROR(VLOOKUP($E782,contratos,2,FALSE),"")</f>
        <v/>
      </c>
      <c r="H782" s="110" t="str">
        <f>IFERROR(VLOOKUP($E782,contratos,3,FALSE),"")</f>
        <v/>
      </c>
      <c r="I782" s="111" t="str">
        <f>IFERROR(VLOOKUP($E782,contratos,4,FALSE),"")</f>
        <v/>
      </c>
      <c r="J782" s="112" t="str">
        <f>IFERROR(VLOOKUP($E782,contratos,5,FALSE),"")</f>
        <v/>
      </c>
      <c r="K782" s="112" t="str">
        <f>IFERROR(VLOOKUP($E782,contratos,6,FALSE),"")</f>
        <v/>
      </c>
      <c r="L782" s="112" t="str">
        <f>IFERROR(VLOOKUP($E782,contratos,7,FALSE),"")</f>
        <v/>
      </c>
      <c r="M782" s="113"/>
      <c r="N782" s="114"/>
      <c r="O782" s="113"/>
      <c r="P782" s="107"/>
      <c r="Q782" s="115"/>
      <c r="R782" s="116"/>
      <c r="S782" s="117" t="str">
        <f t="shared" si="3"/>
        <v/>
      </c>
      <c r="T782" s="116"/>
      <c r="U782" s="106" t="str">
        <f t="shared" si="11"/>
        <v/>
      </c>
      <c r="V782" s="107"/>
      <c r="W782" s="107"/>
      <c r="X782" s="118"/>
      <c r="Y782" s="119" t="str">
        <f t="shared" si="10"/>
        <v/>
      </c>
      <c r="Z782" s="113"/>
      <c r="AA782" s="113"/>
      <c r="AB782" s="119" t="str">
        <f>IF(T782&lt;&gt;"",(HOUR(T782)+MINUTE(T782)/60)*custohh,"")</f>
        <v/>
      </c>
      <c r="AC782" s="118"/>
      <c r="AD782" s="119" t="str">
        <f t="shared" si="6"/>
        <v/>
      </c>
      <c r="AE782" s="107"/>
      <c r="AF782" s="107"/>
      <c r="AG782" s="107"/>
      <c r="AH782" s="107"/>
      <c r="AI782" s="107"/>
      <c r="AJ782" s="120"/>
      <c r="AK782" s="107"/>
      <c r="AL782" s="113"/>
      <c r="AM782" s="121"/>
      <c r="AN782" s="121"/>
    </row>
    <row r="783">
      <c r="A783" s="104"/>
      <c r="B783" s="105"/>
      <c r="C783" s="105"/>
      <c r="D783" s="106" t="str">
        <f t="shared" si="9"/>
        <v/>
      </c>
      <c r="E783" s="107"/>
      <c r="F783" s="108" t="str">
        <f t="shared" si="2"/>
        <v/>
      </c>
      <c r="G783" s="109" t="str">
        <f>IFERROR(VLOOKUP($E783,contratos,2,FALSE),"")</f>
        <v/>
      </c>
      <c r="H783" s="110" t="str">
        <f>IFERROR(VLOOKUP($E783,contratos,3,FALSE),"")</f>
        <v/>
      </c>
      <c r="I783" s="111" t="str">
        <f>IFERROR(VLOOKUP($E783,contratos,4,FALSE),"")</f>
        <v/>
      </c>
      <c r="J783" s="112" t="str">
        <f>IFERROR(VLOOKUP($E783,contratos,5,FALSE),"")</f>
        <v/>
      </c>
      <c r="K783" s="112" t="str">
        <f>IFERROR(VLOOKUP($E783,contratos,6,FALSE),"")</f>
        <v/>
      </c>
      <c r="L783" s="112" t="str">
        <f>IFERROR(VLOOKUP($E783,contratos,7,FALSE),"")</f>
        <v/>
      </c>
      <c r="M783" s="113"/>
      <c r="N783" s="114"/>
      <c r="O783" s="113"/>
      <c r="P783" s="107"/>
      <c r="Q783" s="115"/>
      <c r="R783" s="116"/>
      <c r="S783" s="117" t="str">
        <f t="shared" si="3"/>
        <v/>
      </c>
      <c r="T783" s="116"/>
      <c r="U783" s="106" t="str">
        <f t="shared" si="11"/>
        <v/>
      </c>
      <c r="V783" s="107"/>
      <c r="W783" s="107"/>
      <c r="X783" s="118"/>
      <c r="Y783" s="119" t="str">
        <f t="shared" si="10"/>
        <v/>
      </c>
      <c r="Z783" s="113"/>
      <c r="AA783" s="113"/>
      <c r="AB783" s="119" t="str">
        <f>IF(T783&lt;&gt;"",(HOUR(T783)+MINUTE(T783)/60)*custohh,"")</f>
        <v/>
      </c>
      <c r="AC783" s="118"/>
      <c r="AD783" s="119" t="str">
        <f t="shared" si="6"/>
        <v/>
      </c>
      <c r="AE783" s="107"/>
      <c r="AF783" s="107"/>
      <c r="AG783" s="107"/>
      <c r="AH783" s="107"/>
      <c r="AI783" s="107"/>
      <c r="AJ783" s="120"/>
      <c r="AK783" s="107"/>
      <c r="AL783" s="113"/>
      <c r="AM783" s="121"/>
      <c r="AN783" s="121"/>
    </row>
    <row r="784">
      <c r="A784" s="104"/>
      <c r="B784" s="105"/>
      <c r="C784" s="105"/>
      <c r="D784" s="106" t="str">
        <f t="shared" si="9"/>
        <v/>
      </c>
      <c r="E784" s="107"/>
      <c r="F784" s="108" t="str">
        <f t="shared" si="2"/>
        <v/>
      </c>
      <c r="G784" s="109" t="str">
        <f>IFERROR(VLOOKUP($E784,contratos,2,FALSE),"")</f>
        <v/>
      </c>
      <c r="H784" s="110" t="str">
        <f>IFERROR(VLOOKUP($E784,contratos,3,FALSE),"")</f>
        <v/>
      </c>
      <c r="I784" s="111" t="str">
        <f>IFERROR(VLOOKUP($E784,contratos,4,FALSE),"")</f>
        <v/>
      </c>
      <c r="J784" s="112" t="str">
        <f>IFERROR(VLOOKUP($E784,contratos,5,FALSE),"")</f>
        <v/>
      </c>
      <c r="K784" s="112" t="str">
        <f>IFERROR(VLOOKUP($E784,contratos,6,FALSE),"")</f>
        <v/>
      </c>
      <c r="L784" s="112" t="str">
        <f>IFERROR(VLOOKUP($E784,contratos,7,FALSE),"")</f>
        <v/>
      </c>
      <c r="M784" s="113"/>
      <c r="N784" s="114"/>
      <c r="O784" s="113"/>
      <c r="P784" s="107"/>
      <c r="Q784" s="115"/>
      <c r="R784" s="116"/>
      <c r="S784" s="117" t="str">
        <f t="shared" si="3"/>
        <v/>
      </c>
      <c r="T784" s="116"/>
      <c r="U784" s="106" t="str">
        <f t="shared" si="11"/>
        <v/>
      </c>
      <c r="V784" s="107"/>
      <c r="W784" s="107"/>
      <c r="X784" s="118"/>
      <c r="Y784" s="119" t="str">
        <f t="shared" si="10"/>
        <v/>
      </c>
      <c r="Z784" s="113"/>
      <c r="AA784" s="113"/>
      <c r="AB784" s="119" t="str">
        <f>IF(T784&lt;&gt;"",(HOUR(T784)+MINUTE(T784)/60)*custohh,"")</f>
        <v/>
      </c>
      <c r="AC784" s="118"/>
      <c r="AD784" s="119" t="str">
        <f t="shared" si="6"/>
        <v/>
      </c>
      <c r="AE784" s="107"/>
      <c r="AF784" s="107"/>
      <c r="AG784" s="107"/>
      <c r="AH784" s="107"/>
      <c r="AI784" s="107"/>
      <c r="AJ784" s="120"/>
      <c r="AK784" s="107"/>
      <c r="AL784" s="113"/>
      <c r="AM784" s="121"/>
      <c r="AN784" s="121"/>
    </row>
    <row r="785">
      <c r="A785" s="104"/>
      <c r="B785" s="105"/>
      <c r="C785" s="105"/>
      <c r="D785" s="106" t="str">
        <f t="shared" si="9"/>
        <v/>
      </c>
      <c r="E785" s="107"/>
      <c r="F785" s="108" t="str">
        <f t="shared" si="2"/>
        <v/>
      </c>
      <c r="G785" s="109" t="str">
        <f>IFERROR(VLOOKUP($E785,contratos,2,FALSE),"")</f>
        <v/>
      </c>
      <c r="H785" s="110" t="str">
        <f>IFERROR(VLOOKUP($E785,contratos,3,FALSE),"")</f>
        <v/>
      </c>
      <c r="I785" s="111" t="str">
        <f>IFERROR(VLOOKUP($E785,contratos,4,FALSE),"")</f>
        <v/>
      </c>
      <c r="J785" s="112" t="str">
        <f>IFERROR(VLOOKUP($E785,contratos,5,FALSE),"")</f>
        <v/>
      </c>
      <c r="K785" s="112" t="str">
        <f>IFERROR(VLOOKUP($E785,contratos,6,FALSE),"")</f>
        <v/>
      </c>
      <c r="L785" s="112" t="str">
        <f>IFERROR(VLOOKUP($E785,contratos,7,FALSE),"")</f>
        <v/>
      </c>
      <c r="M785" s="113"/>
      <c r="N785" s="114"/>
      <c r="O785" s="113"/>
      <c r="P785" s="107"/>
      <c r="Q785" s="115"/>
      <c r="R785" s="116"/>
      <c r="S785" s="117" t="str">
        <f t="shared" si="3"/>
        <v/>
      </c>
      <c r="T785" s="116"/>
      <c r="U785" s="106" t="str">
        <f t="shared" si="11"/>
        <v/>
      </c>
      <c r="V785" s="107"/>
      <c r="W785" s="107"/>
      <c r="X785" s="118"/>
      <c r="Y785" s="119" t="str">
        <f t="shared" si="10"/>
        <v/>
      </c>
      <c r="Z785" s="113"/>
      <c r="AA785" s="113"/>
      <c r="AB785" s="119" t="str">
        <f>IF(T785&lt;&gt;"",(HOUR(T785)+MINUTE(T785)/60)*custohh,"")</f>
        <v/>
      </c>
      <c r="AC785" s="118"/>
      <c r="AD785" s="119" t="str">
        <f t="shared" si="6"/>
        <v/>
      </c>
      <c r="AE785" s="107"/>
      <c r="AF785" s="107"/>
      <c r="AG785" s="107"/>
      <c r="AH785" s="107"/>
      <c r="AI785" s="107"/>
      <c r="AJ785" s="120"/>
      <c r="AK785" s="107"/>
      <c r="AL785" s="113"/>
      <c r="AM785" s="121"/>
      <c r="AN785" s="121"/>
    </row>
    <row r="786">
      <c r="A786" s="104"/>
      <c r="B786" s="105"/>
      <c r="C786" s="105"/>
      <c r="D786" s="106" t="str">
        <f t="shared" si="9"/>
        <v/>
      </c>
      <c r="E786" s="107"/>
      <c r="F786" s="108" t="str">
        <f t="shared" si="2"/>
        <v/>
      </c>
      <c r="G786" s="109" t="str">
        <f>IFERROR(VLOOKUP($E786,contratos,2,FALSE),"")</f>
        <v/>
      </c>
      <c r="H786" s="110" t="str">
        <f>IFERROR(VLOOKUP($E786,contratos,3,FALSE),"")</f>
        <v/>
      </c>
      <c r="I786" s="111" t="str">
        <f>IFERROR(VLOOKUP($E786,contratos,4,FALSE),"")</f>
        <v/>
      </c>
      <c r="J786" s="112" t="str">
        <f>IFERROR(VLOOKUP($E786,contratos,5,FALSE),"")</f>
        <v/>
      </c>
      <c r="K786" s="112" t="str">
        <f>IFERROR(VLOOKUP($E786,contratos,6,FALSE),"")</f>
        <v/>
      </c>
      <c r="L786" s="112" t="str">
        <f>IFERROR(VLOOKUP($E786,contratos,7,FALSE),"")</f>
        <v/>
      </c>
      <c r="M786" s="113"/>
      <c r="N786" s="114"/>
      <c r="O786" s="113"/>
      <c r="P786" s="107"/>
      <c r="Q786" s="115"/>
      <c r="R786" s="116"/>
      <c r="S786" s="117" t="str">
        <f t="shared" si="3"/>
        <v/>
      </c>
      <c r="T786" s="116"/>
      <c r="U786" s="106" t="str">
        <f t="shared" si="11"/>
        <v/>
      </c>
      <c r="V786" s="107"/>
      <c r="W786" s="107"/>
      <c r="X786" s="118"/>
      <c r="Y786" s="119" t="str">
        <f t="shared" si="10"/>
        <v/>
      </c>
      <c r="Z786" s="113"/>
      <c r="AA786" s="113"/>
      <c r="AB786" s="119" t="str">
        <f>IF(T786&lt;&gt;"",(HOUR(T786)+MINUTE(T786)/60)*custohh,"")</f>
        <v/>
      </c>
      <c r="AC786" s="118"/>
      <c r="AD786" s="119" t="str">
        <f t="shared" si="6"/>
        <v/>
      </c>
      <c r="AE786" s="107"/>
      <c r="AF786" s="107"/>
      <c r="AG786" s="107"/>
      <c r="AH786" s="107"/>
      <c r="AI786" s="107"/>
      <c r="AJ786" s="120"/>
      <c r="AK786" s="107"/>
      <c r="AL786" s="113"/>
      <c r="AM786" s="121"/>
      <c r="AN786" s="121"/>
    </row>
    <row r="787">
      <c r="A787" s="104"/>
      <c r="B787" s="105"/>
      <c r="C787" s="105"/>
      <c r="D787" s="106" t="str">
        <f t="shared" si="9"/>
        <v/>
      </c>
      <c r="E787" s="107"/>
      <c r="F787" s="108" t="str">
        <f t="shared" si="2"/>
        <v/>
      </c>
      <c r="G787" s="109" t="str">
        <f>IFERROR(VLOOKUP($E787,contratos,2,FALSE),"")</f>
        <v/>
      </c>
      <c r="H787" s="110" t="str">
        <f>IFERROR(VLOOKUP($E787,contratos,3,FALSE),"")</f>
        <v/>
      </c>
      <c r="I787" s="111" t="str">
        <f>IFERROR(VLOOKUP($E787,contratos,4,FALSE),"")</f>
        <v/>
      </c>
      <c r="J787" s="112" t="str">
        <f>IFERROR(VLOOKUP($E787,contratos,5,FALSE),"")</f>
        <v/>
      </c>
      <c r="K787" s="112" t="str">
        <f>IFERROR(VLOOKUP($E787,contratos,6,FALSE),"")</f>
        <v/>
      </c>
      <c r="L787" s="112" t="str">
        <f>IFERROR(VLOOKUP($E787,contratos,7,FALSE),"")</f>
        <v/>
      </c>
      <c r="M787" s="113"/>
      <c r="N787" s="114"/>
      <c r="O787" s="113"/>
      <c r="P787" s="107"/>
      <c r="Q787" s="115"/>
      <c r="R787" s="116"/>
      <c r="S787" s="117" t="str">
        <f t="shared" si="3"/>
        <v/>
      </c>
      <c r="T787" s="116"/>
      <c r="U787" s="106" t="str">
        <f t="shared" si="11"/>
        <v/>
      </c>
      <c r="V787" s="107"/>
      <c r="W787" s="107"/>
      <c r="X787" s="118"/>
      <c r="Y787" s="119" t="str">
        <f t="shared" si="10"/>
        <v/>
      </c>
      <c r="Z787" s="113"/>
      <c r="AA787" s="113"/>
      <c r="AB787" s="119" t="str">
        <f>IF(T787&lt;&gt;"",(HOUR(T787)+MINUTE(T787)/60)*custohh,"")</f>
        <v/>
      </c>
      <c r="AC787" s="118"/>
      <c r="AD787" s="119" t="str">
        <f t="shared" si="6"/>
        <v/>
      </c>
      <c r="AE787" s="107"/>
      <c r="AF787" s="107"/>
      <c r="AG787" s="107"/>
      <c r="AH787" s="107"/>
      <c r="AI787" s="107"/>
      <c r="AJ787" s="120"/>
      <c r="AK787" s="107"/>
      <c r="AL787" s="113"/>
      <c r="AM787" s="121"/>
      <c r="AN787" s="121"/>
    </row>
    <row r="788">
      <c r="A788" s="104"/>
      <c r="B788" s="105"/>
      <c r="C788" s="105"/>
      <c r="D788" s="106" t="str">
        <f t="shared" si="9"/>
        <v/>
      </c>
      <c r="E788" s="107"/>
      <c r="F788" s="108" t="str">
        <f t="shared" si="2"/>
        <v/>
      </c>
      <c r="G788" s="109" t="str">
        <f>IFERROR(VLOOKUP($E788,contratos,2,FALSE),"")</f>
        <v/>
      </c>
      <c r="H788" s="110" t="str">
        <f>IFERROR(VLOOKUP($E788,contratos,3,FALSE),"")</f>
        <v/>
      </c>
      <c r="I788" s="111" t="str">
        <f>IFERROR(VLOOKUP($E788,contratos,4,FALSE),"")</f>
        <v/>
      </c>
      <c r="J788" s="112" t="str">
        <f>IFERROR(VLOOKUP($E788,contratos,5,FALSE),"")</f>
        <v/>
      </c>
      <c r="K788" s="112" t="str">
        <f>IFERROR(VLOOKUP($E788,contratos,6,FALSE),"")</f>
        <v/>
      </c>
      <c r="L788" s="112" t="str">
        <f>IFERROR(VLOOKUP($E788,contratos,7,FALSE),"")</f>
        <v/>
      </c>
      <c r="M788" s="113"/>
      <c r="N788" s="114"/>
      <c r="O788" s="113"/>
      <c r="P788" s="107"/>
      <c r="Q788" s="115"/>
      <c r="R788" s="116"/>
      <c r="S788" s="117" t="str">
        <f t="shared" si="3"/>
        <v/>
      </c>
      <c r="T788" s="116"/>
      <c r="U788" s="106" t="str">
        <f t="shared" si="11"/>
        <v/>
      </c>
      <c r="V788" s="107"/>
      <c r="W788" s="107"/>
      <c r="X788" s="118"/>
      <c r="Y788" s="119" t="str">
        <f t="shared" si="10"/>
        <v/>
      </c>
      <c r="Z788" s="113"/>
      <c r="AA788" s="113"/>
      <c r="AB788" s="119" t="str">
        <f>IF(T788&lt;&gt;"",(HOUR(T788)+MINUTE(T788)/60)*custohh,"")</f>
        <v/>
      </c>
      <c r="AC788" s="118"/>
      <c r="AD788" s="119" t="str">
        <f t="shared" si="6"/>
        <v/>
      </c>
      <c r="AE788" s="107"/>
      <c r="AF788" s="107"/>
      <c r="AG788" s="107"/>
      <c r="AH788" s="107"/>
      <c r="AI788" s="107"/>
      <c r="AJ788" s="120"/>
      <c r="AK788" s="107"/>
      <c r="AL788" s="113"/>
      <c r="AM788" s="121"/>
      <c r="AN788" s="121"/>
    </row>
    <row r="789">
      <c r="A789" s="104"/>
      <c r="B789" s="105"/>
      <c r="C789" s="105"/>
      <c r="D789" s="106" t="str">
        <f t="shared" si="9"/>
        <v/>
      </c>
      <c r="E789" s="107"/>
      <c r="F789" s="108" t="str">
        <f t="shared" si="2"/>
        <v/>
      </c>
      <c r="G789" s="109" t="str">
        <f>IFERROR(VLOOKUP($E789,contratos,2,FALSE),"")</f>
        <v/>
      </c>
      <c r="H789" s="110" t="str">
        <f>IFERROR(VLOOKUP($E789,contratos,3,FALSE),"")</f>
        <v/>
      </c>
      <c r="I789" s="111" t="str">
        <f>IFERROR(VLOOKUP($E789,contratos,4,FALSE),"")</f>
        <v/>
      </c>
      <c r="J789" s="112" t="str">
        <f>IFERROR(VLOOKUP($E789,contratos,5,FALSE),"")</f>
        <v/>
      </c>
      <c r="K789" s="112" t="str">
        <f>IFERROR(VLOOKUP($E789,contratos,6,FALSE),"")</f>
        <v/>
      </c>
      <c r="L789" s="112" t="str">
        <f>IFERROR(VLOOKUP($E789,contratos,7,FALSE),"")</f>
        <v/>
      </c>
      <c r="M789" s="113"/>
      <c r="N789" s="114"/>
      <c r="O789" s="113"/>
      <c r="P789" s="107"/>
      <c r="Q789" s="115"/>
      <c r="R789" s="116"/>
      <c r="S789" s="117" t="str">
        <f t="shared" si="3"/>
        <v/>
      </c>
      <c r="T789" s="116"/>
      <c r="U789" s="106" t="str">
        <f t="shared" si="11"/>
        <v/>
      </c>
      <c r="V789" s="107"/>
      <c r="W789" s="107"/>
      <c r="X789" s="118"/>
      <c r="Y789" s="119" t="str">
        <f t="shared" si="10"/>
        <v/>
      </c>
      <c r="Z789" s="113"/>
      <c r="AA789" s="113"/>
      <c r="AB789" s="119" t="str">
        <f>IF(T789&lt;&gt;"",(HOUR(T789)+MINUTE(T789)/60)*custohh,"")</f>
        <v/>
      </c>
      <c r="AC789" s="118"/>
      <c r="AD789" s="119" t="str">
        <f t="shared" si="6"/>
        <v/>
      </c>
      <c r="AE789" s="107"/>
      <c r="AF789" s="107"/>
      <c r="AG789" s="107"/>
      <c r="AH789" s="107"/>
      <c r="AI789" s="107"/>
      <c r="AJ789" s="120"/>
      <c r="AK789" s="107"/>
      <c r="AL789" s="113"/>
      <c r="AM789" s="121"/>
      <c r="AN789" s="121"/>
    </row>
    <row r="790">
      <c r="A790" s="104"/>
      <c r="B790" s="105"/>
      <c r="C790" s="105"/>
      <c r="D790" s="106" t="str">
        <f t="shared" si="9"/>
        <v/>
      </c>
      <c r="E790" s="107"/>
      <c r="F790" s="108" t="str">
        <f t="shared" si="2"/>
        <v/>
      </c>
      <c r="G790" s="109" t="str">
        <f>IFERROR(VLOOKUP($E790,contratos,2,FALSE),"")</f>
        <v/>
      </c>
      <c r="H790" s="110" t="str">
        <f>IFERROR(VLOOKUP($E790,contratos,3,FALSE),"")</f>
        <v/>
      </c>
      <c r="I790" s="111" t="str">
        <f>IFERROR(VLOOKUP($E790,contratos,4,FALSE),"")</f>
        <v/>
      </c>
      <c r="J790" s="112" t="str">
        <f>IFERROR(VLOOKUP($E790,contratos,5,FALSE),"")</f>
        <v/>
      </c>
      <c r="K790" s="112" t="str">
        <f>IFERROR(VLOOKUP($E790,contratos,6,FALSE),"")</f>
        <v/>
      </c>
      <c r="L790" s="112" t="str">
        <f>IFERROR(VLOOKUP($E790,contratos,7,FALSE),"")</f>
        <v/>
      </c>
      <c r="M790" s="113"/>
      <c r="N790" s="114"/>
      <c r="O790" s="113"/>
      <c r="P790" s="107"/>
      <c r="Q790" s="115"/>
      <c r="R790" s="116"/>
      <c r="S790" s="117" t="str">
        <f t="shared" si="3"/>
        <v/>
      </c>
      <c r="T790" s="116"/>
      <c r="U790" s="106" t="str">
        <f t="shared" si="11"/>
        <v/>
      </c>
      <c r="V790" s="107"/>
      <c r="W790" s="107"/>
      <c r="X790" s="118"/>
      <c r="Y790" s="119" t="str">
        <f t="shared" si="10"/>
        <v/>
      </c>
      <c r="Z790" s="113"/>
      <c r="AA790" s="113"/>
      <c r="AB790" s="119" t="str">
        <f>IF(T790&lt;&gt;"",(HOUR(T790)+MINUTE(T790)/60)*custohh,"")</f>
        <v/>
      </c>
      <c r="AC790" s="118"/>
      <c r="AD790" s="119" t="str">
        <f t="shared" si="6"/>
        <v/>
      </c>
      <c r="AE790" s="107"/>
      <c r="AF790" s="107"/>
      <c r="AG790" s="107"/>
      <c r="AH790" s="107"/>
      <c r="AI790" s="107"/>
      <c r="AJ790" s="120"/>
      <c r="AK790" s="107"/>
      <c r="AL790" s="113"/>
      <c r="AM790" s="121"/>
      <c r="AN790" s="121"/>
    </row>
    <row r="791">
      <c r="A791" s="104"/>
      <c r="B791" s="105"/>
      <c r="C791" s="105"/>
      <c r="D791" s="106" t="str">
        <f t="shared" si="9"/>
        <v/>
      </c>
      <c r="E791" s="107"/>
      <c r="F791" s="108" t="str">
        <f t="shared" si="2"/>
        <v/>
      </c>
      <c r="G791" s="109" t="str">
        <f>IFERROR(VLOOKUP($E791,contratos,2,FALSE),"")</f>
        <v/>
      </c>
      <c r="H791" s="110" t="str">
        <f>IFERROR(VLOOKUP($E791,contratos,3,FALSE),"")</f>
        <v/>
      </c>
      <c r="I791" s="111" t="str">
        <f>IFERROR(VLOOKUP($E791,contratos,4,FALSE),"")</f>
        <v/>
      </c>
      <c r="J791" s="112" t="str">
        <f>IFERROR(VLOOKUP($E791,contratos,5,FALSE),"")</f>
        <v/>
      </c>
      <c r="K791" s="112" t="str">
        <f>IFERROR(VLOOKUP($E791,contratos,6,FALSE),"")</f>
        <v/>
      </c>
      <c r="L791" s="112" t="str">
        <f>IFERROR(VLOOKUP($E791,contratos,7,FALSE),"")</f>
        <v/>
      </c>
      <c r="M791" s="113"/>
      <c r="N791" s="114"/>
      <c r="O791" s="113"/>
      <c r="P791" s="107"/>
      <c r="Q791" s="115"/>
      <c r="R791" s="116"/>
      <c r="S791" s="117" t="str">
        <f t="shared" si="3"/>
        <v/>
      </c>
      <c r="T791" s="116"/>
      <c r="U791" s="106" t="str">
        <f t="shared" si="11"/>
        <v/>
      </c>
      <c r="V791" s="107"/>
      <c r="W791" s="107"/>
      <c r="X791" s="118"/>
      <c r="Y791" s="119" t="str">
        <f t="shared" si="10"/>
        <v/>
      </c>
      <c r="Z791" s="113"/>
      <c r="AA791" s="113"/>
      <c r="AB791" s="119" t="str">
        <f>IF(T791&lt;&gt;"",(HOUR(T791)+MINUTE(T791)/60)*custohh,"")</f>
        <v/>
      </c>
      <c r="AC791" s="118"/>
      <c r="AD791" s="119" t="str">
        <f t="shared" si="6"/>
        <v/>
      </c>
      <c r="AE791" s="107"/>
      <c r="AF791" s="107"/>
      <c r="AG791" s="107"/>
      <c r="AH791" s="107"/>
      <c r="AI791" s="107"/>
      <c r="AJ791" s="120"/>
      <c r="AK791" s="107"/>
      <c r="AL791" s="113"/>
      <c r="AM791" s="121"/>
      <c r="AN791" s="121"/>
    </row>
    <row r="792">
      <c r="A792" s="104"/>
      <c r="B792" s="105"/>
      <c r="C792" s="105"/>
      <c r="D792" s="106" t="str">
        <f t="shared" si="9"/>
        <v/>
      </c>
      <c r="E792" s="107"/>
      <c r="F792" s="108" t="str">
        <f t="shared" si="2"/>
        <v/>
      </c>
      <c r="G792" s="109" t="str">
        <f>IFERROR(VLOOKUP($E792,contratos,2,FALSE),"")</f>
        <v/>
      </c>
      <c r="H792" s="110" t="str">
        <f>IFERROR(VLOOKUP($E792,contratos,3,FALSE),"")</f>
        <v/>
      </c>
      <c r="I792" s="111" t="str">
        <f>IFERROR(VLOOKUP($E792,contratos,4,FALSE),"")</f>
        <v/>
      </c>
      <c r="J792" s="112" t="str">
        <f>IFERROR(VLOOKUP($E792,contratos,5,FALSE),"")</f>
        <v/>
      </c>
      <c r="K792" s="112" t="str">
        <f>IFERROR(VLOOKUP($E792,contratos,6,FALSE),"")</f>
        <v/>
      </c>
      <c r="L792" s="112" t="str">
        <f>IFERROR(VLOOKUP($E792,contratos,7,FALSE),"")</f>
        <v/>
      </c>
      <c r="M792" s="113"/>
      <c r="N792" s="114"/>
      <c r="O792" s="113"/>
      <c r="P792" s="107"/>
      <c r="Q792" s="115"/>
      <c r="R792" s="116"/>
      <c r="S792" s="117" t="str">
        <f t="shared" si="3"/>
        <v/>
      </c>
      <c r="T792" s="116"/>
      <c r="U792" s="106" t="str">
        <f t="shared" si="11"/>
        <v/>
      </c>
      <c r="V792" s="107"/>
      <c r="W792" s="107"/>
      <c r="X792" s="118"/>
      <c r="Y792" s="119" t="str">
        <f t="shared" si="10"/>
        <v/>
      </c>
      <c r="Z792" s="113"/>
      <c r="AA792" s="113"/>
      <c r="AB792" s="119" t="str">
        <f>IF(T792&lt;&gt;"",(HOUR(T792)+MINUTE(T792)/60)*custohh,"")</f>
        <v/>
      </c>
      <c r="AC792" s="118"/>
      <c r="AD792" s="119" t="str">
        <f t="shared" si="6"/>
        <v/>
      </c>
      <c r="AE792" s="107"/>
      <c r="AF792" s="107"/>
      <c r="AG792" s="107"/>
      <c r="AH792" s="107"/>
      <c r="AI792" s="107"/>
      <c r="AJ792" s="120"/>
      <c r="AK792" s="107"/>
      <c r="AL792" s="113"/>
      <c r="AM792" s="121"/>
      <c r="AN792" s="121"/>
    </row>
    <row r="793">
      <c r="A793" s="104"/>
      <c r="B793" s="105"/>
      <c r="C793" s="105"/>
      <c r="D793" s="106" t="str">
        <f t="shared" si="9"/>
        <v/>
      </c>
      <c r="E793" s="107"/>
      <c r="F793" s="108" t="str">
        <f t="shared" si="2"/>
        <v/>
      </c>
      <c r="G793" s="109" t="str">
        <f>IFERROR(VLOOKUP($E793,contratos,2,FALSE),"")</f>
        <v/>
      </c>
      <c r="H793" s="110" t="str">
        <f>IFERROR(VLOOKUP($E793,contratos,3,FALSE),"")</f>
        <v/>
      </c>
      <c r="I793" s="111" t="str">
        <f>IFERROR(VLOOKUP($E793,contratos,4,FALSE),"")</f>
        <v/>
      </c>
      <c r="J793" s="112" t="str">
        <f>IFERROR(VLOOKUP($E793,contratos,5,FALSE),"")</f>
        <v/>
      </c>
      <c r="K793" s="112" t="str">
        <f>IFERROR(VLOOKUP($E793,contratos,6,FALSE),"")</f>
        <v/>
      </c>
      <c r="L793" s="112" t="str">
        <f>IFERROR(VLOOKUP($E793,contratos,7,FALSE),"")</f>
        <v/>
      </c>
      <c r="M793" s="113"/>
      <c r="N793" s="114"/>
      <c r="O793" s="113"/>
      <c r="P793" s="107"/>
      <c r="Q793" s="115"/>
      <c r="R793" s="116"/>
      <c r="S793" s="117" t="str">
        <f t="shared" si="3"/>
        <v/>
      </c>
      <c r="T793" s="116"/>
      <c r="U793" s="106" t="str">
        <f t="shared" si="11"/>
        <v/>
      </c>
      <c r="V793" s="107"/>
      <c r="W793" s="107"/>
      <c r="X793" s="118"/>
      <c r="Y793" s="119" t="str">
        <f t="shared" si="10"/>
        <v/>
      </c>
      <c r="Z793" s="113"/>
      <c r="AA793" s="113"/>
      <c r="AB793" s="119" t="str">
        <f>IF(T793&lt;&gt;"",(HOUR(T793)+MINUTE(T793)/60)*custohh,"")</f>
        <v/>
      </c>
      <c r="AC793" s="118"/>
      <c r="AD793" s="119" t="str">
        <f t="shared" si="6"/>
        <v/>
      </c>
      <c r="AE793" s="107"/>
      <c r="AF793" s="107"/>
      <c r="AG793" s="107"/>
      <c r="AH793" s="107"/>
      <c r="AI793" s="107"/>
      <c r="AJ793" s="120"/>
      <c r="AK793" s="107"/>
      <c r="AL793" s="113"/>
      <c r="AM793" s="121"/>
      <c r="AN793" s="121"/>
    </row>
    <row r="794">
      <c r="A794" s="104"/>
      <c r="B794" s="105"/>
      <c r="C794" s="105"/>
      <c r="D794" s="106" t="str">
        <f t="shared" si="9"/>
        <v/>
      </c>
      <c r="E794" s="107"/>
      <c r="F794" s="108" t="str">
        <f t="shared" si="2"/>
        <v/>
      </c>
      <c r="G794" s="109" t="str">
        <f>IFERROR(VLOOKUP($E794,contratos,2,FALSE),"")</f>
        <v/>
      </c>
      <c r="H794" s="110" t="str">
        <f>IFERROR(VLOOKUP($E794,contratos,3,FALSE),"")</f>
        <v/>
      </c>
      <c r="I794" s="111" t="str">
        <f>IFERROR(VLOOKUP($E794,contratos,4,FALSE),"")</f>
        <v/>
      </c>
      <c r="J794" s="112" t="str">
        <f>IFERROR(VLOOKUP($E794,contratos,5,FALSE),"")</f>
        <v/>
      </c>
      <c r="K794" s="112" t="str">
        <f>IFERROR(VLOOKUP($E794,contratos,6,FALSE),"")</f>
        <v/>
      </c>
      <c r="L794" s="112" t="str">
        <f>IFERROR(VLOOKUP($E794,contratos,7,FALSE),"")</f>
        <v/>
      </c>
      <c r="M794" s="113"/>
      <c r="N794" s="114"/>
      <c r="O794" s="113"/>
      <c r="P794" s="107"/>
      <c r="Q794" s="115"/>
      <c r="R794" s="116"/>
      <c r="S794" s="117" t="str">
        <f t="shared" si="3"/>
        <v/>
      </c>
      <c r="T794" s="116"/>
      <c r="U794" s="106" t="str">
        <f t="shared" si="11"/>
        <v/>
      </c>
      <c r="V794" s="107"/>
      <c r="W794" s="107"/>
      <c r="X794" s="118"/>
      <c r="Y794" s="119" t="str">
        <f t="shared" si="10"/>
        <v/>
      </c>
      <c r="Z794" s="113"/>
      <c r="AA794" s="113"/>
      <c r="AB794" s="119" t="str">
        <f>IF(T794&lt;&gt;"",(HOUR(T794)+MINUTE(T794)/60)*custohh,"")</f>
        <v/>
      </c>
      <c r="AC794" s="118"/>
      <c r="AD794" s="119" t="str">
        <f t="shared" si="6"/>
        <v/>
      </c>
      <c r="AE794" s="107"/>
      <c r="AF794" s="107"/>
      <c r="AG794" s="107"/>
      <c r="AH794" s="107"/>
      <c r="AI794" s="107"/>
      <c r="AJ794" s="120"/>
      <c r="AK794" s="107"/>
      <c r="AL794" s="113"/>
      <c r="AM794" s="121"/>
      <c r="AN794" s="121"/>
    </row>
    <row r="795">
      <c r="A795" s="104"/>
      <c r="B795" s="105"/>
      <c r="C795" s="105"/>
      <c r="D795" s="106" t="str">
        <f t="shared" si="9"/>
        <v/>
      </c>
      <c r="E795" s="107"/>
      <c r="F795" s="108" t="str">
        <f t="shared" si="2"/>
        <v/>
      </c>
      <c r="G795" s="109" t="str">
        <f>IFERROR(VLOOKUP($E795,contratos,2,FALSE),"")</f>
        <v/>
      </c>
      <c r="H795" s="110" t="str">
        <f>IFERROR(VLOOKUP($E795,contratos,3,FALSE),"")</f>
        <v/>
      </c>
      <c r="I795" s="111" t="str">
        <f>IFERROR(VLOOKUP($E795,contratos,4,FALSE),"")</f>
        <v/>
      </c>
      <c r="J795" s="112" t="str">
        <f>IFERROR(VLOOKUP($E795,contratos,5,FALSE),"")</f>
        <v/>
      </c>
      <c r="K795" s="112" t="str">
        <f>IFERROR(VLOOKUP($E795,contratos,6,FALSE),"")</f>
        <v/>
      </c>
      <c r="L795" s="112" t="str">
        <f>IFERROR(VLOOKUP($E795,contratos,7,FALSE),"")</f>
        <v/>
      </c>
      <c r="M795" s="113"/>
      <c r="N795" s="114"/>
      <c r="O795" s="113"/>
      <c r="P795" s="107"/>
      <c r="Q795" s="115"/>
      <c r="R795" s="116"/>
      <c r="S795" s="117" t="str">
        <f t="shared" si="3"/>
        <v/>
      </c>
      <c r="T795" s="116"/>
      <c r="U795" s="106" t="str">
        <f t="shared" si="11"/>
        <v/>
      </c>
      <c r="V795" s="107"/>
      <c r="W795" s="107"/>
      <c r="X795" s="118"/>
      <c r="Y795" s="119" t="str">
        <f t="shared" si="10"/>
        <v/>
      </c>
      <c r="Z795" s="113"/>
      <c r="AA795" s="113"/>
      <c r="AB795" s="119" t="str">
        <f>IF(T795&lt;&gt;"",(HOUR(T795)+MINUTE(T795)/60)*custohh,"")</f>
        <v/>
      </c>
      <c r="AC795" s="118"/>
      <c r="AD795" s="119" t="str">
        <f t="shared" si="6"/>
        <v/>
      </c>
      <c r="AE795" s="107"/>
      <c r="AF795" s="107"/>
      <c r="AG795" s="107"/>
      <c r="AH795" s="107"/>
      <c r="AI795" s="107"/>
      <c r="AJ795" s="120"/>
      <c r="AK795" s="107"/>
      <c r="AL795" s="113"/>
      <c r="AM795" s="121"/>
      <c r="AN795" s="121"/>
    </row>
    <row r="796">
      <c r="A796" s="104"/>
      <c r="B796" s="105"/>
      <c r="C796" s="105"/>
      <c r="D796" s="106" t="str">
        <f t="shared" si="9"/>
        <v/>
      </c>
      <c r="E796" s="107"/>
      <c r="F796" s="108" t="str">
        <f t="shared" si="2"/>
        <v/>
      </c>
      <c r="G796" s="109" t="str">
        <f>IFERROR(VLOOKUP($E796,contratos,2,FALSE),"")</f>
        <v/>
      </c>
      <c r="H796" s="110" t="str">
        <f>IFERROR(VLOOKUP($E796,contratos,3,FALSE),"")</f>
        <v/>
      </c>
      <c r="I796" s="111" t="str">
        <f>IFERROR(VLOOKUP($E796,contratos,4,FALSE),"")</f>
        <v/>
      </c>
      <c r="J796" s="112" t="str">
        <f>IFERROR(VLOOKUP($E796,contratos,5,FALSE),"")</f>
        <v/>
      </c>
      <c r="K796" s="112" t="str">
        <f>IFERROR(VLOOKUP($E796,contratos,6,FALSE),"")</f>
        <v/>
      </c>
      <c r="L796" s="112" t="str">
        <f>IFERROR(VLOOKUP($E796,contratos,7,FALSE),"")</f>
        <v/>
      </c>
      <c r="M796" s="113"/>
      <c r="N796" s="114"/>
      <c r="O796" s="113"/>
      <c r="P796" s="107"/>
      <c r="Q796" s="115"/>
      <c r="R796" s="116"/>
      <c r="S796" s="117" t="str">
        <f t="shared" si="3"/>
        <v/>
      </c>
      <c r="T796" s="116"/>
      <c r="U796" s="106" t="str">
        <f t="shared" si="11"/>
        <v/>
      </c>
      <c r="V796" s="107"/>
      <c r="W796" s="107"/>
      <c r="X796" s="118"/>
      <c r="Y796" s="119" t="str">
        <f t="shared" si="10"/>
        <v/>
      </c>
      <c r="Z796" s="113"/>
      <c r="AA796" s="113"/>
      <c r="AB796" s="119" t="str">
        <f>IF(T796&lt;&gt;"",(HOUR(T796)+MINUTE(T796)/60)*custohh,"")</f>
        <v/>
      </c>
      <c r="AC796" s="118"/>
      <c r="AD796" s="119" t="str">
        <f t="shared" si="6"/>
        <v/>
      </c>
      <c r="AE796" s="107"/>
      <c r="AF796" s="107"/>
      <c r="AG796" s="107"/>
      <c r="AH796" s="107"/>
      <c r="AI796" s="107"/>
      <c r="AJ796" s="120"/>
      <c r="AK796" s="107"/>
      <c r="AL796" s="113"/>
      <c r="AM796" s="121"/>
      <c r="AN796" s="121"/>
    </row>
    <row r="797">
      <c r="A797" s="104"/>
      <c r="B797" s="105"/>
      <c r="C797" s="105"/>
      <c r="D797" s="106" t="str">
        <f t="shared" si="9"/>
        <v/>
      </c>
      <c r="E797" s="107"/>
      <c r="F797" s="108" t="str">
        <f t="shared" si="2"/>
        <v/>
      </c>
      <c r="G797" s="109" t="str">
        <f>IFERROR(VLOOKUP($E797,contratos,2,FALSE),"")</f>
        <v/>
      </c>
      <c r="H797" s="110" t="str">
        <f>IFERROR(VLOOKUP($E797,contratos,3,FALSE),"")</f>
        <v/>
      </c>
      <c r="I797" s="111" t="str">
        <f>IFERROR(VLOOKUP($E797,contratos,4,FALSE),"")</f>
        <v/>
      </c>
      <c r="J797" s="112" t="str">
        <f>IFERROR(VLOOKUP($E797,contratos,5,FALSE),"")</f>
        <v/>
      </c>
      <c r="K797" s="112" t="str">
        <f>IFERROR(VLOOKUP($E797,contratos,6,FALSE),"")</f>
        <v/>
      </c>
      <c r="L797" s="112" t="str">
        <f>IFERROR(VLOOKUP($E797,contratos,7,FALSE),"")</f>
        <v/>
      </c>
      <c r="M797" s="113"/>
      <c r="N797" s="114"/>
      <c r="O797" s="113"/>
      <c r="P797" s="107"/>
      <c r="Q797" s="115"/>
      <c r="R797" s="116"/>
      <c r="S797" s="117" t="str">
        <f t="shared" si="3"/>
        <v/>
      </c>
      <c r="T797" s="116"/>
      <c r="U797" s="106" t="str">
        <f t="shared" si="11"/>
        <v/>
      </c>
      <c r="V797" s="107"/>
      <c r="W797" s="107"/>
      <c r="X797" s="118"/>
      <c r="Y797" s="119" t="str">
        <f t="shared" si="10"/>
        <v/>
      </c>
      <c r="Z797" s="113"/>
      <c r="AA797" s="113"/>
      <c r="AB797" s="119" t="str">
        <f>IF(T797&lt;&gt;"",(HOUR(T797)+MINUTE(T797)/60)*custohh,"")</f>
        <v/>
      </c>
      <c r="AC797" s="118"/>
      <c r="AD797" s="119" t="str">
        <f t="shared" si="6"/>
        <v/>
      </c>
      <c r="AE797" s="107"/>
      <c r="AF797" s="107"/>
      <c r="AG797" s="107"/>
      <c r="AH797" s="107"/>
      <c r="AI797" s="107"/>
      <c r="AJ797" s="120"/>
      <c r="AK797" s="107"/>
      <c r="AL797" s="113"/>
      <c r="AM797" s="121"/>
      <c r="AN797" s="121"/>
    </row>
    <row r="798">
      <c r="A798" s="104"/>
      <c r="B798" s="105"/>
      <c r="C798" s="105"/>
      <c r="D798" s="106"/>
      <c r="E798" s="107"/>
      <c r="F798" s="108"/>
      <c r="G798" s="109"/>
      <c r="H798" s="110"/>
      <c r="I798" s="111"/>
      <c r="J798" s="112"/>
      <c r="K798" s="112"/>
      <c r="L798" s="112"/>
      <c r="M798" s="113"/>
      <c r="N798" s="114"/>
      <c r="O798" s="113"/>
      <c r="P798" s="107"/>
      <c r="Q798" s="115"/>
      <c r="R798" s="116"/>
      <c r="S798" s="117"/>
      <c r="T798" s="116"/>
      <c r="U798" s="106"/>
      <c r="V798" s="107"/>
      <c r="W798" s="107"/>
      <c r="X798" s="118"/>
      <c r="Y798" s="119"/>
      <c r="Z798" s="113"/>
      <c r="AA798" s="113"/>
      <c r="AB798" s="119"/>
      <c r="AC798" s="118"/>
      <c r="AD798" s="119"/>
      <c r="AE798" s="107"/>
      <c r="AF798" s="107"/>
      <c r="AG798" s="107"/>
      <c r="AH798" s="107"/>
      <c r="AI798" s="107"/>
      <c r="AJ798" s="120"/>
      <c r="AK798" s="107"/>
      <c r="AL798" s="113"/>
      <c r="AM798" s="121"/>
      <c r="AN798" s="121"/>
    </row>
    <row r="799">
      <c r="A799" s="104"/>
      <c r="B799" s="105"/>
      <c r="C799" s="105"/>
      <c r="D799" s="106"/>
      <c r="E799" s="107"/>
      <c r="F799" s="108"/>
      <c r="G799" s="109"/>
      <c r="H799" s="110"/>
      <c r="I799" s="111"/>
      <c r="J799" s="112"/>
      <c r="K799" s="112"/>
      <c r="L799" s="112"/>
      <c r="M799" s="113"/>
      <c r="N799" s="114"/>
      <c r="O799" s="113"/>
      <c r="P799" s="107"/>
      <c r="Q799" s="115"/>
      <c r="R799" s="116"/>
      <c r="S799" s="117"/>
      <c r="T799" s="116"/>
      <c r="U799" s="106"/>
      <c r="V799" s="107"/>
      <c r="W799" s="107"/>
      <c r="X799" s="118"/>
      <c r="Y799" s="119"/>
      <c r="Z799" s="113"/>
      <c r="AA799" s="113"/>
      <c r="AB799" s="119"/>
      <c r="AC799" s="118"/>
      <c r="AD799" s="119"/>
      <c r="AE799" s="107"/>
      <c r="AF799" s="107"/>
      <c r="AG799" s="107"/>
      <c r="AH799" s="107"/>
      <c r="AI799" s="107"/>
      <c r="AJ799" s="120"/>
      <c r="AK799" s="107"/>
      <c r="AL799" s="113"/>
      <c r="AM799" s="121"/>
      <c r="AN799" s="121"/>
    </row>
    <row r="800">
      <c r="A800" s="104"/>
      <c r="B800" s="105"/>
      <c r="C800" s="105"/>
      <c r="D800" s="106"/>
      <c r="E800" s="107"/>
      <c r="F800" s="108"/>
      <c r="G800" s="109"/>
      <c r="H800" s="110"/>
      <c r="I800" s="111"/>
      <c r="J800" s="112"/>
      <c r="K800" s="112"/>
      <c r="L800" s="112"/>
      <c r="M800" s="113"/>
      <c r="N800" s="114"/>
      <c r="O800" s="113"/>
      <c r="P800" s="107"/>
      <c r="Q800" s="115"/>
      <c r="R800" s="116"/>
      <c r="S800" s="117"/>
      <c r="T800" s="116"/>
      <c r="U800" s="106"/>
      <c r="V800" s="107"/>
      <c r="W800" s="107"/>
      <c r="X800" s="118"/>
      <c r="Y800" s="119"/>
      <c r="Z800" s="113"/>
      <c r="AA800" s="113"/>
      <c r="AB800" s="119"/>
      <c r="AC800" s="118"/>
      <c r="AD800" s="119"/>
      <c r="AE800" s="107"/>
      <c r="AF800" s="107"/>
      <c r="AG800" s="107"/>
      <c r="AH800" s="107"/>
      <c r="AI800" s="107"/>
      <c r="AJ800" s="120"/>
      <c r="AK800" s="107"/>
      <c r="AL800" s="113"/>
      <c r="AM800" s="121"/>
      <c r="AN800" s="121"/>
    </row>
    <row r="801">
      <c r="A801" s="104"/>
      <c r="B801" s="105"/>
      <c r="C801" s="105"/>
      <c r="D801" s="106"/>
      <c r="E801" s="107"/>
      <c r="F801" s="108"/>
      <c r="G801" s="109"/>
      <c r="H801" s="110"/>
      <c r="I801" s="111"/>
      <c r="J801" s="112"/>
      <c r="K801" s="112"/>
      <c r="L801" s="112"/>
      <c r="M801" s="113"/>
      <c r="N801" s="114"/>
      <c r="O801" s="113"/>
      <c r="P801" s="107"/>
      <c r="Q801" s="115"/>
      <c r="R801" s="116"/>
      <c r="S801" s="117"/>
      <c r="T801" s="116"/>
      <c r="U801" s="106"/>
      <c r="V801" s="107"/>
      <c r="W801" s="107"/>
      <c r="X801" s="118"/>
      <c r="Y801" s="119"/>
      <c r="Z801" s="113"/>
      <c r="AA801" s="113"/>
      <c r="AB801" s="119"/>
      <c r="AC801" s="118"/>
      <c r="AD801" s="119"/>
      <c r="AE801" s="107"/>
      <c r="AF801" s="107"/>
      <c r="AG801" s="107"/>
      <c r="AH801" s="107"/>
      <c r="AI801" s="107"/>
      <c r="AJ801" s="120"/>
      <c r="AK801" s="107"/>
      <c r="AL801" s="113"/>
      <c r="AM801" s="121"/>
      <c r="AN801" s="121"/>
    </row>
    <row r="802">
      <c r="A802" s="104"/>
      <c r="B802" s="105"/>
      <c r="C802" s="105"/>
      <c r="D802" s="106"/>
      <c r="E802" s="107"/>
      <c r="F802" s="108"/>
      <c r="G802" s="109"/>
      <c r="H802" s="110"/>
      <c r="I802" s="111"/>
      <c r="J802" s="112"/>
      <c r="K802" s="112"/>
      <c r="L802" s="112"/>
      <c r="M802" s="113"/>
      <c r="N802" s="114"/>
      <c r="O802" s="113"/>
      <c r="P802" s="107"/>
      <c r="Q802" s="115"/>
      <c r="R802" s="116"/>
      <c r="S802" s="117"/>
      <c r="T802" s="116"/>
      <c r="U802" s="106"/>
      <c r="V802" s="107"/>
      <c r="W802" s="107"/>
      <c r="X802" s="118"/>
      <c r="Y802" s="119"/>
      <c r="Z802" s="113"/>
      <c r="AA802" s="113"/>
      <c r="AB802" s="119"/>
      <c r="AC802" s="118"/>
      <c r="AD802" s="119"/>
      <c r="AE802" s="107"/>
      <c r="AF802" s="107"/>
      <c r="AG802" s="107"/>
      <c r="AH802" s="107"/>
      <c r="AI802" s="107"/>
      <c r="AJ802" s="120"/>
      <c r="AK802" s="107"/>
      <c r="AL802" s="113"/>
      <c r="AM802" s="121"/>
      <c r="AN802" s="121"/>
    </row>
    <row r="803">
      <c r="A803" s="104"/>
      <c r="B803" s="105"/>
      <c r="C803" s="105"/>
      <c r="D803" s="106"/>
      <c r="E803" s="107"/>
      <c r="F803" s="108"/>
      <c r="G803" s="109"/>
      <c r="H803" s="110"/>
      <c r="I803" s="111"/>
      <c r="J803" s="112"/>
      <c r="K803" s="112"/>
      <c r="L803" s="112"/>
      <c r="M803" s="113"/>
      <c r="N803" s="114"/>
      <c r="O803" s="113"/>
      <c r="P803" s="107"/>
      <c r="Q803" s="115"/>
      <c r="R803" s="116"/>
      <c r="S803" s="117"/>
      <c r="T803" s="116"/>
      <c r="U803" s="106"/>
      <c r="V803" s="107"/>
      <c r="W803" s="107"/>
      <c r="X803" s="118"/>
      <c r="Y803" s="119"/>
      <c r="Z803" s="113"/>
      <c r="AA803" s="113"/>
      <c r="AB803" s="119"/>
      <c r="AC803" s="118"/>
      <c r="AD803" s="119"/>
      <c r="AE803" s="107"/>
      <c r="AF803" s="107"/>
      <c r="AG803" s="107"/>
      <c r="AH803" s="107"/>
      <c r="AI803" s="107"/>
      <c r="AJ803" s="120"/>
      <c r="AK803" s="107"/>
      <c r="AL803" s="113"/>
      <c r="AM803" s="121"/>
      <c r="AN803" s="121"/>
    </row>
    <row r="804">
      <c r="A804" s="104"/>
      <c r="B804" s="105"/>
      <c r="C804" s="105"/>
      <c r="D804" s="106"/>
      <c r="E804" s="107"/>
      <c r="F804" s="108"/>
      <c r="G804" s="109"/>
      <c r="H804" s="110"/>
      <c r="I804" s="111"/>
      <c r="J804" s="112"/>
      <c r="K804" s="112"/>
      <c r="L804" s="112"/>
      <c r="M804" s="113"/>
      <c r="N804" s="114"/>
      <c r="O804" s="113"/>
      <c r="P804" s="107"/>
      <c r="Q804" s="115"/>
      <c r="R804" s="116"/>
      <c r="S804" s="117"/>
      <c r="T804" s="116"/>
      <c r="U804" s="106"/>
      <c r="V804" s="107"/>
      <c r="W804" s="107"/>
      <c r="X804" s="118"/>
      <c r="Y804" s="119"/>
      <c r="Z804" s="113"/>
      <c r="AA804" s="113"/>
      <c r="AB804" s="119"/>
      <c r="AC804" s="118"/>
      <c r="AD804" s="119"/>
      <c r="AE804" s="107"/>
      <c r="AF804" s="107"/>
      <c r="AG804" s="107"/>
      <c r="AH804" s="107"/>
      <c r="AI804" s="107"/>
      <c r="AJ804" s="120"/>
      <c r="AK804" s="107"/>
      <c r="AL804" s="113"/>
      <c r="AM804" s="121"/>
      <c r="AN804" s="121"/>
    </row>
    <row r="805">
      <c r="A805" s="104"/>
      <c r="B805" s="105"/>
      <c r="C805" s="105"/>
      <c r="D805" s="106"/>
      <c r="E805" s="107"/>
      <c r="F805" s="108"/>
      <c r="G805" s="109"/>
      <c r="H805" s="110"/>
      <c r="I805" s="111"/>
      <c r="J805" s="112"/>
      <c r="K805" s="112"/>
      <c r="L805" s="112"/>
      <c r="M805" s="113"/>
      <c r="N805" s="114"/>
      <c r="O805" s="113"/>
      <c r="P805" s="107"/>
      <c r="Q805" s="115"/>
      <c r="R805" s="116"/>
      <c r="S805" s="117"/>
      <c r="T805" s="116"/>
      <c r="U805" s="106"/>
      <c r="V805" s="107"/>
      <c r="W805" s="107"/>
      <c r="X805" s="118"/>
      <c r="Y805" s="119"/>
      <c r="Z805" s="113"/>
      <c r="AA805" s="113"/>
      <c r="AB805" s="119"/>
      <c r="AC805" s="118"/>
      <c r="AD805" s="119"/>
      <c r="AE805" s="107"/>
      <c r="AF805" s="107"/>
      <c r="AG805" s="107"/>
      <c r="AH805" s="107"/>
      <c r="AI805" s="107"/>
      <c r="AJ805" s="120"/>
      <c r="AK805" s="107"/>
      <c r="AL805" s="113"/>
      <c r="AM805" s="121"/>
      <c r="AN805" s="121"/>
    </row>
    <row r="806">
      <c r="A806" s="104"/>
      <c r="B806" s="105"/>
      <c r="C806" s="105"/>
      <c r="D806" s="106"/>
      <c r="E806" s="107"/>
      <c r="F806" s="108"/>
      <c r="G806" s="109"/>
      <c r="H806" s="110"/>
      <c r="I806" s="111"/>
      <c r="J806" s="112"/>
      <c r="K806" s="112"/>
      <c r="L806" s="112"/>
      <c r="M806" s="113"/>
      <c r="N806" s="114"/>
      <c r="O806" s="113"/>
      <c r="P806" s="107"/>
      <c r="Q806" s="115"/>
      <c r="R806" s="116"/>
      <c r="S806" s="117"/>
      <c r="T806" s="116"/>
      <c r="U806" s="106"/>
      <c r="V806" s="107"/>
      <c r="W806" s="107"/>
      <c r="X806" s="118"/>
      <c r="Y806" s="119"/>
      <c r="Z806" s="113"/>
      <c r="AA806" s="113"/>
      <c r="AB806" s="119"/>
      <c r="AC806" s="118"/>
      <c r="AD806" s="119"/>
      <c r="AE806" s="107"/>
      <c r="AF806" s="107"/>
      <c r="AG806" s="107"/>
      <c r="AH806" s="107"/>
      <c r="AI806" s="107"/>
      <c r="AJ806" s="120"/>
      <c r="AK806" s="107"/>
      <c r="AL806" s="113"/>
      <c r="AM806" s="121"/>
      <c r="AN806" s="121"/>
    </row>
    <row r="807">
      <c r="A807" s="104"/>
      <c r="B807" s="105"/>
      <c r="C807" s="105"/>
      <c r="D807" s="106"/>
      <c r="E807" s="107"/>
      <c r="F807" s="108"/>
      <c r="G807" s="109"/>
      <c r="H807" s="110"/>
      <c r="I807" s="111"/>
      <c r="J807" s="112"/>
      <c r="K807" s="112"/>
      <c r="L807" s="112"/>
      <c r="M807" s="113"/>
      <c r="N807" s="114"/>
      <c r="O807" s="113"/>
      <c r="P807" s="107"/>
      <c r="Q807" s="115"/>
      <c r="R807" s="116"/>
      <c r="S807" s="117"/>
      <c r="T807" s="116"/>
      <c r="U807" s="106"/>
      <c r="V807" s="107"/>
      <c r="W807" s="107"/>
      <c r="X807" s="118"/>
      <c r="Y807" s="119"/>
      <c r="Z807" s="113"/>
      <c r="AA807" s="113"/>
      <c r="AB807" s="119"/>
      <c r="AC807" s="118"/>
      <c r="AD807" s="119"/>
      <c r="AE807" s="107"/>
      <c r="AF807" s="107"/>
      <c r="AG807" s="107"/>
      <c r="AH807" s="107"/>
      <c r="AI807" s="107"/>
      <c r="AJ807" s="120"/>
      <c r="AK807" s="107"/>
      <c r="AL807" s="113"/>
      <c r="AM807" s="121"/>
      <c r="AN807" s="121"/>
    </row>
    <row r="808">
      <c r="A808" s="104"/>
      <c r="B808" s="105"/>
      <c r="C808" s="105"/>
      <c r="D808" s="106"/>
      <c r="E808" s="107"/>
      <c r="F808" s="108"/>
      <c r="G808" s="109"/>
      <c r="H808" s="110"/>
      <c r="I808" s="111"/>
      <c r="J808" s="112"/>
      <c r="K808" s="112"/>
      <c r="L808" s="112"/>
      <c r="M808" s="113"/>
      <c r="N808" s="114"/>
      <c r="O808" s="113"/>
      <c r="P808" s="107"/>
      <c r="Q808" s="115"/>
      <c r="R808" s="116"/>
      <c r="S808" s="117"/>
      <c r="T808" s="116"/>
      <c r="U808" s="106"/>
      <c r="V808" s="107"/>
      <c r="W808" s="107"/>
      <c r="X808" s="118"/>
      <c r="Y808" s="119"/>
      <c r="Z808" s="113"/>
      <c r="AA808" s="113"/>
      <c r="AB808" s="119"/>
      <c r="AC808" s="118"/>
      <c r="AD808" s="119"/>
      <c r="AE808" s="107"/>
      <c r="AF808" s="107"/>
      <c r="AG808" s="107"/>
      <c r="AH808" s="107"/>
      <c r="AI808" s="107"/>
      <c r="AJ808" s="120"/>
      <c r="AK808" s="107"/>
      <c r="AL808" s="113"/>
      <c r="AM808" s="121"/>
      <c r="AN808" s="121"/>
    </row>
    <row r="809">
      <c r="A809" s="104"/>
      <c r="B809" s="105"/>
      <c r="C809" s="105"/>
      <c r="D809" s="106"/>
      <c r="E809" s="107"/>
      <c r="F809" s="108"/>
      <c r="G809" s="109"/>
      <c r="H809" s="110"/>
      <c r="I809" s="111"/>
      <c r="J809" s="112"/>
      <c r="K809" s="112"/>
      <c r="L809" s="112"/>
      <c r="M809" s="113"/>
      <c r="N809" s="114"/>
      <c r="O809" s="113"/>
      <c r="P809" s="107"/>
      <c r="Q809" s="115"/>
      <c r="R809" s="116"/>
      <c r="S809" s="117"/>
      <c r="T809" s="116"/>
      <c r="U809" s="106"/>
      <c r="V809" s="107"/>
      <c r="W809" s="107"/>
      <c r="X809" s="118"/>
      <c r="Y809" s="119"/>
      <c r="Z809" s="113"/>
      <c r="AA809" s="113"/>
      <c r="AB809" s="119"/>
      <c r="AC809" s="118"/>
      <c r="AD809" s="119"/>
      <c r="AE809" s="107"/>
      <c r="AF809" s="107"/>
      <c r="AG809" s="107"/>
      <c r="AH809" s="107"/>
      <c r="AI809" s="107"/>
      <c r="AJ809" s="120"/>
      <c r="AK809" s="107"/>
      <c r="AL809" s="113"/>
      <c r="AM809" s="121"/>
      <c r="AN809" s="121"/>
    </row>
    <row r="810">
      <c r="A810" s="104"/>
      <c r="B810" s="105"/>
      <c r="C810" s="105"/>
      <c r="D810" s="106"/>
      <c r="E810" s="107"/>
      <c r="F810" s="108"/>
      <c r="G810" s="109"/>
      <c r="H810" s="110"/>
      <c r="I810" s="111"/>
      <c r="J810" s="112"/>
      <c r="K810" s="112"/>
      <c r="L810" s="112"/>
      <c r="M810" s="113"/>
      <c r="N810" s="114"/>
      <c r="O810" s="113"/>
      <c r="P810" s="107"/>
      <c r="Q810" s="115"/>
      <c r="R810" s="116"/>
      <c r="S810" s="117"/>
      <c r="T810" s="116"/>
      <c r="U810" s="106"/>
      <c r="V810" s="107"/>
      <c r="W810" s="107"/>
      <c r="X810" s="118"/>
      <c r="Y810" s="119"/>
      <c r="Z810" s="113"/>
      <c r="AA810" s="113"/>
      <c r="AB810" s="119"/>
      <c r="AC810" s="118"/>
      <c r="AD810" s="119"/>
      <c r="AE810" s="107"/>
      <c r="AF810" s="107"/>
      <c r="AG810" s="107"/>
      <c r="AH810" s="107"/>
      <c r="AI810" s="107"/>
      <c r="AJ810" s="120"/>
      <c r="AK810" s="107"/>
      <c r="AL810" s="113"/>
      <c r="AM810" s="121"/>
      <c r="AN810" s="121"/>
    </row>
    <row r="811">
      <c r="A811" s="104"/>
      <c r="B811" s="105"/>
      <c r="C811" s="105"/>
      <c r="D811" s="106"/>
      <c r="E811" s="107"/>
      <c r="F811" s="108"/>
      <c r="G811" s="109"/>
      <c r="H811" s="110"/>
      <c r="I811" s="111"/>
      <c r="J811" s="112"/>
      <c r="K811" s="112"/>
      <c r="L811" s="112"/>
      <c r="M811" s="113"/>
      <c r="N811" s="114"/>
      <c r="O811" s="113"/>
      <c r="P811" s="107"/>
      <c r="Q811" s="115"/>
      <c r="R811" s="116"/>
      <c r="S811" s="117"/>
      <c r="T811" s="116"/>
      <c r="U811" s="106"/>
      <c r="V811" s="107"/>
      <c r="W811" s="107"/>
      <c r="X811" s="118"/>
      <c r="Y811" s="119"/>
      <c r="Z811" s="113"/>
      <c r="AA811" s="113"/>
      <c r="AB811" s="119"/>
      <c r="AC811" s="118"/>
      <c r="AD811" s="119"/>
      <c r="AE811" s="107"/>
      <c r="AF811" s="107"/>
      <c r="AG811" s="107"/>
      <c r="AH811" s="107"/>
      <c r="AI811" s="107"/>
      <c r="AJ811" s="120"/>
      <c r="AK811" s="107"/>
      <c r="AL811" s="113"/>
      <c r="AM811" s="121"/>
      <c r="AN811" s="121"/>
    </row>
    <row r="812">
      <c r="A812" s="104"/>
      <c r="B812" s="105"/>
      <c r="C812" s="105"/>
      <c r="D812" s="106"/>
      <c r="E812" s="107"/>
      <c r="F812" s="108"/>
      <c r="G812" s="109"/>
      <c r="H812" s="110"/>
      <c r="I812" s="111"/>
      <c r="J812" s="112"/>
      <c r="K812" s="112"/>
      <c r="L812" s="112"/>
      <c r="M812" s="113"/>
      <c r="N812" s="114"/>
      <c r="O812" s="113"/>
      <c r="P812" s="107"/>
      <c r="Q812" s="115"/>
      <c r="R812" s="116"/>
      <c r="S812" s="117"/>
      <c r="T812" s="116"/>
      <c r="U812" s="106"/>
      <c r="V812" s="107"/>
      <c r="W812" s="107"/>
      <c r="X812" s="118"/>
      <c r="Y812" s="119"/>
      <c r="Z812" s="113"/>
      <c r="AA812" s="113"/>
      <c r="AB812" s="119"/>
      <c r="AC812" s="118"/>
      <c r="AD812" s="119"/>
      <c r="AE812" s="107"/>
      <c r="AF812" s="107"/>
      <c r="AG812" s="107"/>
      <c r="AH812" s="107"/>
      <c r="AI812" s="107"/>
      <c r="AJ812" s="120"/>
      <c r="AK812" s="107"/>
      <c r="AL812" s="113"/>
      <c r="AM812" s="121"/>
      <c r="AN812" s="121"/>
    </row>
    <row r="813">
      <c r="A813" s="104"/>
      <c r="B813" s="105"/>
      <c r="C813" s="105"/>
      <c r="D813" s="106"/>
      <c r="E813" s="107"/>
      <c r="F813" s="108"/>
      <c r="G813" s="109"/>
      <c r="H813" s="110"/>
      <c r="I813" s="111"/>
      <c r="J813" s="112"/>
      <c r="K813" s="112"/>
      <c r="L813" s="112"/>
      <c r="M813" s="113"/>
      <c r="N813" s="114"/>
      <c r="O813" s="113"/>
      <c r="P813" s="107"/>
      <c r="Q813" s="115"/>
      <c r="R813" s="116"/>
      <c r="S813" s="117"/>
      <c r="T813" s="116"/>
      <c r="U813" s="106"/>
      <c r="V813" s="107"/>
      <c r="W813" s="107"/>
      <c r="X813" s="118"/>
      <c r="Y813" s="119"/>
      <c r="Z813" s="113"/>
      <c r="AA813" s="113"/>
      <c r="AB813" s="119"/>
      <c r="AC813" s="118"/>
      <c r="AD813" s="119"/>
      <c r="AE813" s="107"/>
      <c r="AF813" s="107"/>
      <c r="AG813" s="107"/>
      <c r="AH813" s="107"/>
      <c r="AI813" s="107"/>
      <c r="AJ813" s="120"/>
      <c r="AK813" s="107"/>
      <c r="AL813" s="113"/>
      <c r="AM813" s="121"/>
      <c r="AN813" s="121"/>
    </row>
    <row r="814">
      <c r="A814" s="104"/>
      <c r="B814" s="105"/>
      <c r="C814" s="105"/>
      <c r="D814" s="106"/>
      <c r="E814" s="107"/>
      <c r="F814" s="108"/>
      <c r="G814" s="109"/>
      <c r="H814" s="110"/>
      <c r="I814" s="111"/>
      <c r="J814" s="112"/>
      <c r="K814" s="112"/>
      <c r="L814" s="112"/>
      <c r="M814" s="113"/>
      <c r="N814" s="114"/>
      <c r="O814" s="113"/>
      <c r="P814" s="107"/>
      <c r="Q814" s="115"/>
      <c r="R814" s="116"/>
      <c r="S814" s="117"/>
      <c r="T814" s="116"/>
      <c r="U814" s="106"/>
      <c r="V814" s="107"/>
      <c r="W814" s="107"/>
      <c r="X814" s="118"/>
      <c r="Y814" s="119"/>
      <c r="Z814" s="113"/>
      <c r="AA814" s="113"/>
      <c r="AB814" s="119"/>
      <c r="AC814" s="118"/>
      <c r="AD814" s="119"/>
      <c r="AE814" s="107"/>
      <c r="AF814" s="107"/>
      <c r="AG814" s="107"/>
      <c r="AH814" s="107"/>
      <c r="AI814" s="107"/>
      <c r="AJ814" s="120"/>
      <c r="AK814" s="107"/>
      <c r="AL814" s="113"/>
      <c r="AM814" s="121"/>
      <c r="AN814" s="121"/>
    </row>
    <row r="815">
      <c r="A815" s="104"/>
      <c r="B815" s="105"/>
      <c r="C815" s="105"/>
      <c r="D815" s="106"/>
      <c r="E815" s="107"/>
      <c r="F815" s="108"/>
      <c r="G815" s="109"/>
      <c r="H815" s="110"/>
      <c r="I815" s="111"/>
      <c r="J815" s="112"/>
      <c r="K815" s="112"/>
      <c r="L815" s="112"/>
      <c r="M815" s="113"/>
      <c r="N815" s="114"/>
      <c r="O815" s="113"/>
      <c r="P815" s="107"/>
      <c r="Q815" s="115"/>
      <c r="R815" s="116"/>
      <c r="S815" s="117"/>
      <c r="T815" s="116"/>
      <c r="U815" s="106"/>
      <c r="V815" s="107"/>
      <c r="W815" s="107"/>
      <c r="X815" s="118"/>
      <c r="Y815" s="119"/>
      <c r="Z815" s="113"/>
      <c r="AA815" s="113"/>
      <c r="AB815" s="119"/>
      <c r="AC815" s="118"/>
      <c r="AD815" s="119"/>
      <c r="AE815" s="107"/>
      <c r="AF815" s="107"/>
      <c r="AG815" s="107"/>
      <c r="AH815" s="107"/>
      <c r="AI815" s="107"/>
      <c r="AJ815" s="120"/>
      <c r="AK815" s="107"/>
      <c r="AL815" s="113"/>
      <c r="AM815" s="121"/>
      <c r="AN815" s="121"/>
    </row>
    <row r="816">
      <c r="A816" s="104"/>
      <c r="B816" s="105"/>
      <c r="C816" s="105"/>
      <c r="D816" s="106"/>
      <c r="E816" s="107"/>
      <c r="F816" s="108"/>
      <c r="G816" s="109"/>
      <c r="H816" s="110"/>
      <c r="I816" s="111"/>
      <c r="J816" s="112"/>
      <c r="K816" s="112"/>
      <c r="L816" s="112"/>
      <c r="M816" s="113"/>
      <c r="N816" s="114"/>
      <c r="O816" s="113"/>
      <c r="P816" s="107"/>
      <c r="Q816" s="115"/>
      <c r="R816" s="116"/>
      <c r="S816" s="117"/>
      <c r="T816" s="116"/>
      <c r="U816" s="106"/>
      <c r="V816" s="107"/>
      <c r="W816" s="107"/>
      <c r="X816" s="118"/>
      <c r="Y816" s="119"/>
      <c r="Z816" s="113"/>
      <c r="AA816" s="113"/>
      <c r="AB816" s="119"/>
      <c r="AC816" s="118"/>
      <c r="AD816" s="119"/>
      <c r="AE816" s="107"/>
      <c r="AF816" s="107"/>
      <c r="AG816" s="107"/>
      <c r="AH816" s="107"/>
      <c r="AI816" s="107"/>
      <c r="AJ816" s="120"/>
      <c r="AK816" s="107"/>
      <c r="AL816" s="113"/>
      <c r="AM816" s="121"/>
      <c r="AN816" s="121"/>
    </row>
    <row r="817">
      <c r="A817" s="104"/>
      <c r="B817" s="105"/>
      <c r="C817" s="105"/>
      <c r="D817" s="106"/>
      <c r="E817" s="107"/>
      <c r="F817" s="108"/>
      <c r="G817" s="109"/>
      <c r="H817" s="110"/>
      <c r="I817" s="111"/>
      <c r="J817" s="112"/>
      <c r="K817" s="112"/>
      <c r="L817" s="112"/>
      <c r="M817" s="113"/>
      <c r="N817" s="114"/>
      <c r="O817" s="113"/>
      <c r="P817" s="107"/>
      <c r="Q817" s="115"/>
      <c r="R817" s="116"/>
      <c r="S817" s="117"/>
      <c r="T817" s="116"/>
      <c r="U817" s="106"/>
      <c r="V817" s="107"/>
      <c r="W817" s="107"/>
      <c r="X817" s="118"/>
      <c r="Y817" s="119"/>
      <c r="Z817" s="113"/>
      <c r="AA817" s="113"/>
      <c r="AB817" s="119"/>
      <c r="AC817" s="118"/>
      <c r="AD817" s="119"/>
      <c r="AE817" s="107"/>
      <c r="AF817" s="107"/>
      <c r="AG817" s="107"/>
      <c r="AH817" s="107"/>
      <c r="AI817" s="107"/>
      <c r="AJ817" s="120"/>
      <c r="AK817" s="107"/>
      <c r="AL817" s="113"/>
      <c r="AM817" s="121"/>
      <c r="AN817" s="121"/>
    </row>
    <row r="818">
      <c r="A818" s="104"/>
      <c r="B818" s="105"/>
      <c r="C818" s="105"/>
      <c r="D818" s="106"/>
      <c r="E818" s="107"/>
      <c r="F818" s="108"/>
      <c r="G818" s="109"/>
      <c r="H818" s="110"/>
      <c r="I818" s="111"/>
      <c r="J818" s="112"/>
      <c r="K818" s="112"/>
      <c r="L818" s="112"/>
      <c r="M818" s="113"/>
      <c r="N818" s="114"/>
      <c r="O818" s="113"/>
      <c r="P818" s="107"/>
      <c r="Q818" s="115"/>
      <c r="R818" s="116"/>
      <c r="S818" s="117"/>
      <c r="T818" s="116"/>
      <c r="U818" s="106"/>
      <c r="V818" s="107"/>
      <c r="W818" s="107"/>
      <c r="X818" s="118"/>
      <c r="Y818" s="119"/>
      <c r="Z818" s="113"/>
      <c r="AA818" s="113"/>
      <c r="AB818" s="119"/>
      <c r="AC818" s="118"/>
      <c r="AD818" s="119"/>
      <c r="AE818" s="107"/>
      <c r="AF818" s="107"/>
      <c r="AG818" s="107"/>
      <c r="AH818" s="107"/>
      <c r="AI818" s="107"/>
      <c r="AJ818" s="120"/>
      <c r="AK818" s="107"/>
      <c r="AL818" s="113"/>
      <c r="AM818" s="121"/>
      <c r="AN818" s="121"/>
    </row>
    <row r="819">
      <c r="A819" s="104"/>
      <c r="B819" s="105"/>
      <c r="C819" s="105"/>
      <c r="D819" s="106"/>
      <c r="E819" s="107"/>
      <c r="F819" s="108"/>
      <c r="G819" s="109"/>
      <c r="H819" s="110"/>
      <c r="I819" s="111"/>
      <c r="J819" s="112"/>
      <c r="K819" s="112"/>
      <c r="L819" s="112"/>
      <c r="M819" s="113"/>
      <c r="N819" s="114"/>
      <c r="O819" s="113"/>
      <c r="P819" s="107"/>
      <c r="Q819" s="115"/>
      <c r="R819" s="116"/>
      <c r="S819" s="117"/>
      <c r="T819" s="116"/>
      <c r="U819" s="106"/>
      <c r="V819" s="107"/>
      <c r="W819" s="107"/>
      <c r="X819" s="118"/>
      <c r="Y819" s="119"/>
      <c r="Z819" s="113"/>
      <c r="AA819" s="113"/>
      <c r="AB819" s="119"/>
      <c r="AC819" s="118"/>
      <c r="AD819" s="119"/>
      <c r="AE819" s="107"/>
      <c r="AF819" s="107"/>
      <c r="AG819" s="107"/>
      <c r="AH819" s="107"/>
      <c r="AI819" s="107"/>
      <c r="AJ819" s="120"/>
      <c r="AK819" s="107"/>
      <c r="AL819" s="113"/>
      <c r="AM819" s="121"/>
      <c r="AN819" s="121"/>
    </row>
    <row r="820">
      <c r="A820" s="104"/>
      <c r="B820" s="105"/>
      <c r="C820" s="105"/>
      <c r="D820" s="106"/>
      <c r="E820" s="107"/>
      <c r="F820" s="108"/>
      <c r="G820" s="109"/>
      <c r="H820" s="110"/>
      <c r="I820" s="111"/>
      <c r="J820" s="112"/>
      <c r="K820" s="112"/>
      <c r="L820" s="112"/>
      <c r="M820" s="113"/>
      <c r="N820" s="114"/>
      <c r="O820" s="113"/>
      <c r="P820" s="107"/>
      <c r="Q820" s="115"/>
      <c r="R820" s="116"/>
      <c r="S820" s="117"/>
      <c r="T820" s="116"/>
      <c r="U820" s="106"/>
      <c r="V820" s="107"/>
      <c r="W820" s="107"/>
      <c r="X820" s="118"/>
      <c r="Y820" s="119"/>
      <c r="Z820" s="113"/>
      <c r="AA820" s="113"/>
      <c r="AB820" s="119"/>
      <c r="AC820" s="118"/>
      <c r="AD820" s="119"/>
      <c r="AE820" s="107"/>
      <c r="AF820" s="107"/>
      <c r="AG820" s="107"/>
      <c r="AH820" s="107"/>
      <c r="AI820" s="107"/>
      <c r="AJ820" s="120"/>
      <c r="AK820" s="107"/>
      <c r="AL820" s="113"/>
      <c r="AM820" s="121"/>
      <c r="AN820" s="121"/>
    </row>
    <row r="821">
      <c r="A821" s="104"/>
      <c r="B821" s="105"/>
      <c r="C821" s="105"/>
      <c r="D821" s="106"/>
      <c r="E821" s="107"/>
      <c r="F821" s="108"/>
      <c r="G821" s="109"/>
      <c r="H821" s="110"/>
      <c r="I821" s="111"/>
      <c r="J821" s="112"/>
      <c r="K821" s="112"/>
      <c r="L821" s="112"/>
      <c r="M821" s="113"/>
      <c r="N821" s="114"/>
      <c r="O821" s="113"/>
      <c r="P821" s="107"/>
      <c r="Q821" s="115"/>
      <c r="R821" s="116"/>
      <c r="S821" s="117"/>
      <c r="T821" s="116"/>
      <c r="U821" s="106"/>
      <c r="V821" s="107"/>
      <c r="W821" s="107"/>
      <c r="X821" s="118"/>
      <c r="Y821" s="119"/>
      <c r="Z821" s="113"/>
      <c r="AA821" s="113"/>
      <c r="AB821" s="119"/>
      <c r="AC821" s="118"/>
      <c r="AD821" s="119"/>
      <c r="AE821" s="107"/>
      <c r="AF821" s="107"/>
      <c r="AG821" s="107"/>
      <c r="AH821" s="107"/>
      <c r="AI821" s="107"/>
      <c r="AJ821" s="120"/>
      <c r="AK821" s="107"/>
      <c r="AL821" s="113"/>
      <c r="AM821" s="121"/>
      <c r="AN821" s="121"/>
    </row>
    <row r="822">
      <c r="A822" s="104"/>
      <c r="B822" s="105"/>
      <c r="C822" s="105"/>
      <c r="D822" s="106"/>
      <c r="E822" s="107"/>
      <c r="F822" s="108"/>
      <c r="G822" s="109"/>
      <c r="H822" s="110"/>
      <c r="I822" s="111"/>
      <c r="J822" s="112"/>
      <c r="K822" s="112"/>
      <c r="L822" s="112"/>
      <c r="M822" s="113"/>
      <c r="N822" s="114"/>
      <c r="O822" s="113"/>
      <c r="P822" s="107"/>
      <c r="Q822" s="115"/>
      <c r="R822" s="116"/>
      <c r="S822" s="117"/>
      <c r="T822" s="116"/>
      <c r="U822" s="106"/>
      <c r="V822" s="107"/>
      <c r="W822" s="107"/>
      <c r="X822" s="118"/>
      <c r="Y822" s="119"/>
      <c r="Z822" s="113"/>
      <c r="AA822" s="113"/>
      <c r="AB822" s="119"/>
      <c r="AC822" s="118"/>
      <c r="AD822" s="119"/>
      <c r="AE822" s="107"/>
      <c r="AF822" s="107"/>
      <c r="AG822" s="107"/>
      <c r="AH822" s="107"/>
      <c r="AI822" s="107"/>
      <c r="AJ822" s="120"/>
      <c r="AK822" s="107"/>
      <c r="AL822" s="113"/>
      <c r="AM822" s="121"/>
      <c r="AN822" s="121"/>
    </row>
    <row r="823">
      <c r="A823" s="104"/>
      <c r="B823" s="105"/>
      <c r="C823" s="105"/>
      <c r="D823" s="106"/>
      <c r="E823" s="107"/>
      <c r="F823" s="108"/>
      <c r="G823" s="109"/>
      <c r="H823" s="110"/>
      <c r="I823" s="111"/>
      <c r="J823" s="112"/>
      <c r="K823" s="112"/>
      <c r="L823" s="112"/>
      <c r="M823" s="113"/>
      <c r="N823" s="114"/>
      <c r="O823" s="113"/>
      <c r="P823" s="107"/>
      <c r="Q823" s="115"/>
      <c r="R823" s="116"/>
      <c r="S823" s="117"/>
      <c r="T823" s="116"/>
      <c r="U823" s="106"/>
      <c r="V823" s="107"/>
      <c r="W823" s="107"/>
      <c r="X823" s="118"/>
      <c r="Y823" s="119"/>
      <c r="Z823" s="113"/>
      <c r="AA823" s="113"/>
      <c r="AB823" s="119"/>
      <c r="AC823" s="118"/>
      <c r="AD823" s="119"/>
      <c r="AE823" s="107"/>
      <c r="AF823" s="107"/>
      <c r="AG823" s="107"/>
      <c r="AH823" s="107"/>
      <c r="AI823" s="107"/>
      <c r="AJ823" s="120"/>
      <c r="AK823" s="107"/>
      <c r="AL823" s="113"/>
      <c r="AM823" s="121"/>
      <c r="AN823" s="121"/>
    </row>
    <row r="824">
      <c r="A824" s="104"/>
      <c r="B824" s="105"/>
      <c r="C824" s="105"/>
      <c r="D824" s="106"/>
      <c r="E824" s="107"/>
      <c r="F824" s="108"/>
      <c r="G824" s="109"/>
      <c r="H824" s="110"/>
      <c r="I824" s="111"/>
      <c r="J824" s="112"/>
      <c r="K824" s="112"/>
      <c r="L824" s="112"/>
      <c r="M824" s="113"/>
      <c r="N824" s="114"/>
      <c r="O824" s="113"/>
      <c r="P824" s="107"/>
      <c r="Q824" s="115"/>
      <c r="R824" s="116"/>
      <c r="S824" s="117"/>
      <c r="T824" s="116"/>
      <c r="U824" s="106"/>
      <c r="V824" s="107"/>
      <c r="W824" s="107"/>
      <c r="X824" s="118"/>
      <c r="Y824" s="119"/>
      <c r="Z824" s="113"/>
      <c r="AA824" s="113"/>
      <c r="AB824" s="119"/>
      <c r="AC824" s="118"/>
      <c r="AD824" s="119"/>
      <c r="AE824" s="107"/>
      <c r="AF824" s="107"/>
      <c r="AG824" s="107"/>
      <c r="AH824" s="107"/>
      <c r="AI824" s="107"/>
      <c r="AJ824" s="120"/>
      <c r="AK824" s="107"/>
      <c r="AL824" s="113"/>
      <c r="AM824" s="121"/>
      <c r="AN824" s="121"/>
    </row>
    <row r="825">
      <c r="A825" s="104"/>
      <c r="B825" s="105"/>
      <c r="C825" s="105"/>
      <c r="D825" s="106"/>
      <c r="E825" s="107"/>
      <c r="F825" s="108"/>
      <c r="G825" s="109"/>
      <c r="H825" s="110"/>
      <c r="I825" s="111"/>
      <c r="J825" s="112"/>
      <c r="K825" s="112"/>
      <c r="L825" s="112"/>
      <c r="M825" s="113"/>
      <c r="N825" s="114"/>
      <c r="O825" s="113"/>
      <c r="P825" s="107"/>
      <c r="Q825" s="115"/>
      <c r="R825" s="116"/>
      <c r="S825" s="117"/>
      <c r="T825" s="116"/>
      <c r="U825" s="106"/>
      <c r="V825" s="107"/>
      <c r="W825" s="107"/>
      <c r="X825" s="118"/>
      <c r="Y825" s="119"/>
      <c r="Z825" s="113"/>
      <c r="AA825" s="113"/>
      <c r="AB825" s="119"/>
      <c r="AC825" s="118"/>
      <c r="AD825" s="119"/>
      <c r="AE825" s="107"/>
      <c r="AF825" s="107"/>
      <c r="AG825" s="107"/>
      <c r="AH825" s="107"/>
      <c r="AI825" s="107"/>
      <c r="AJ825" s="120"/>
      <c r="AK825" s="107"/>
      <c r="AL825" s="113"/>
      <c r="AM825" s="121"/>
      <c r="AN825" s="121"/>
    </row>
    <row r="826">
      <c r="A826" s="104"/>
      <c r="B826" s="105"/>
      <c r="C826" s="105"/>
      <c r="D826" s="106"/>
      <c r="E826" s="107"/>
      <c r="F826" s="108"/>
      <c r="G826" s="109"/>
      <c r="H826" s="110"/>
      <c r="I826" s="111"/>
      <c r="J826" s="112"/>
      <c r="K826" s="112"/>
      <c r="L826" s="112"/>
      <c r="M826" s="113"/>
      <c r="N826" s="114"/>
      <c r="O826" s="113"/>
      <c r="P826" s="107"/>
      <c r="Q826" s="115"/>
      <c r="R826" s="116"/>
      <c r="S826" s="117"/>
      <c r="T826" s="116"/>
      <c r="U826" s="106"/>
      <c r="V826" s="107"/>
      <c r="W826" s="107"/>
      <c r="X826" s="118"/>
      <c r="Y826" s="119"/>
      <c r="Z826" s="113"/>
      <c r="AA826" s="113"/>
      <c r="AB826" s="119"/>
      <c r="AC826" s="118"/>
      <c r="AD826" s="119"/>
      <c r="AE826" s="107"/>
      <c r="AF826" s="107"/>
      <c r="AG826" s="107"/>
      <c r="AH826" s="107"/>
      <c r="AI826" s="107"/>
      <c r="AJ826" s="120"/>
      <c r="AK826" s="107"/>
      <c r="AL826" s="113"/>
      <c r="AM826" s="121"/>
      <c r="AN826" s="121"/>
    </row>
    <row r="827">
      <c r="A827" s="104"/>
      <c r="B827" s="105"/>
      <c r="C827" s="105"/>
      <c r="D827" s="106"/>
      <c r="E827" s="107"/>
      <c r="F827" s="108"/>
      <c r="G827" s="109"/>
      <c r="H827" s="110"/>
      <c r="I827" s="111"/>
      <c r="J827" s="112"/>
      <c r="K827" s="112"/>
      <c r="L827" s="112"/>
      <c r="M827" s="113"/>
      <c r="N827" s="114"/>
      <c r="O827" s="113"/>
      <c r="P827" s="107"/>
      <c r="Q827" s="115"/>
      <c r="R827" s="116"/>
      <c r="S827" s="117"/>
      <c r="T827" s="116"/>
      <c r="U827" s="106"/>
      <c r="V827" s="107"/>
      <c r="W827" s="107"/>
      <c r="X827" s="118"/>
      <c r="Y827" s="119"/>
      <c r="Z827" s="113"/>
      <c r="AA827" s="113"/>
      <c r="AB827" s="119"/>
      <c r="AC827" s="118"/>
      <c r="AD827" s="119"/>
      <c r="AE827" s="107"/>
      <c r="AF827" s="107"/>
      <c r="AG827" s="107"/>
      <c r="AH827" s="107"/>
      <c r="AI827" s="107"/>
      <c r="AJ827" s="120"/>
      <c r="AK827" s="107"/>
      <c r="AL827" s="113"/>
      <c r="AM827" s="121"/>
      <c r="AN827" s="121"/>
    </row>
    <row r="828">
      <c r="A828" s="104"/>
      <c r="B828" s="105"/>
      <c r="C828" s="105"/>
      <c r="D828" s="106"/>
      <c r="E828" s="107"/>
      <c r="F828" s="108"/>
      <c r="G828" s="109"/>
      <c r="H828" s="110"/>
      <c r="I828" s="111"/>
      <c r="J828" s="112"/>
      <c r="K828" s="112"/>
      <c r="L828" s="112"/>
      <c r="M828" s="113"/>
      <c r="N828" s="114"/>
      <c r="O828" s="113"/>
      <c r="P828" s="107"/>
      <c r="Q828" s="115"/>
      <c r="R828" s="116"/>
      <c r="S828" s="117"/>
      <c r="T828" s="116"/>
      <c r="U828" s="106"/>
      <c r="V828" s="107"/>
      <c r="W828" s="107"/>
      <c r="X828" s="118"/>
      <c r="Y828" s="119"/>
      <c r="Z828" s="113"/>
      <c r="AA828" s="113"/>
      <c r="AB828" s="119"/>
      <c r="AC828" s="118"/>
      <c r="AD828" s="119"/>
      <c r="AE828" s="107"/>
      <c r="AF828" s="107"/>
      <c r="AG828" s="107"/>
      <c r="AH828" s="107"/>
      <c r="AI828" s="107"/>
      <c r="AJ828" s="120"/>
      <c r="AK828" s="107"/>
      <c r="AL828" s="113"/>
      <c r="AM828" s="121"/>
      <c r="AN828" s="121"/>
    </row>
    <row r="829">
      <c r="A829" s="104"/>
      <c r="B829" s="105"/>
      <c r="C829" s="105"/>
      <c r="D829" s="106"/>
      <c r="E829" s="107"/>
      <c r="F829" s="108"/>
      <c r="G829" s="109"/>
      <c r="H829" s="110"/>
      <c r="I829" s="111"/>
      <c r="J829" s="112"/>
      <c r="K829" s="112"/>
      <c r="L829" s="112"/>
      <c r="M829" s="113"/>
      <c r="N829" s="114"/>
      <c r="O829" s="113"/>
      <c r="P829" s="107"/>
      <c r="Q829" s="115"/>
      <c r="R829" s="116"/>
      <c r="S829" s="117"/>
      <c r="T829" s="116"/>
      <c r="U829" s="106"/>
      <c r="V829" s="107"/>
      <c r="W829" s="107"/>
      <c r="X829" s="118"/>
      <c r="Y829" s="119"/>
      <c r="Z829" s="113"/>
      <c r="AA829" s="113"/>
      <c r="AB829" s="119"/>
      <c r="AC829" s="118"/>
      <c r="AD829" s="119"/>
      <c r="AE829" s="107"/>
      <c r="AF829" s="107"/>
      <c r="AG829" s="107"/>
      <c r="AH829" s="107"/>
      <c r="AI829" s="107"/>
      <c r="AJ829" s="120"/>
      <c r="AK829" s="107"/>
      <c r="AL829" s="113"/>
      <c r="AM829" s="121"/>
      <c r="AN829" s="121"/>
    </row>
    <row r="830">
      <c r="A830" s="104"/>
      <c r="B830" s="105"/>
      <c r="C830" s="105"/>
      <c r="D830" s="106"/>
      <c r="E830" s="107"/>
      <c r="F830" s="108"/>
      <c r="G830" s="109"/>
      <c r="H830" s="110"/>
      <c r="I830" s="111"/>
      <c r="J830" s="112"/>
      <c r="K830" s="112"/>
      <c r="L830" s="112"/>
      <c r="M830" s="113"/>
      <c r="N830" s="114"/>
      <c r="O830" s="113"/>
      <c r="P830" s="107"/>
      <c r="Q830" s="115"/>
      <c r="R830" s="116"/>
      <c r="S830" s="117"/>
      <c r="T830" s="116"/>
      <c r="U830" s="106"/>
      <c r="V830" s="107"/>
      <c r="W830" s="107"/>
      <c r="X830" s="118"/>
      <c r="Y830" s="119"/>
      <c r="Z830" s="113"/>
      <c r="AA830" s="113"/>
      <c r="AB830" s="119"/>
      <c r="AC830" s="118"/>
      <c r="AD830" s="119"/>
      <c r="AE830" s="107"/>
      <c r="AF830" s="107"/>
      <c r="AG830" s="107"/>
      <c r="AH830" s="107"/>
      <c r="AI830" s="107"/>
      <c r="AJ830" s="120"/>
      <c r="AK830" s="107"/>
      <c r="AL830" s="113"/>
      <c r="AM830" s="121"/>
      <c r="AN830" s="121"/>
    </row>
    <row r="831">
      <c r="A831" s="104"/>
      <c r="B831" s="105"/>
      <c r="C831" s="105"/>
      <c r="D831" s="106"/>
      <c r="E831" s="107"/>
      <c r="F831" s="108"/>
      <c r="G831" s="109"/>
      <c r="H831" s="110"/>
      <c r="I831" s="111"/>
      <c r="J831" s="112"/>
      <c r="K831" s="112"/>
      <c r="L831" s="112"/>
      <c r="M831" s="113"/>
      <c r="N831" s="114"/>
      <c r="O831" s="113"/>
      <c r="P831" s="107"/>
      <c r="Q831" s="115"/>
      <c r="R831" s="116"/>
      <c r="S831" s="117"/>
      <c r="T831" s="116"/>
      <c r="U831" s="106"/>
      <c r="V831" s="107"/>
      <c r="W831" s="107"/>
      <c r="X831" s="118"/>
      <c r="Y831" s="119"/>
      <c r="Z831" s="113"/>
      <c r="AA831" s="113"/>
      <c r="AB831" s="119"/>
      <c r="AC831" s="118"/>
      <c r="AD831" s="119"/>
      <c r="AE831" s="107"/>
      <c r="AF831" s="107"/>
      <c r="AG831" s="107"/>
      <c r="AH831" s="107"/>
      <c r="AI831" s="107"/>
      <c r="AJ831" s="120"/>
      <c r="AK831" s="107"/>
      <c r="AL831" s="113"/>
      <c r="AM831" s="121"/>
      <c r="AN831" s="121"/>
    </row>
    <row r="832">
      <c r="A832" s="104"/>
      <c r="B832" s="105"/>
      <c r="C832" s="105"/>
      <c r="D832" s="106"/>
      <c r="E832" s="107"/>
      <c r="F832" s="108"/>
      <c r="G832" s="109"/>
      <c r="H832" s="110"/>
      <c r="I832" s="111"/>
      <c r="J832" s="112"/>
      <c r="K832" s="112"/>
      <c r="L832" s="112"/>
      <c r="M832" s="113"/>
      <c r="N832" s="114"/>
      <c r="O832" s="113"/>
      <c r="P832" s="107"/>
      <c r="Q832" s="115"/>
      <c r="R832" s="116"/>
      <c r="S832" s="117"/>
      <c r="T832" s="116"/>
      <c r="U832" s="106"/>
      <c r="V832" s="107"/>
      <c r="W832" s="107"/>
      <c r="X832" s="118"/>
      <c r="Y832" s="119"/>
      <c r="Z832" s="113"/>
      <c r="AA832" s="113"/>
      <c r="AB832" s="119"/>
      <c r="AC832" s="118"/>
      <c r="AD832" s="119"/>
      <c r="AE832" s="107"/>
      <c r="AF832" s="107"/>
      <c r="AG832" s="107"/>
      <c r="AH832" s="107"/>
      <c r="AI832" s="107"/>
      <c r="AJ832" s="120"/>
      <c r="AK832" s="107"/>
      <c r="AL832" s="113"/>
      <c r="AM832" s="121"/>
      <c r="AN832" s="121"/>
    </row>
    <row r="833">
      <c r="A833" s="104"/>
      <c r="B833" s="105"/>
      <c r="C833" s="105"/>
      <c r="D833" s="106"/>
      <c r="E833" s="107"/>
      <c r="F833" s="108"/>
      <c r="G833" s="109"/>
      <c r="H833" s="110"/>
      <c r="I833" s="111"/>
      <c r="J833" s="112"/>
      <c r="K833" s="112"/>
      <c r="L833" s="112"/>
      <c r="M833" s="113"/>
      <c r="N833" s="114"/>
      <c r="O833" s="113"/>
      <c r="P833" s="107"/>
      <c r="Q833" s="115"/>
      <c r="R833" s="116"/>
      <c r="S833" s="117"/>
      <c r="T833" s="116"/>
      <c r="U833" s="106"/>
      <c r="V833" s="107"/>
      <c r="W833" s="107"/>
      <c r="X833" s="118"/>
      <c r="Y833" s="119"/>
      <c r="Z833" s="113"/>
      <c r="AA833" s="113"/>
      <c r="AB833" s="119"/>
      <c r="AC833" s="118"/>
      <c r="AD833" s="119"/>
      <c r="AE833" s="107"/>
      <c r="AF833" s="107"/>
      <c r="AG833" s="107"/>
      <c r="AH833" s="107"/>
      <c r="AI833" s="107"/>
      <c r="AJ833" s="120"/>
      <c r="AK833" s="107"/>
      <c r="AL833" s="113"/>
      <c r="AM833" s="121"/>
      <c r="AN833" s="121"/>
    </row>
    <row r="834">
      <c r="A834" s="104"/>
      <c r="B834" s="105"/>
      <c r="C834" s="105"/>
      <c r="D834" s="106"/>
      <c r="E834" s="107"/>
      <c r="F834" s="108"/>
      <c r="G834" s="109"/>
      <c r="H834" s="110"/>
      <c r="I834" s="111"/>
      <c r="J834" s="112"/>
      <c r="K834" s="112"/>
      <c r="L834" s="112"/>
      <c r="M834" s="113"/>
      <c r="N834" s="114"/>
      <c r="O834" s="113"/>
      <c r="P834" s="107"/>
      <c r="Q834" s="115"/>
      <c r="R834" s="116"/>
      <c r="S834" s="117"/>
      <c r="T834" s="116"/>
      <c r="U834" s="106"/>
      <c r="V834" s="107"/>
      <c r="W834" s="107"/>
      <c r="X834" s="118"/>
      <c r="Y834" s="119"/>
      <c r="Z834" s="113"/>
      <c r="AA834" s="113"/>
      <c r="AB834" s="119"/>
      <c r="AC834" s="118"/>
      <c r="AD834" s="119"/>
      <c r="AE834" s="107"/>
      <c r="AF834" s="107"/>
      <c r="AG834" s="107"/>
      <c r="AH834" s="107"/>
      <c r="AI834" s="107"/>
      <c r="AJ834" s="120"/>
      <c r="AK834" s="107"/>
      <c r="AL834" s="113"/>
      <c r="AM834" s="121"/>
      <c r="AN834" s="121"/>
    </row>
    <row r="835">
      <c r="A835" s="104"/>
      <c r="B835" s="105"/>
      <c r="C835" s="105"/>
      <c r="D835" s="106"/>
      <c r="E835" s="107"/>
      <c r="F835" s="108"/>
      <c r="G835" s="109"/>
      <c r="H835" s="110"/>
      <c r="I835" s="111"/>
      <c r="J835" s="112"/>
      <c r="K835" s="112"/>
      <c r="L835" s="112"/>
      <c r="M835" s="113"/>
      <c r="N835" s="114"/>
      <c r="O835" s="113"/>
      <c r="P835" s="107"/>
      <c r="Q835" s="115"/>
      <c r="R835" s="116"/>
      <c r="S835" s="117"/>
      <c r="T835" s="116"/>
      <c r="U835" s="106"/>
      <c r="V835" s="107"/>
      <c r="W835" s="107"/>
      <c r="X835" s="118"/>
      <c r="Y835" s="119"/>
      <c r="Z835" s="113"/>
      <c r="AA835" s="113"/>
      <c r="AB835" s="119"/>
      <c r="AC835" s="118"/>
      <c r="AD835" s="119"/>
      <c r="AE835" s="107"/>
      <c r="AF835" s="107"/>
      <c r="AG835" s="107"/>
      <c r="AH835" s="107"/>
      <c r="AI835" s="107"/>
      <c r="AJ835" s="120"/>
      <c r="AK835" s="107"/>
      <c r="AL835" s="113"/>
      <c r="AM835" s="121"/>
      <c r="AN835" s="121"/>
    </row>
    <row r="836">
      <c r="A836" s="104"/>
      <c r="B836" s="105"/>
      <c r="C836" s="105"/>
      <c r="D836" s="106"/>
      <c r="E836" s="107"/>
      <c r="F836" s="108"/>
      <c r="G836" s="109"/>
      <c r="H836" s="110"/>
      <c r="I836" s="111"/>
      <c r="J836" s="112"/>
      <c r="K836" s="112"/>
      <c r="L836" s="112"/>
      <c r="M836" s="113"/>
      <c r="N836" s="114"/>
      <c r="O836" s="113"/>
      <c r="P836" s="107"/>
      <c r="Q836" s="115"/>
      <c r="R836" s="116"/>
      <c r="S836" s="117"/>
      <c r="T836" s="116"/>
      <c r="U836" s="106"/>
      <c r="V836" s="107"/>
      <c r="W836" s="107"/>
      <c r="X836" s="118"/>
      <c r="Y836" s="119"/>
      <c r="Z836" s="113"/>
      <c r="AA836" s="113"/>
      <c r="AB836" s="119"/>
      <c r="AC836" s="118"/>
      <c r="AD836" s="119"/>
      <c r="AE836" s="107"/>
      <c r="AF836" s="107"/>
      <c r="AG836" s="107"/>
      <c r="AH836" s="107"/>
      <c r="AI836" s="107"/>
      <c r="AJ836" s="120"/>
      <c r="AK836" s="107"/>
      <c r="AL836" s="113"/>
      <c r="AM836" s="121"/>
      <c r="AN836" s="121"/>
    </row>
    <row r="837">
      <c r="A837" s="104"/>
      <c r="B837" s="105"/>
      <c r="C837" s="105"/>
      <c r="D837" s="106"/>
      <c r="E837" s="107"/>
      <c r="F837" s="108"/>
      <c r="G837" s="109"/>
      <c r="H837" s="110"/>
      <c r="I837" s="111"/>
      <c r="J837" s="112"/>
      <c r="K837" s="112"/>
      <c r="L837" s="112"/>
      <c r="M837" s="113"/>
      <c r="N837" s="114"/>
      <c r="O837" s="113"/>
      <c r="P837" s="107"/>
      <c r="Q837" s="115"/>
      <c r="R837" s="116"/>
      <c r="S837" s="117"/>
      <c r="T837" s="116"/>
      <c r="U837" s="106"/>
      <c r="V837" s="107"/>
      <c r="W837" s="107"/>
      <c r="X837" s="118"/>
      <c r="Y837" s="119"/>
      <c r="Z837" s="113"/>
      <c r="AA837" s="113"/>
      <c r="AB837" s="119"/>
      <c r="AC837" s="118"/>
      <c r="AD837" s="119"/>
      <c r="AE837" s="107"/>
      <c r="AF837" s="107"/>
      <c r="AG837" s="107"/>
      <c r="AH837" s="107"/>
      <c r="AI837" s="107"/>
      <c r="AJ837" s="120"/>
      <c r="AK837" s="107"/>
      <c r="AL837" s="113"/>
      <c r="AM837" s="121"/>
      <c r="AN837" s="121"/>
    </row>
    <row r="838">
      <c r="A838" s="104"/>
      <c r="B838" s="105"/>
      <c r="C838" s="105"/>
      <c r="D838" s="106"/>
      <c r="E838" s="107"/>
      <c r="F838" s="108"/>
      <c r="G838" s="109"/>
      <c r="H838" s="110"/>
      <c r="I838" s="111"/>
      <c r="J838" s="112"/>
      <c r="K838" s="112"/>
      <c r="L838" s="112"/>
      <c r="M838" s="113"/>
      <c r="N838" s="114"/>
      <c r="O838" s="113"/>
      <c r="P838" s="107"/>
      <c r="Q838" s="115"/>
      <c r="R838" s="116"/>
      <c r="S838" s="117"/>
      <c r="T838" s="116"/>
      <c r="U838" s="106"/>
      <c r="V838" s="107"/>
      <c r="W838" s="107"/>
      <c r="X838" s="118"/>
      <c r="Y838" s="119"/>
      <c r="Z838" s="113"/>
      <c r="AA838" s="113"/>
      <c r="AB838" s="119"/>
      <c r="AC838" s="118"/>
      <c r="AD838" s="119"/>
      <c r="AE838" s="107"/>
      <c r="AF838" s="107"/>
      <c r="AG838" s="107"/>
      <c r="AH838" s="107"/>
      <c r="AI838" s="107"/>
      <c r="AJ838" s="120"/>
      <c r="AK838" s="107"/>
      <c r="AL838" s="113"/>
      <c r="AM838" s="121"/>
      <c r="AN838" s="121"/>
    </row>
    <row r="839">
      <c r="A839" s="104"/>
      <c r="B839" s="105"/>
      <c r="C839" s="105"/>
      <c r="D839" s="106"/>
      <c r="E839" s="107"/>
      <c r="F839" s="108"/>
      <c r="G839" s="109"/>
      <c r="H839" s="110"/>
      <c r="I839" s="111"/>
      <c r="J839" s="112"/>
      <c r="K839" s="112"/>
      <c r="L839" s="112"/>
      <c r="M839" s="113"/>
      <c r="N839" s="114"/>
      <c r="O839" s="113"/>
      <c r="P839" s="107"/>
      <c r="Q839" s="115"/>
      <c r="R839" s="116"/>
      <c r="S839" s="117"/>
      <c r="T839" s="116"/>
      <c r="U839" s="106"/>
      <c r="V839" s="107"/>
      <c r="W839" s="107"/>
      <c r="X839" s="118"/>
      <c r="Y839" s="119"/>
      <c r="Z839" s="113"/>
      <c r="AA839" s="113"/>
      <c r="AB839" s="119"/>
      <c r="AC839" s="118"/>
      <c r="AD839" s="119"/>
      <c r="AE839" s="107"/>
      <c r="AF839" s="107"/>
      <c r="AG839" s="107"/>
      <c r="AH839" s="107"/>
      <c r="AI839" s="107"/>
      <c r="AJ839" s="120"/>
      <c r="AK839" s="107"/>
      <c r="AL839" s="113"/>
      <c r="AM839" s="121"/>
      <c r="AN839" s="121"/>
    </row>
    <row r="840">
      <c r="A840" s="104"/>
      <c r="B840" s="105"/>
      <c r="C840" s="105"/>
      <c r="D840" s="106"/>
      <c r="E840" s="107"/>
      <c r="F840" s="108"/>
      <c r="G840" s="109"/>
      <c r="H840" s="110"/>
      <c r="I840" s="111"/>
      <c r="J840" s="112"/>
      <c r="K840" s="112"/>
      <c r="L840" s="112"/>
      <c r="M840" s="113"/>
      <c r="N840" s="114"/>
      <c r="O840" s="113"/>
      <c r="P840" s="107"/>
      <c r="Q840" s="115"/>
      <c r="R840" s="116"/>
      <c r="S840" s="117"/>
      <c r="T840" s="116"/>
      <c r="U840" s="106"/>
      <c r="V840" s="107"/>
      <c r="W840" s="107"/>
      <c r="X840" s="118"/>
      <c r="Y840" s="119"/>
      <c r="Z840" s="113"/>
      <c r="AA840" s="113"/>
      <c r="AB840" s="119"/>
      <c r="AC840" s="118"/>
      <c r="AD840" s="119"/>
      <c r="AE840" s="107"/>
      <c r="AF840" s="107"/>
      <c r="AG840" s="107"/>
      <c r="AH840" s="107"/>
      <c r="AI840" s="107"/>
      <c r="AJ840" s="120"/>
      <c r="AK840" s="107"/>
      <c r="AL840" s="113"/>
      <c r="AM840" s="121"/>
      <c r="AN840" s="121"/>
    </row>
    <row r="841">
      <c r="A841" s="104"/>
      <c r="B841" s="105"/>
      <c r="C841" s="105"/>
      <c r="D841" s="106"/>
      <c r="E841" s="107"/>
      <c r="F841" s="108"/>
      <c r="G841" s="109"/>
      <c r="H841" s="110"/>
      <c r="I841" s="111"/>
      <c r="J841" s="112"/>
      <c r="K841" s="112"/>
      <c r="L841" s="112"/>
      <c r="M841" s="113"/>
      <c r="N841" s="114"/>
      <c r="O841" s="113"/>
      <c r="P841" s="107"/>
      <c r="Q841" s="115"/>
      <c r="R841" s="116"/>
      <c r="S841" s="117"/>
      <c r="T841" s="116"/>
      <c r="U841" s="106"/>
      <c r="V841" s="107"/>
      <c r="W841" s="107"/>
      <c r="X841" s="118"/>
      <c r="Y841" s="119"/>
      <c r="Z841" s="113"/>
      <c r="AA841" s="113"/>
      <c r="AB841" s="119"/>
      <c r="AC841" s="118"/>
      <c r="AD841" s="119"/>
      <c r="AE841" s="107"/>
      <c r="AF841" s="107"/>
      <c r="AG841" s="107"/>
      <c r="AH841" s="107"/>
      <c r="AI841" s="107"/>
      <c r="AJ841" s="120"/>
      <c r="AK841" s="107"/>
      <c r="AL841" s="113"/>
      <c r="AM841" s="121"/>
      <c r="AN841" s="121"/>
    </row>
    <row r="842">
      <c r="A842" s="104"/>
      <c r="B842" s="105"/>
      <c r="C842" s="105"/>
      <c r="D842" s="106"/>
      <c r="E842" s="107"/>
      <c r="F842" s="108"/>
      <c r="G842" s="109"/>
      <c r="H842" s="110"/>
      <c r="I842" s="111"/>
      <c r="J842" s="112"/>
      <c r="K842" s="112"/>
      <c r="L842" s="112"/>
      <c r="M842" s="113"/>
      <c r="N842" s="114"/>
      <c r="O842" s="113"/>
      <c r="P842" s="107"/>
      <c r="Q842" s="115"/>
      <c r="R842" s="116"/>
      <c r="S842" s="117"/>
      <c r="T842" s="116"/>
      <c r="U842" s="106"/>
      <c r="V842" s="107"/>
      <c r="W842" s="107"/>
      <c r="X842" s="118"/>
      <c r="Y842" s="119"/>
      <c r="Z842" s="113"/>
      <c r="AA842" s="113"/>
      <c r="AB842" s="119"/>
      <c r="AC842" s="118"/>
      <c r="AD842" s="119"/>
      <c r="AE842" s="107"/>
      <c r="AF842" s="107"/>
      <c r="AG842" s="107"/>
      <c r="AH842" s="107"/>
      <c r="AI842" s="107"/>
      <c r="AJ842" s="120"/>
      <c r="AK842" s="107"/>
      <c r="AL842" s="113"/>
      <c r="AM842" s="121"/>
      <c r="AN842" s="121"/>
    </row>
    <row r="843">
      <c r="A843" s="104"/>
      <c r="B843" s="105"/>
      <c r="C843" s="105"/>
      <c r="D843" s="106"/>
      <c r="E843" s="107"/>
      <c r="F843" s="108"/>
      <c r="G843" s="109"/>
      <c r="H843" s="110"/>
      <c r="I843" s="111"/>
      <c r="J843" s="112"/>
      <c r="K843" s="112"/>
      <c r="L843" s="112"/>
      <c r="M843" s="113"/>
      <c r="N843" s="114"/>
      <c r="O843" s="113"/>
      <c r="P843" s="107"/>
      <c r="Q843" s="115"/>
      <c r="R843" s="116"/>
      <c r="S843" s="117"/>
      <c r="T843" s="116"/>
      <c r="U843" s="106"/>
      <c r="V843" s="107"/>
      <c r="W843" s="107"/>
      <c r="X843" s="118"/>
      <c r="Y843" s="119"/>
      <c r="Z843" s="113"/>
      <c r="AA843" s="113"/>
      <c r="AB843" s="119"/>
      <c r="AC843" s="118"/>
      <c r="AD843" s="119"/>
      <c r="AE843" s="107"/>
      <c r="AF843" s="107"/>
      <c r="AG843" s="107"/>
      <c r="AH843" s="107"/>
      <c r="AI843" s="107"/>
      <c r="AJ843" s="120"/>
      <c r="AK843" s="107"/>
      <c r="AL843" s="113"/>
      <c r="AM843" s="121"/>
      <c r="AN843" s="121"/>
    </row>
    <row r="844">
      <c r="A844" s="104"/>
      <c r="B844" s="105"/>
      <c r="C844" s="105"/>
      <c r="D844" s="106"/>
      <c r="E844" s="107"/>
      <c r="F844" s="108"/>
      <c r="G844" s="109"/>
      <c r="H844" s="110"/>
      <c r="I844" s="111"/>
      <c r="J844" s="112"/>
      <c r="K844" s="112"/>
      <c r="L844" s="112"/>
      <c r="M844" s="113"/>
      <c r="N844" s="114"/>
      <c r="O844" s="113"/>
      <c r="P844" s="107"/>
      <c r="Q844" s="115"/>
      <c r="R844" s="116"/>
      <c r="S844" s="117"/>
      <c r="T844" s="116"/>
      <c r="U844" s="106"/>
      <c r="V844" s="107"/>
      <c r="W844" s="107"/>
      <c r="X844" s="118"/>
      <c r="Y844" s="119"/>
      <c r="Z844" s="113"/>
      <c r="AA844" s="113"/>
      <c r="AB844" s="119"/>
      <c r="AC844" s="118"/>
      <c r="AD844" s="119"/>
      <c r="AE844" s="107"/>
      <c r="AF844" s="107"/>
      <c r="AG844" s="107"/>
      <c r="AH844" s="107"/>
      <c r="AI844" s="107"/>
      <c r="AJ844" s="120"/>
      <c r="AK844" s="107"/>
      <c r="AL844" s="113"/>
      <c r="AM844" s="121"/>
      <c r="AN844" s="121"/>
    </row>
    <row r="845">
      <c r="A845" s="104"/>
      <c r="B845" s="105"/>
      <c r="C845" s="105"/>
      <c r="D845" s="106"/>
      <c r="E845" s="107"/>
      <c r="F845" s="108"/>
      <c r="G845" s="109"/>
      <c r="H845" s="110"/>
      <c r="I845" s="111"/>
      <c r="J845" s="112"/>
      <c r="K845" s="112"/>
      <c r="L845" s="112"/>
      <c r="M845" s="113"/>
      <c r="N845" s="114"/>
      <c r="O845" s="113"/>
      <c r="P845" s="107"/>
      <c r="Q845" s="115"/>
      <c r="R845" s="116"/>
      <c r="S845" s="117"/>
      <c r="T845" s="116"/>
      <c r="U845" s="106"/>
      <c r="V845" s="107"/>
      <c r="W845" s="107"/>
      <c r="X845" s="118"/>
      <c r="Y845" s="119"/>
      <c r="Z845" s="113"/>
      <c r="AA845" s="113"/>
      <c r="AB845" s="119"/>
      <c r="AC845" s="118"/>
      <c r="AD845" s="119"/>
      <c r="AE845" s="107"/>
      <c r="AF845" s="107"/>
      <c r="AG845" s="107"/>
      <c r="AH845" s="107"/>
      <c r="AI845" s="107"/>
      <c r="AJ845" s="120"/>
      <c r="AK845" s="107"/>
      <c r="AL845" s="113"/>
      <c r="AM845" s="121"/>
      <c r="AN845" s="121"/>
    </row>
    <row r="846">
      <c r="A846" s="104"/>
      <c r="B846" s="105"/>
      <c r="C846" s="105"/>
      <c r="D846" s="106"/>
      <c r="E846" s="107"/>
      <c r="F846" s="108"/>
      <c r="G846" s="109"/>
      <c r="H846" s="110"/>
      <c r="I846" s="111"/>
      <c r="J846" s="112"/>
      <c r="K846" s="112"/>
      <c r="L846" s="112"/>
      <c r="M846" s="113"/>
      <c r="N846" s="114"/>
      <c r="O846" s="113"/>
      <c r="P846" s="107"/>
      <c r="Q846" s="115"/>
      <c r="R846" s="116"/>
      <c r="S846" s="117"/>
      <c r="T846" s="116"/>
      <c r="U846" s="106"/>
      <c r="V846" s="107"/>
      <c r="W846" s="107"/>
      <c r="X846" s="118"/>
      <c r="Y846" s="119"/>
      <c r="Z846" s="113"/>
      <c r="AA846" s="113"/>
      <c r="AB846" s="119"/>
      <c r="AC846" s="118"/>
      <c r="AD846" s="119"/>
      <c r="AE846" s="107"/>
      <c r="AF846" s="107"/>
      <c r="AG846" s="107"/>
      <c r="AH846" s="107"/>
      <c r="AI846" s="107"/>
      <c r="AJ846" s="120"/>
      <c r="AK846" s="107"/>
      <c r="AL846" s="113"/>
      <c r="AM846" s="121"/>
      <c r="AN846" s="121"/>
    </row>
    <row r="847">
      <c r="A847" s="104"/>
      <c r="B847" s="105"/>
      <c r="C847" s="105"/>
      <c r="D847" s="106"/>
      <c r="E847" s="107"/>
      <c r="F847" s="108"/>
      <c r="G847" s="109"/>
      <c r="H847" s="110"/>
      <c r="I847" s="111"/>
      <c r="J847" s="112"/>
      <c r="K847" s="112"/>
      <c r="L847" s="112"/>
      <c r="M847" s="113"/>
      <c r="N847" s="114"/>
      <c r="O847" s="113"/>
      <c r="P847" s="107"/>
      <c r="Q847" s="115"/>
      <c r="R847" s="116"/>
      <c r="S847" s="117"/>
      <c r="T847" s="116"/>
      <c r="U847" s="106"/>
      <c r="V847" s="107"/>
      <c r="W847" s="107"/>
      <c r="X847" s="118"/>
      <c r="Y847" s="119"/>
      <c r="Z847" s="113"/>
      <c r="AA847" s="113"/>
      <c r="AB847" s="119"/>
      <c r="AC847" s="118"/>
      <c r="AD847" s="119"/>
      <c r="AE847" s="107"/>
      <c r="AF847" s="107"/>
      <c r="AG847" s="107"/>
      <c r="AH847" s="107"/>
      <c r="AI847" s="107"/>
      <c r="AJ847" s="120"/>
      <c r="AK847" s="107"/>
      <c r="AL847" s="113"/>
      <c r="AM847" s="121"/>
      <c r="AN847" s="121"/>
    </row>
    <row r="848">
      <c r="A848" s="104"/>
      <c r="B848" s="105"/>
      <c r="C848" s="105"/>
      <c r="D848" s="106"/>
      <c r="E848" s="107"/>
      <c r="F848" s="108"/>
      <c r="G848" s="109"/>
      <c r="H848" s="110"/>
      <c r="I848" s="111"/>
      <c r="J848" s="112"/>
      <c r="K848" s="112"/>
      <c r="L848" s="112"/>
      <c r="M848" s="113"/>
      <c r="N848" s="114"/>
      <c r="O848" s="113"/>
      <c r="P848" s="107"/>
      <c r="Q848" s="115"/>
      <c r="R848" s="116"/>
      <c r="S848" s="117"/>
      <c r="T848" s="116"/>
      <c r="U848" s="106"/>
      <c r="V848" s="107"/>
      <c r="W848" s="107"/>
      <c r="X848" s="118"/>
      <c r="Y848" s="119"/>
      <c r="Z848" s="113"/>
      <c r="AA848" s="113"/>
      <c r="AB848" s="119"/>
      <c r="AC848" s="118"/>
      <c r="AD848" s="119"/>
      <c r="AE848" s="107"/>
      <c r="AF848" s="107"/>
      <c r="AG848" s="107"/>
      <c r="AH848" s="107"/>
      <c r="AI848" s="107"/>
      <c r="AJ848" s="120"/>
      <c r="AK848" s="107"/>
      <c r="AL848" s="113"/>
      <c r="AM848" s="121"/>
      <c r="AN848" s="121"/>
    </row>
    <row r="849">
      <c r="A849" s="104"/>
      <c r="B849" s="105"/>
      <c r="C849" s="105"/>
      <c r="D849" s="106"/>
      <c r="E849" s="107"/>
      <c r="F849" s="108"/>
      <c r="G849" s="109"/>
      <c r="H849" s="110"/>
      <c r="I849" s="111"/>
      <c r="J849" s="112"/>
      <c r="K849" s="112"/>
      <c r="L849" s="112"/>
      <c r="M849" s="113"/>
      <c r="N849" s="114"/>
      <c r="O849" s="113"/>
      <c r="P849" s="107"/>
      <c r="Q849" s="115"/>
      <c r="R849" s="116"/>
      <c r="S849" s="117"/>
      <c r="T849" s="116"/>
      <c r="U849" s="106"/>
      <c r="V849" s="107"/>
      <c r="W849" s="107"/>
      <c r="X849" s="118"/>
      <c r="Y849" s="119"/>
      <c r="Z849" s="113"/>
      <c r="AA849" s="113"/>
      <c r="AB849" s="119"/>
      <c r="AC849" s="118"/>
      <c r="AD849" s="119"/>
      <c r="AE849" s="107"/>
      <c r="AF849" s="107"/>
      <c r="AG849" s="107"/>
      <c r="AH849" s="107"/>
      <c r="AI849" s="107"/>
      <c r="AJ849" s="120"/>
      <c r="AK849" s="107"/>
      <c r="AL849" s="113"/>
      <c r="AM849" s="121"/>
      <c r="AN849" s="121"/>
    </row>
    <row r="850">
      <c r="A850" s="104"/>
      <c r="B850" s="105"/>
      <c r="C850" s="105"/>
      <c r="D850" s="106"/>
      <c r="E850" s="107"/>
      <c r="F850" s="108"/>
      <c r="G850" s="109"/>
      <c r="H850" s="110"/>
      <c r="I850" s="111"/>
      <c r="J850" s="112"/>
      <c r="K850" s="112"/>
      <c r="L850" s="112"/>
      <c r="M850" s="113"/>
      <c r="N850" s="114"/>
      <c r="O850" s="113"/>
      <c r="P850" s="107"/>
      <c r="Q850" s="115"/>
      <c r="R850" s="116"/>
      <c r="S850" s="117"/>
      <c r="T850" s="116"/>
      <c r="U850" s="106"/>
      <c r="V850" s="107"/>
      <c r="W850" s="107"/>
      <c r="X850" s="118"/>
      <c r="Y850" s="119"/>
      <c r="Z850" s="113"/>
      <c r="AA850" s="113"/>
      <c r="AB850" s="119"/>
      <c r="AC850" s="118"/>
      <c r="AD850" s="119"/>
      <c r="AE850" s="107"/>
      <c r="AF850" s="107"/>
      <c r="AG850" s="107"/>
      <c r="AH850" s="107"/>
      <c r="AI850" s="107"/>
      <c r="AJ850" s="120"/>
      <c r="AK850" s="107"/>
      <c r="AL850" s="113"/>
      <c r="AM850" s="121"/>
      <c r="AN850" s="121"/>
    </row>
    <row r="851">
      <c r="A851" s="104"/>
      <c r="B851" s="105"/>
      <c r="C851" s="105"/>
      <c r="D851" s="106"/>
      <c r="E851" s="107"/>
      <c r="F851" s="108"/>
      <c r="G851" s="109"/>
      <c r="H851" s="110"/>
      <c r="I851" s="111"/>
      <c r="J851" s="112"/>
      <c r="K851" s="112"/>
      <c r="L851" s="112"/>
      <c r="M851" s="113"/>
      <c r="N851" s="114"/>
      <c r="O851" s="113"/>
      <c r="P851" s="107"/>
      <c r="Q851" s="115"/>
      <c r="R851" s="116"/>
      <c r="S851" s="117"/>
      <c r="T851" s="116"/>
      <c r="U851" s="106"/>
      <c r="V851" s="107"/>
      <c r="W851" s="107"/>
      <c r="X851" s="118"/>
      <c r="Y851" s="119"/>
      <c r="Z851" s="113"/>
      <c r="AA851" s="113"/>
      <c r="AB851" s="119"/>
      <c r="AC851" s="118"/>
      <c r="AD851" s="119"/>
      <c r="AE851" s="107"/>
      <c r="AF851" s="107"/>
      <c r="AG851" s="107"/>
      <c r="AH851" s="107"/>
      <c r="AI851" s="107"/>
      <c r="AJ851" s="120"/>
      <c r="AK851" s="107"/>
      <c r="AL851" s="113"/>
      <c r="AM851" s="121"/>
      <c r="AN851" s="121"/>
    </row>
    <row r="852">
      <c r="A852" s="104"/>
      <c r="B852" s="105"/>
      <c r="C852" s="105"/>
      <c r="D852" s="106"/>
      <c r="E852" s="107"/>
      <c r="F852" s="108"/>
      <c r="G852" s="109"/>
      <c r="H852" s="110"/>
      <c r="I852" s="111"/>
      <c r="J852" s="112"/>
      <c r="K852" s="112"/>
      <c r="L852" s="112"/>
      <c r="M852" s="113"/>
      <c r="N852" s="114"/>
      <c r="O852" s="113"/>
      <c r="P852" s="107"/>
      <c r="Q852" s="115"/>
      <c r="R852" s="116"/>
      <c r="S852" s="117"/>
      <c r="T852" s="116"/>
      <c r="U852" s="106"/>
      <c r="V852" s="107"/>
      <c r="W852" s="107"/>
      <c r="X852" s="118"/>
      <c r="Y852" s="119"/>
      <c r="Z852" s="113"/>
      <c r="AA852" s="113"/>
      <c r="AB852" s="119"/>
      <c r="AC852" s="118"/>
      <c r="AD852" s="119"/>
      <c r="AE852" s="107"/>
      <c r="AF852" s="107"/>
      <c r="AG852" s="107"/>
      <c r="AH852" s="107"/>
      <c r="AI852" s="107"/>
      <c r="AJ852" s="120"/>
      <c r="AK852" s="107"/>
      <c r="AL852" s="113"/>
      <c r="AM852" s="121"/>
      <c r="AN852" s="121"/>
    </row>
    <row r="853">
      <c r="A853" s="104"/>
      <c r="B853" s="105"/>
      <c r="C853" s="105"/>
      <c r="D853" s="106"/>
      <c r="E853" s="107"/>
      <c r="F853" s="108"/>
      <c r="G853" s="109"/>
      <c r="H853" s="110"/>
      <c r="I853" s="111"/>
      <c r="J853" s="112"/>
      <c r="K853" s="112"/>
      <c r="L853" s="112"/>
      <c r="M853" s="113"/>
      <c r="N853" s="114"/>
      <c r="O853" s="113"/>
      <c r="P853" s="107"/>
      <c r="Q853" s="115"/>
      <c r="R853" s="116"/>
      <c r="S853" s="117"/>
      <c r="T853" s="116"/>
      <c r="U853" s="106"/>
      <c r="V853" s="107"/>
      <c r="W853" s="107"/>
      <c r="X853" s="118"/>
      <c r="Y853" s="119"/>
      <c r="Z853" s="113"/>
      <c r="AA853" s="113"/>
      <c r="AB853" s="119"/>
      <c r="AC853" s="118"/>
      <c r="AD853" s="119"/>
      <c r="AE853" s="107"/>
      <c r="AF853" s="107"/>
      <c r="AG853" s="107"/>
      <c r="AH853" s="107"/>
      <c r="AI853" s="107"/>
      <c r="AJ853" s="120"/>
      <c r="AK853" s="107"/>
      <c r="AL853" s="113"/>
      <c r="AM853" s="121"/>
      <c r="AN853" s="121"/>
    </row>
    <row r="854">
      <c r="A854" s="104"/>
      <c r="B854" s="105"/>
      <c r="C854" s="105"/>
      <c r="D854" s="106"/>
      <c r="E854" s="107"/>
      <c r="F854" s="108"/>
      <c r="G854" s="109"/>
      <c r="H854" s="110"/>
      <c r="I854" s="111"/>
      <c r="J854" s="112"/>
      <c r="K854" s="112"/>
      <c r="L854" s="112"/>
      <c r="M854" s="113"/>
      <c r="N854" s="114"/>
      <c r="O854" s="113"/>
      <c r="P854" s="107"/>
      <c r="Q854" s="115"/>
      <c r="R854" s="116"/>
      <c r="S854" s="117"/>
      <c r="T854" s="116"/>
      <c r="U854" s="106"/>
      <c r="V854" s="107"/>
      <c r="W854" s="107"/>
      <c r="X854" s="118"/>
      <c r="Y854" s="119"/>
      <c r="Z854" s="113"/>
      <c r="AA854" s="113"/>
      <c r="AB854" s="119"/>
      <c r="AC854" s="118"/>
      <c r="AD854" s="119"/>
      <c r="AE854" s="107"/>
      <c r="AF854" s="107"/>
      <c r="AG854" s="107"/>
      <c r="AH854" s="107"/>
      <c r="AI854" s="107"/>
      <c r="AJ854" s="120"/>
      <c r="AK854" s="107"/>
      <c r="AL854" s="113"/>
      <c r="AM854" s="121"/>
      <c r="AN854" s="121"/>
    </row>
    <row r="855">
      <c r="A855" s="104"/>
      <c r="B855" s="105"/>
      <c r="C855" s="105"/>
      <c r="D855" s="106"/>
      <c r="E855" s="107"/>
      <c r="F855" s="108"/>
      <c r="G855" s="109"/>
      <c r="H855" s="110"/>
      <c r="I855" s="111"/>
      <c r="J855" s="112"/>
      <c r="K855" s="112"/>
      <c r="L855" s="112"/>
      <c r="M855" s="113"/>
      <c r="N855" s="114"/>
      <c r="O855" s="113"/>
      <c r="P855" s="107"/>
      <c r="Q855" s="115"/>
      <c r="R855" s="116"/>
      <c r="S855" s="117"/>
      <c r="T855" s="116"/>
      <c r="U855" s="106"/>
      <c r="V855" s="107"/>
      <c r="W855" s="107"/>
      <c r="X855" s="118"/>
      <c r="Y855" s="119"/>
      <c r="Z855" s="113"/>
      <c r="AA855" s="113"/>
      <c r="AB855" s="119"/>
      <c r="AC855" s="118"/>
      <c r="AD855" s="119"/>
      <c r="AE855" s="107"/>
      <c r="AF855" s="107"/>
      <c r="AG855" s="107"/>
      <c r="AH855" s="107"/>
      <c r="AI855" s="107"/>
      <c r="AJ855" s="120"/>
      <c r="AK855" s="107"/>
      <c r="AL855" s="113"/>
      <c r="AM855" s="121"/>
      <c r="AN855" s="121"/>
    </row>
    <row r="856">
      <c r="A856" s="104"/>
      <c r="B856" s="105"/>
      <c r="C856" s="105"/>
      <c r="D856" s="106"/>
      <c r="E856" s="107"/>
      <c r="F856" s="108"/>
      <c r="G856" s="109"/>
      <c r="H856" s="110"/>
      <c r="I856" s="111"/>
      <c r="J856" s="112"/>
      <c r="K856" s="112"/>
      <c r="L856" s="112"/>
      <c r="M856" s="113"/>
      <c r="N856" s="114"/>
      <c r="O856" s="113"/>
      <c r="P856" s="107"/>
      <c r="Q856" s="115"/>
      <c r="R856" s="116"/>
      <c r="S856" s="117"/>
      <c r="T856" s="116"/>
      <c r="U856" s="106"/>
      <c r="V856" s="107"/>
      <c r="W856" s="107"/>
      <c r="X856" s="118"/>
      <c r="Y856" s="119"/>
      <c r="Z856" s="113"/>
      <c r="AA856" s="113"/>
      <c r="AB856" s="119"/>
      <c r="AC856" s="118"/>
      <c r="AD856" s="119"/>
      <c r="AE856" s="107"/>
      <c r="AF856" s="107"/>
      <c r="AG856" s="107"/>
      <c r="AH856" s="107"/>
      <c r="AI856" s="107"/>
      <c r="AJ856" s="120"/>
      <c r="AK856" s="107"/>
      <c r="AL856" s="113"/>
      <c r="AM856" s="121"/>
      <c r="AN856" s="121"/>
    </row>
    <row r="857">
      <c r="A857" s="104"/>
      <c r="B857" s="105"/>
      <c r="C857" s="105"/>
      <c r="D857" s="106"/>
      <c r="E857" s="107"/>
      <c r="F857" s="108"/>
      <c r="G857" s="109"/>
      <c r="H857" s="110"/>
      <c r="I857" s="111"/>
      <c r="J857" s="112"/>
      <c r="K857" s="112"/>
      <c r="L857" s="112"/>
      <c r="M857" s="113"/>
      <c r="N857" s="114"/>
      <c r="O857" s="113"/>
      <c r="P857" s="107"/>
      <c r="Q857" s="115"/>
      <c r="R857" s="116"/>
      <c r="S857" s="117"/>
      <c r="T857" s="116"/>
      <c r="U857" s="106"/>
      <c r="V857" s="107"/>
      <c r="W857" s="107"/>
      <c r="X857" s="118"/>
      <c r="Y857" s="119"/>
      <c r="Z857" s="113"/>
      <c r="AA857" s="113"/>
      <c r="AB857" s="119"/>
      <c r="AC857" s="118"/>
      <c r="AD857" s="119"/>
      <c r="AE857" s="107"/>
      <c r="AF857" s="107"/>
      <c r="AG857" s="107"/>
      <c r="AH857" s="107"/>
      <c r="AI857" s="107"/>
      <c r="AJ857" s="120"/>
      <c r="AK857" s="107"/>
      <c r="AL857" s="113"/>
      <c r="AM857" s="121"/>
      <c r="AN857" s="121"/>
    </row>
    <row r="858">
      <c r="A858" s="104"/>
      <c r="B858" s="105"/>
      <c r="C858" s="105"/>
      <c r="D858" s="106"/>
      <c r="E858" s="107"/>
      <c r="F858" s="108"/>
      <c r="G858" s="109"/>
      <c r="H858" s="110"/>
      <c r="I858" s="111"/>
      <c r="J858" s="112"/>
      <c r="K858" s="112"/>
      <c r="L858" s="112"/>
      <c r="M858" s="113"/>
      <c r="N858" s="114"/>
      <c r="O858" s="113"/>
      <c r="P858" s="107"/>
      <c r="Q858" s="115"/>
      <c r="R858" s="116"/>
      <c r="S858" s="117"/>
      <c r="T858" s="116"/>
      <c r="U858" s="106"/>
      <c r="V858" s="107"/>
      <c r="W858" s="107"/>
      <c r="X858" s="118"/>
      <c r="Y858" s="119"/>
      <c r="Z858" s="113"/>
      <c r="AA858" s="113"/>
      <c r="AB858" s="119"/>
      <c r="AC858" s="118"/>
      <c r="AD858" s="119"/>
      <c r="AE858" s="107"/>
      <c r="AF858" s="107"/>
      <c r="AG858" s="107"/>
      <c r="AH858" s="107"/>
      <c r="AI858" s="107"/>
      <c r="AJ858" s="120"/>
      <c r="AK858" s="107"/>
      <c r="AL858" s="113"/>
      <c r="AM858" s="121"/>
      <c r="AN858" s="121"/>
    </row>
    <row r="859">
      <c r="A859" s="104"/>
      <c r="B859" s="105"/>
      <c r="C859" s="105"/>
      <c r="D859" s="106"/>
      <c r="E859" s="107"/>
      <c r="F859" s="108"/>
      <c r="G859" s="109"/>
      <c r="H859" s="110"/>
      <c r="I859" s="111"/>
      <c r="J859" s="112"/>
      <c r="K859" s="112"/>
      <c r="L859" s="112"/>
      <c r="M859" s="113"/>
      <c r="N859" s="114"/>
      <c r="O859" s="113"/>
      <c r="P859" s="107"/>
      <c r="Q859" s="115"/>
      <c r="R859" s="116"/>
      <c r="S859" s="117"/>
      <c r="T859" s="116"/>
      <c r="U859" s="106"/>
      <c r="V859" s="107"/>
      <c r="W859" s="107"/>
      <c r="X859" s="118"/>
      <c r="Y859" s="119"/>
      <c r="Z859" s="113"/>
      <c r="AA859" s="113"/>
      <c r="AB859" s="119"/>
      <c r="AC859" s="118"/>
      <c r="AD859" s="119"/>
      <c r="AE859" s="107"/>
      <c r="AF859" s="107"/>
      <c r="AG859" s="107"/>
      <c r="AH859" s="107"/>
      <c r="AI859" s="107"/>
      <c r="AJ859" s="120"/>
      <c r="AK859" s="107"/>
      <c r="AL859" s="113"/>
      <c r="AM859" s="121"/>
      <c r="AN859" s="121"/>
    </row>
    <row r="860">
      <c r="A860" s="104"/>
      <c r="B860" s="105"/>
      <c r="C860" s="105"/>
      <c r="D860" s="106"/>
      <c r="E860" s="107"/>
      <c r="F860" s="108"/>
      <c r="G860" s="109"/>
      <c r="H860" s="110"/>
      <c r="I860" s="111"/>
      <c r="J860" s="112"/>
      <c r="K860" s="112"/>
      <c r="L860" s="112"/>
      <c r="M860" s="113"/>
      <c r="N860" s="114"/>
      <c r="O860" s="113"/>
      <c r="P860" s="107"/>
      <c r="Q860" s="115"/>
      <c r="R860" s="116"/>
      <c r="S860" s="117"/>
      <c r="T860" s="116"/>
      <c r="U860" s="106"/>
      <c r="V860" s="107"/>
      <c r="W860" s="107"/>
      <c r="X860" s="118"/>
      <c r="Y860" s="119"/>
      <c r="Z860" s="113"/>
      <c r="AA860" s="113"/>
      <c r="AB860" s="119"/>
      <c r="AC860" s="118"/>
      <c r="AD860" s="119"/>
      <c r="AE860" s="107"/>
      <c r="AF860" s="107"/>
      <c r="AG860" s="107"/>
      <c r="AH860" s="107"/>
      <c r="AI860" s="107"/>
      <c r="AJ860" s="120"/>
      <c r="AK860" s="107"/>
      <c r="AL860" s="113"/>
      <c r="AM860" s="121"/>
      <c r="AN860" s="121"/>
    </row>
    <row r="861">
      <c r="A861" s="104"/>
      <c r="B861" s="105"/>
      <c r="C861" s="105"/>
      <c r="D861" s="106"/>
      <c r="E861" s="107"/>
      <c r="F861" s="108"/>
      <c r="G861" s="109"/>
      <c r="H861" s="110"/>
      <c r="I861" s="111"/>
      <c r="J861" s="112"/>
      <c r="K861" s="112"/>
      <c r="L861" s="112"/>
      <c r="M861" s="113"/>
      <c r="N861" s="114"/>
      <c r="O861" s="113"/>
      <c r="P861" s="107"/>
      <c r="Q861" s="115"/>
      <c r="R861" s="116"/>
      <c r="S861" s="117"/>
      <c r="T861" s="116"/>
      <c r="U861" s="106"/>
      <c r="V861" s="107"/>
      <c r="W861" s="107"/>
      <c r="X861" s="118"/>
      <c r="Y861" s="119"/>
      <c r="Z861" s="113"/>
      <c r="AA861" s="113"/>
      <c r="AB861" s="119"/>
      <c r="AC861" s="118"/>
      <c r="AD861" s="119"/>
      <c r="AE861" s="107"/>
      <c r="AF861" s="107"/>
      <c r="AG861" s="107"/>
      <c r="AH861" s="107"/>
      <c r="AI861" s="107"/>
      <c r="AJ861" s="120"/>
      <c r="AK861" s="107"/>
      <c r="AL861" s="113"/>
      <c r="AM861" s="121"/>
      <c r="AN861" s="121"/>
    </row>
    <row r="862">
      <c r="A862" s="104"/>
      <c r="B862" s="105"/>
      <c r="C862" s="105"/>
      <c r="D862" s="106"/>
      <c r="E862" s="107"/>
      <c r="F862" s="108"/>
      <c r="G862" s="109"/>
      <c r="H862" s="110"/>
      <c r="I862" s="111"/>
      <c r="J862" s="112"/>
      <c r="K862" s="112"/>
      <c r="L862" s="112"/>
      <c r="M862" s="113"/>
      <c r="N862" s="114"/>
      <c r="O862" s="113"/>
      <c r="P862" s="107"/>
      <c r="Q862" s="115"/>
      <c r="R862" s="116"/>
      <c r="S862" s="117"/>
      <c r="T862" s="116"/>
      <c r="U862" s="106"/>
      <c r="V862" s="107"/>
      <c r="W862" s="107"/>
      <c r="X862" s="118"/>
      <c r="Y862" s="119"/>
      <c r="Z862" s="113"/>
      <c r="AA862" s="113"/>
      <c r="AB862" s="119"/>
      <c r="AC862" s="118"/>
      <c r="AD862" s="119"/>
      <c r="AE862" s="107"/>
      <c r="AF862" s="107"/>
      <c r="AG862" s="107"/>
      <c r="AH862" s="107"/>
      <c r="AI862" s="107"/>
      <c r="AJ862" s="120"/>
      <c r="AK862" s="107"/>
      <c r="AL862" s="113"/>
      <c r="AM862" s="121"/>
      <c r="AN862" s="121"/>
    </row>
    <row r="863">
      <c r="A863" s="104"/>
      <c r="B863" s="105"/>
      <c r="C863" s="105"/>
      <c r="D863" s="106"/>
      <c r="E863" s="107"/>
      <c r="F863" s="108"/>
      <c r="G863" s="109"/>
      <c r="H863" s="110"/>
      <c r="I863" s="111"/>
      <c r="J863" s="112"/>
      <c r="K863" s="112"/>
      <c r="L863" s="112"/>
      <c r="M863" s="113"/>
      <c r="N863" s="114"/>
      <c r="O863" s="113"/>
      <c r="P863" s="107"/>
      <c r="Q863" s="115"/>
      <c r="R863" s="116"/>
      <c r="S863" s="117"/>
      <c r="T863" s="116"/>
      <c r="U863" s="106"/>
      <c r="V863" s="107"/>
      <c r="W863" s="107"/>
      <c r="X863" s="118"/>
      <c r="Y863" s="119"/>
      <c r="Z863" s="113"/>
      <c r="AA863" s="113"/>
      <c r="AB863" s="119"/>
      <c r="AC863" s="118"/>
      <c r="AD863" s="119"/>
      <c r="AE863" s="107"/>
      <c r="AF863" s="107"/>
      <c r="AG863" s="107"/>
      <c r="AH863" s="107"/>
      <c r="AI863" s="107"/>
      <c r="AJ863" s="120"/>
      <c r="AK863" s="107"/>
      <c r="AL863" s="113"/>
      <c r="AM863" s="121"/>
      <c r="AN863" s="121"/>
    </row>
    <row r="864">
      <c r="A864" s="104"/>
      <c r="B864" s="105"/>
      <c r="C864" s="105"/>
      <c r="D864" s="106"/>
      <c r="E864" s="107"/>
      <c r="F864" s="108"/>
      <c r="G864" s="109"/>
      <c r="H864" s="110"/>
      <c r="I864" s="111"/>
      <c r="J864" s="112"/>
      <c r="K864" s="112"/>
      <c r="L864" s="112"/>
      <c r="M864" s="113"/>
      <c r="N864" s="114"/>
      <c r="O864" s="113"/>
      <c r="P864" s="107"/>
      <c r="Q864" s="115"/>
      <c r="R864" s="116"/>
      <c r="S864" s="117"/>
      <c r="T864" s="116"/>
      <c r="U864" s="106"/>
      <c r="V864" s="107"/>
      <c r="W864" s="107"/>
      <c r="X864" s="118"/>
      <c r="Y864" s="119"/>
      <c r="Z864" s="113"/>
      <c r="AA864" s="113"/>
      <c r="AB864" s="119"/>
      <c r="AC864" s="118"/>
      <c r="AD864" s="119"/>
      <c r="AE864" s="107"/>
      <c r="AF864" s="107"/>
      <c r="AG864" s="107"/>
      <c r="AH864" s="107"/>
      <c r="AI864" s="107"/>
      <c r="AJ864" s="120"/>
      <c r="AK864" s="107"/>
      <c r="AL864" s="113"/>
      <c r="AM864" s="121"/>
      <c r="AN864" s="121"/>
    </row>
    <row r="865">
      <c r="A865" s="104"/>
      <c r="B865" s="105"/>
      <c r="C865" s="105"/>
      <c r="D865" s="106"/>
      <c r="E865" s="107"/>
      <c r="F865" s="108"/>
      <c r="G865" s="109"/>
      <c r="H865" s="110"/>
      <c r="I865" s="111"/>
      <c r="J865" s="112"/>
      <c r="K865" s="112"/>
      <c r="L865" s="112"/>
      <c r="M865" s="113"/>
      <c r="N865" s="114"/>
      <c r="O865" s="113"/>
      <c r="P865" s="107"/>
      <c r="Q865" s="115"/>
      <c r="R865" s="116"/>
      <c r="S865" s="117"/>
      <c r="T865" s="116"/>
      <c r="U865" s="106"/>
      <c r="V865" s="107"/>
      <c r="W865" s="107"/>
      <c r="X865" s="118"/>
      <c r="Y865" s="119"/>
      <c r="Z865" s="113"/>
      <c r="AA865" s="113"/>
      <c r="AB865" s="119"/>
      <c r="AC865" s="118"/>
      <c r="AD865" s="119"/>
      <c r="AE865" s="107"/>
      <c r="AF865" s="107"/>
      <c r="AG865" s="107"/>
      <c r="AH865" s="107"/>
      <c r="AI865" s="107"/>
      <c r="AJ865" s="120"/>
      <c r="AK865" s="107"/>
      <c r="AL865" s="113"/>
      <c r="AM865" s="121"/>
      <c r="AN865" s="121"/>
    </row>
    <row r="866">
      <c r="A866" s="104"/>
      <c r="B866" s="105"/>
      <c r="C866" s="105"/>
      <c r="D866" s="106"/>
      <c r="E866" s="107"/>
      <c r="F866" s="108"/>
      <c r="G866" s="109"/>
      <c r="H866" s="110"/>
      <c r="I866" s="111"/>
      <c r="J866" s="112"/>
      <c r="K866" s="112"/>
      <c r="L866" s="112"/>
      <c r="M866" s="113"/>
      <c r="N866" s="114"/>
      <c r="O866" s="113"/>
      <c r="P866" s="107"/>
      <c r="Q866" s="115"/>
      <c r="R866" s="116"/>
      <c r="S866" s="117"/>
      <c r="T866" s="116"/>
      <c r="U866" s="106"/>
      <c r="V866" s="107"/>
      <c r="W866" s="107"/>
      <c r="X866" s="118"/>
      <c r="Y866" s="119"/>
      <c r="Z866" s="113"/>
      <c r="AA866" s="113"/>
      <c r="AB866" s="119"/>
      <c r="AC866" s="118"/>
      <c r="AD866" s="119"/>
      <c r="AE866" s="107"/>
      <c r="AF866" s="107"/>
      <c r="AG866" s="107"/>
      <c r="AH866" s="107"/>
      <c r="AI866" s="107"/>
      <c r="AJ866" s="120"/>
      <c r="AK866" s="107"/>
      <c r="AL866" s="113"/>
      <c r="AM866" s="121"/>
      <c r="AN866" s="121"/>
    </row>
    <row r="867">
      <c r="A867" s="104"/>
      <c r="B867" s="105"/>
      <c r="C867" s="105"/>
      <c r="D867" s="106"/>
      <c r="E867" s="107"/>
      <c r="F867" s="108"/>
      <c r="G867" s="109"/>
      <c r="H867" s="110"/>
      <c r="I867" s="111"/>
      <c r="J867" s="112"/>
      <c r="K867" s="112"/>
      <c r="L867" s="112"/>
      <c r="M867" s="113"/>
      <c r="N867" s="114"/>
      <c r="O867" s="113"/>
      <c r="P867" s="107"/>
      <c r="Q867" s="115"/>
      <c r="R867" s="116"/>
      <c r="S867" s="117"/>
      <c r="T867" s="116"/>
      <c r="U867" s="106"/>
      <c r="V867" s="107"/>
      <c r="W867" s="107"/>
      <c r="X867" s="118"/>
      <c r="Y867" s="119"/>
      <c r="Z867" s="113"/>
      <c r="AA867" s="113"/>
      <c r="AB867" s="119"/>
      <c r="AC867" s="118"/>
      <c r="AD867" s="119"/>
      <c r="AE867" s="107"/>
      <c r="AF867" s="107"/>
      <c r="AG867" s="107"/>
      <c r="AH867" s="107"/>
      <c r="AI867" s="107"/>
      <c r="AJ867" s="120"/>
      <c r="AK867" s="107"/>
      <c r="AL867" s="113"/>
      <c r="AM867" s="121"/>
      <c r="AN867" s="121"/>
    </row>
    <row r="868">
      <c r="A868" s="104"/>
      <c r="B868" s="105"/>
      <c r="C868" s="105"/>
      <c r="D868" s="106"/>
      <c r="E868" s="107"/>
      <c r="F868" s="108"/>
      <c r="G868" s="109"/>
      <c r="H868" s="110"/>
      <c r="I868" s="111"/>
      <c r="J868" s="112"/>
      <c r="K868" s="112"/>
      <c r="L868" s="112"/>
      <c r="M868" s="113"/>
      <c r="N868" s="114"/>
      <c r="O868" s="113"/>
      <c r="P868" s="107"/>
      <c r="Q868" s="115"/>
      <c r="R868" s="116"/>
      <c r="S868" s="117"/>
      <c r="T868" s="116"/>
      <c r="U868" s="106"/>
      <c r="V868" s="107"/>
      <c r="W868" s="107"/>
      <c r="X868" s="118"/>
      <c r="Y868" s="119"/>
      <c r="Z868" s="113"/>
      <c r="AA868" s="113"/>
      <c r="AB868" s="119"/>
      <c r="AC868" s="118"/>
      <c r="AD868" s="119"/>
      <c r="AE868" s="107"/>
      <c r="AF868" s="107"/>
      <c r="AG868" s="107"/>
      <c r="AH868" s="107"/>
      <c r="AI868" s="107"/>
      <c r="AJ868" s="120"/>
      <c r="AK868" s="107"/>
      <c r="AL868" s="113"/>
      <c r="AM868" s="121"/>
      <c r="AN868" s="121"/>
    </row>
    <row r="869">
      <c r="A869" s="104"/>
      <c r="B869" s="105"/>
      <c r="C869" s="105"/>
      <c r="D869" s="106"/>
      <c r="E869" s="107"/>
      <c r="F869" s="108"/>
      <c r="G869" s="109"/>
      <c r="H869" s="110"/>
      <c r="I869" s="111"/>
      <c r="J869" s="112"/>
      <c r="K869" s="112"/>
      <c r="L869" s="112"/>
      <c r="M869" s="113"/>
      <c r="N869" s="114"/>
      <c r="O869" s="113"/>
      <c r="P869" s="107"/>
      <c r="Q869" s="115"/>
      <c r="R869" s="116"/>
      <c r="S869" s="117"/>
      <c r="T869" s="116"/>
      <c r="U869" s="106"/>
      <c r="V869" s="107"/>
      <c r="W869" s="107"/>
      <c r="X869" s="118"/>
      <c r="Y869" s="119"/>
      <c r="Z869" s="113"/>
      <c r="AA869" s="113"/>
      <c r="AB869" s="119"/>
      <c r="AC869" s="118"/>
      <c r="AD869" s="119"/>
      <c r="AE869" s="107"/>
      <c r="AF869" s="107"/>
      <c r="AG869" s="107"/>
      <c r="AH869" s="107"/>
      <c r="AI869" s="107"/>
      <c r="AJ869" s="120"/>
      <c r="AK869" s="107"/>
      <c r="AL869" s="113"/>
      <c r="AM869" s="121"/>
      <c r="AN869" s="121"/>
    </row>
    <row r="870">
      <c r="A870" s="104"/>
      <c r="B870" s="105"/>
      <c r="C870" s="105"/>
      <c r="D870" s="106"/>
      <c r="E870" s="107"/>
      <c r="F870" s="108"/>
      <c r="G870" s="109"/>
      <c r="H870" s="110"/>
      <c r="I870" s="111"/>
      <c r="J870" s="112"/>
      <c r="K870" s="112"/>
      <c r="L870" s="112"/>
      <c r="M870" s="113"/>
      <c r="N870" s="114"/>
      <c r="O870" s="113"/>
      <c r="P870" s="107"/>
      <c r="Q870" s="115"/>
      <c r="R870" s="116"/>
      <c r="S870" s="117"/>
      <c r="T870" s="116"/>
      <c r="U870" s="106"/>
      <c r="V870" s="107"/>
      <c r="W870" s="107"/>
      <c r="X870" s="118"/>
      <c r="Y870" s="119"/>
      <c r="Z870" s="113"/>
      <c r="AA870" s="113"/>
      <c r="AB870" s="119"/>
      <c r="AC870" s="118"/>
      <c r="AD870" s="119"/>
      <c r="AE870" s="107"/>
      <c r="AF870" s="107"/>
      <c r="AG870" s="107"/>
      <c r="AH870" s="107"/>
      <c r="AI870" s="107"/>
      <c r="AJ870" s="120"/>
      <c r="AK870" s="107"/>
      <c r="AL870" s="113"/>
      <c r="AM870" s="121"/>
      <c r="AN870" s="121"/>
    </row>
    <row r="871">
      <c r="A871" s="104"/>
      <c r="B871" s="105"/>
      <c r="C871" s="105"/>
      <c r="D871" s="106"/>
      <c r="E871" s="107"/>
      <c r="F871" s="108"/>
      <c r="G871" s="109"/>
      <c r="H871" s="110"/>
      <c r="I871" s="111"/>
      <c r="J871" s="112"/>
      <c r="K871" s="112"/>
      <c r="L871" s="112"/>
      <c r="M871" s="113"/>
      <c r="N871" s="114"/>
      <c r="O871" s="113"/>
      <c r="P871" s="107"/>
      <c r="Q871" s="115"/>
      <c r="R871" s="116"/>
      <c r="S871" s="117"/>
      <c r="T871" s="116"/>
      <c r="U871" s="106"/>
      <c r="V871" s="107"/>
      <c r="W871" s="107"/>
      <c r="X871" s="118"/>
      <c r="Y871" s="119"/>
      <c r="Z871" s="113"/>
      <c r="AA871" s="113"/>
      <c r="AB871" s="119"/>
      <c r="AC871" s="118"/>
      <c r="AD871" s="119"/>
      <c r="AE871" s="107"/>
      <c r="AF871" s="107"/>
      <c r="AG871" s="107"/>
      <c r="AH871" s="107"/>
      <c r="AI871" s="107"/>
      <c r="AJ871" s="120"/>
      <c r="AK871" s="107"/>
      <c r="AL871" s="113"/>
      <c r="AM871" s="121"/>
      <c r="AN871" s="121"/>
    </row>
    <row r="872">
      <c r="A872" s="104"/>
      <c r="B872" s="105"/>
      <c r="C872" s="105"/>
      <c r="D872" s="106"/>
      <c r="E872" s="107"/>
      <c r="F872" s="108"/>
      <c r="G872" s="109"/>
      <c r="H872" s="110"/>
      <c r="I872" s="111"/>
      <c r="J872" s="112"/>
      <c r="K872" s="112"/>
      <c r="L872" s="112"/>
      <c r="M872" s="113"/>
      <c r="N872" s="114"/>
      <c r="O872" s="113"/>
      <c r="P872" s="107"/>
      <c r="Q872" s="115"/>
      <c r="R872" s="116"/>
      <c r="S872" s="117"/>
      <c r="T872" s="116"/>
      <c r="U872" s="106"/>
      <c r="V872" s="107"/>
      <c r="W872" s="107"/>
      <c r="X872" s="118"/>
      <c r="Y872" s="119"/>
      <c r="Z872" s="113"/>
      <c r="AA872" s="113"/>
      <c r="AB872" s="119"/>
      <c r="AC872" s="118"/>
      <c r="AD872" s="119"/>
      <c r="AE872" s="107"/>
      <c r="AF872" s="107"/>
      <c r="AG872" s="107"/>
      <c r="AH872" s="107"/>
      <c r="AI872" s="107"/>
      <c r="AJ872" s="120"/>
      <c r="AK872" s="107"/>
      <c r="AL872" s="113"/>
      <c r="AM872" s="121"/>
      <c r="AN872" s="121"/>
    </row>
    <row r="873">
      <c r="A873" s="104"/>
      <c r="B873" s="105"/>
      <c r="C873" s="105"/>
      <c r="D873" s="106"/>
      <c r="E873" s="107"/>
      <c r="F873" s="108"/>
      <c r="G873" s="109"/>
      <c r="H873" s="110"/>
      <c r="I873" s="111"/>
      <c r="J873" s="112"/>
      <c r="K873" s="112"/>
      <c r="L873" s="112"/>
      <c r="M873" s="113"/>
      <c r="N873" s="114"/>
      <c r="O873" s="113"/>
      <c r="P873" s="107"/>
      <c r="Q873" s="115"/>
      <c r="R873" s="116"/>
      <c r="S873" s="117"/>
      <c r="T873" s="116"/>
      <c r="U873" s="106"/>
      <c r="V873" s="107"/>
      <c r="W873" s="107"/>
      <c r="X873" s="118"/>
      <c r="Y873" s="119"/>
      <c r="Z873" s="113"/>
      <c r="AA873" s="113"/>
      <c r="AB873" s="119"/>
      <c r="AC873" s="118"/>
      <c r="AD873" s="119"/>
      <c r="AE873" s="107"/>
      <c r="AF873" s="107"/>
      <c r="AG873" s="107"/>
      <c r="AH873" s="107"/>
      <c r="AI873" s="107"/>
      <c r="AJ873" s="120"/>
      <c r="AK873" s="107"/>
      <c r="AL873" s="113"/>
      <c r="AM873" s="121"/>
      <c r="AN873" s="121"/>
    </row>
    <row r="874">
      <c r="A874" s="104"/>
      <c r="B874" s="105"/>
      <c r="C874" s="105"/>
      <c r="D874" s="106"/>
      <c r="E874" s="107"/>
      <c r="F874" s="108"/>
      <c r="G874" s="109"/>
      <c r="H874" s="110"/>
      <c r="I874" s="111"/>
      <c r="J874" s="112"/>
      <c r="K874" s="112"/>
      <c r="L874" s="112"/>
      <c r="M874" s="113"/>
      <c r="N874" s="114"/>
      <c r="O874" s="113"/>
      <c r="P874" s="107"/>
      <c r="Q874" s="115"/>
      <c r="R874" s="116"/>
      <c r="S874" s="117"/>
      <c r="T874" s="116"/>
      <c r="U874" s="106"/>
      <c r="V874" s="107"/>
      <c r="W874" s="107"/>
      <c r="X874" s="118"/>
      <c r="Y874" s="119"/>
      <c r="Z874" s="113"/>
      <c r="AA874" s="113"/>
      <c r="AB874" s="119"/>
      <c r="AC874" s="118"/>
      <c r="AD874" s="119"/>
      <c r="AE874" s="107"/>
      <c r="AF874" s="107"/>
      <c r="AG874" s="107"/>
      <c r="AH874" s="107"/>
      <c r="AI874" s="107"/>
      <c r="AJ874" s="120"/>
      <c r="AK874" s="107"/>
      <c r="AL874" s="113"/>
      <c r="AM874" s="121"/>
      <c r="AN874" s="121"/>
    </row>
    <row r="875">
      <c r="A875" s="104"/>
      <c r="B875" s="105"/>
      <c r="C875" s="105"/>
      <c r="D875" s="106"/>
      <c r="E875" s="107"/>
      <c r="F875" s="108"/>
      <c r="G875" s="109"/>
      <c r="H875" s="110"/>
      <c r="I875" s="111"/>
      <c r="J875" s="112"/>
      <c r="K875" s="112"/>
      <c r="L875" s="112"/>
      <c r="M875" s="113"/>
      <c r="N875" s="114"/>
      <c r="O875" s="113"/>
      <c r="P875" s="107"/>
      <c r="Q875" s="115"/>
      <c r="R875" s="116"/>
      <c r="S875" s="117"/>
      <c r="T875" s="116"/>
      <c r="U875" s="106"/>
      <c r="V875" s="107"/>
      <c r="W875" s="107"/>
      <c r="X875" s="118"/>
      <c r="Y875" s="119"/>
      <c r="Z875" s="113"/>
      <c r="AA875" s="113"/>
      <c r="AB875" s="119"/>
      <c r="AC875" s="118"/>
      <c r="AD875" s="119"/>
      <c r="AE875" s="107"/>
      <c r="AF875" s="107"/>
      <c r="AG875" s="107"/>
      <c r="AH875" s="107"/>
      <c r="AI875" s="107"/>
      <c r="AJ875" s="120"/>
      <c r="AK875" s="107"/>
      <c r="AL875" s="113"/>
      <c r="AM875" s="121"/>
      <c r="AN875" s="121"/>
    </row>
    <row r="876">
      <c r="A876" s="104"/>
      <c r="B876" s="105"/>
      <c r="C876" s="105"/>
      <c r="D876" s="106"/>
      <c r="E876" s="107"/>
      <c r="F876" s="108"/>
      <c r="G876" s="109"/>
      <c r="H876" s="110"/>
      <c r="I876" s="111"/>
      <c r="J876" s="112"/>
      <c r="K876" s="112"/>
      <c r="L876" s="112"/>
      <c r="M876" s="113"/>
      <c r="N876" s="114"/>
      <c r="O876" s="113"/>
      <c r="P876" s="107"/>
      <c r="Q876" s="115"/>
      <c r="R876" s="116"/>
      <c r="S876" s="117"/>
      <c r="T876" s="116"/>
      <c r="U876" s="106"/>
      <c r="V876" s="107"/>
      <c r="W876" s="107"/>
      <c r="X876" s="118"/>
      <c r="Y876" s="119"/>
      <c r="Z876" s="113"/>
      <c r="AA876" s="113"/>
      <c r="AB876" s="119"/>
      <c r="AC876" s="118"/>
      <c r="AD876" s="119"/>
      <c r="AE876" s="107"/>
      <c r="AF876" s="107"/>
      <c r="AG876" s="107"/>
      <c r="AH876" s="107"/>
      <c r="AI876" s="107"/>
      <c r="AJ876" s="120"/>
      <c r="AK876" s="107"/>
      <c r="AL876" s="113"/>
      <c r="AM876" s="121"/>
      <c r="AN876" s="121"/>
    </row>
    <row r="877">
      <c r="A877" s="104"/>
      <c r="B877" s="105"/>
      <c r="C877" s="105"/>
      <c r="D877" s="106"/>
      <c r="E877" s="107"/>
      <c r="F877" s="108"/>
      <c r="G877" s="109"/>
      <c r="H877" s="110"/>
      <c r="I877" s="111"/>
      <c r="J877" s="112"/>
      <c r="K877" s="112"/>
      <c r="L877" s="112"/>
      <c r="M877" s="113"/>
      <c r="N877" s="114"/>
      <c r="O877" s="113"/>
      <c r="P877" s="107"/>
      <c r="Q877" s="115"/>
      <c r="R877" s="116"/>
      <c r="S877" s="117"/>
      <c r="T877" s="116"/>
      <c r="U877" s="106"/>
      <c r="V877" s="107"/>
      <c r="W877" s="107"/>
      <c r="X877" s="118"/>
      <c r="Y877" s="119"/>
      <c r="Z877" s="113"/>
      <c r="AA877" s="113"/>
      <c r="AB877" s="119"/>
      <c r="AC877" s="118"/>
      <c r="AD877" s="119"/>
      <c r="AE877" s="107"/>
      <c r="AF877" s="107"/>
      <c r="AG877" s="107"/>
      <c r="AH877" s="107"/>
      <c r="AI877" s="107"/>
      <c r="AJ877" s="120"/>
      <c r="AK877" s="107"/>
      <c r="AL877" s="113"/>
      <c r="AM877" s="121"/>
      <c r="AN877" s="121"/>
    </row>
    <row r="878">
      <c r="A878" s="104"/>
      <c r="B878" s="105"/>
      <c r="C878" s="105"/>
      <c r="D878" s="106"/>
      <c r="E878" s="107"/>
      <c r="F878" s="108"/>
      <c r="G878" s="109"/>
      <c r="H878" s="110"/>
      <c r="I878" s="111"/>
      <c r="J878" s="112"/>
      <c r="K878" s="112"/>
      <c r="L878" s="112"/>
      <c r="M878" s="113"/>
      <c r="N878" s="114"/>
      <c r="O878" s="113"/>
      <c r="P878" s="107"/>
      <c r="Q878" s="115"/>
      <c r="R878" s="116"/>
      <c r="S878" s="117"/>
      <c r="T878" s="116"/>
      <c r="U878" s="106"/>
      <c r="V878" s="107"/>
      <c r="W878" s="107"/>
      <c r="X878" s="118"/>
      <c r="Y878" s="119"/>
      <c r="Z878" s="113"/>
      <c r="AA878" s="113"/>
      <c r="AB878" s="119"/>
      <c r="AC878" s="118"/>
      <c r="AD878" s="119"/>
      <c r="AE878" s="107"/>
      <c r="AF878" s="107"/>
      <c r="AG878" s="107"/>
      <c r="AH878" s="107"/>
      <c r="AI878" s="107"/>
      <c r="AJ878" s="120"/>
      <c r="AK878" s="107"/>
      <c r="AL878" s="113"/>
      <c r="AM878" s="121"/>
      <c r="AN878" s="121"/>
    </row>
    <row r="879">
      <c r="A879" s="104"/>
      <c r="B879" s="105"/>
      <c r="C879" s="105"/>
      <c r="D879" s="106"/>
      <c r="E879" s="107"/>
      <c r="F879" s="108"/>
      <c r="G879" s="109"/>
      <c r="H879" s="110"/>
      <c r="I879" s="111"/>
      <c r="J879" s="112"/>
      <c r="K879" s="112"/>
      <c r="L879" s="112"/>
      <c r="M879" s="113"/>
      <c r="N879" s="114"/>
      <c r="O879" s="113"/>
      <c r="P879" s="107"/>
      <c r="Q879" s="115"/>
      <c r="R879" s="116"/>
      <c r="S879" s="117"/>
      <c r="T879" s="116"/>
      <c r="U879" s="106"/>
      <c r="V879" s="107"/>
      <c r="W879" s="107"/>
      <c r="X879" s="118"/>
      <c r="Y879" s="119"/>
      <c r="Z879" s="113"/>
      <c r="AA879" s="113"/>
      <c r="AB879" s="119"/>
      <c r="AC879" s="118"/>
      <c r="AD879" s="119"/>
      <c r="AE879" s="107"/>
      <c r="AF879" s="107"/>
      <c r="AG879" s="107"/>
      <c r="AH879" s="107"/>
      <c r="AI879" s="107"/>
      <c r="AJ879" s="120"/>
      <c r="AK879" s="107"/>
      <c r="AL879" s="113"/>
      <c r="AM879" s="121"/>
      <c r="AN879" s="121"/>
    </row>
    <row r="880">
      <c r="A880" s="104"/>
      <c r="B880" s="105"/>
      <c r="C880" s="105"/>
      <c r="D880" s="106"/>
      <c r="E880" s="107"/>
      <c r="F880" s="108"/>
      <c r="G880" s="109"/>
      <c r="H880" s="110"/>
      <c r="I880" s="111"/>
      <c r="J880" s="112"/>
      <c r="K880" s="112"/>
      <c r="L880" s="112"/>
      <c r="M880" s="113"/>
      <c r="N880" s="114"/>
      <c r="O880" s="113"/>
      <c r="P880" s="107"/>
      <c r="Q880" s="115"/>
      <c r="R880" s="116"/>
      <c r="S880" s="117"/>
      <c r="T880" s="116"/>
      <c r="U880" s="106"/>
      <c r="V880" s="107"/>
      <c r="W880" s="107"/>
      <c r="X880" s="118"/>
      <c r="Y880" s="119"/>
      <c r="Z880" s="113"/>
      <c r="AA880" s="113"/>
      <c r="AB880" s="119"/>
      <c r="AC880" s="118"/>
      <c r="AD880" s="119"/>
      <c r="AE880" s="107"/>
      <c r="AF880" s="107"/>
      <c r="AG880" s="107"/>
      <c r="AH880" s="107"/>
      <c r="AI880" s="107"/>
      <c r="AJ880" s="120"/>
      <c r="AK880" s="107"/>
      <c r="AL880" s="113"/>
      <c r="AM880" s="121"/>
      <c r="AN880" s="121"/>
    </row>
    <row r="881">
      <c r="A881" s="104"/>
      <c r="B881" s="105"/>
      <c r="C881" s="105"/>
      <c r="D881" s="106"/>
      <c r="E881" s="107"/>
      <c r="F881" s="108"/>
      <c r="G881" s="109"/>
      <c r="H881" s="110"/>
      <c r="I881" s="111"/>
      <c r="J881" s="112"/>
      <c r="K881" s="112"/>
      <c r="L881" s="112"/>
      <c r="M881" s="113"/>
      <c r="N881" s="114"/>
      <c r="O881" s="113"/>
      <c r="P881" s="107"/>
      <c r="Q881" s="115"/>
      <c r="R881" s="116"/>
      <c r="S881" s="117"/>
      <c r="T881" s="116"/>
      <c r="U881" s="106"/>
      <c r="V881" s="107"/>
      <c r="W881" s="107"/>
      <c r="X881" s="118"/>
      <c r="Y881" s="119"/>
      <c r="Z881" s="113"/>
      <c r="AA881" s="113"/>
      <c r="AB881" s="119"/>
      <c r="AC881" s="118"/>
      <c r="AD881" s="119"/>
      <c r="AE881" s="107"/>
      <c r="AF881" s="107"/>
      <c r="AG881" s="107"/>
      <c r="AH881" s="107"/>
      <c r="AI881" s="107"/>
      <c r="AJ881" s="120"/>
      <c r="AK881" s="107"/>
      <c r="AL881" s="113"/>
      <c r="AM881" s="121"/>
      <c r="AN881" s="121"/>
    </row>
    <row r="882">
      <c r="A882" s="104"/>
      <c r="B882" s="105"/>
      <c r="C882" s="105"/>
      <c r="D882" s="106"/>
      <c r="E882" s="107"/>
      <c r="F882" s="108"/>
      <c r="G882" s="109"/>
      <c r="H882" s="110"/>
      <c r="I882" s="111"/>
      <c r="J882" s="112"/>
      <c r="K882" s="112"/>
      <c r="L882" s="112"/>
      <c r="M882" s="113"/>
      <c r="N882" s="114"/>
      <c r="O882" s="113"/>
      <c r="P882" s="107"/>
      <c r="Q882" s="115"/>
      <c r="R882" s="116"/>
      <c r="S882" s="117"/>
      <c r="T882" s="116"/>
      <c r="U882" s="106"/>
      <c r="V882" s="107"/>
      <c r="W882" s="107"/>
      <c r="X882" s="118"/>
      <c r="Y882" s="119"/>
      <c r="Z882" s="113"/>
      <c r="AA882" s="113"/>
      <c r="AB882" s="119"/>
      <c r="AC882" s="118"/>
      <c r="AD882" s="119"/>
      <c r="AE882" s="107"/>
      <c r="AF882" s="107"/>
      <c r="AG882" s="107"/>
      <c r="AH882" s="107"/>
      <c r="AI882" s="107"/>
      <c r="AJ882" s="120"/>
      <c r="AK882" s="107"/>
      <c r="AL882" s="113"/>
      <c r="AM882" s="121"/>
      <c r="AN882" s="121"/>
    </row>
    <row r="883">
      <c r="A883" s="104"/>
      <c r="B883" s="105"/>
      <c r="C883" s="105"/>
      <c r="D883" s="106"/>
      <c r="E883" s="107"/>
      <c r="F883" s="108"/>
      <c r="G883" s="109"/>
      <c r="H883" s="110"/>
      <c r="I883" s="111"/>
      <c r="J883" s="112"/>
      <c r="K883" s="112"/>
      <c r="L883" s="112"/>
      <c r="M883" s="113"/>
      <c r="N883" s="114"/>
      <c r="O883" s="113"/>
      <c r="P883" s="107"/>
      <c r="Q883" s="115"/>
      <c r="R883" s="116"/>
      <c r="S883" s="117"/>
      <c r="T883" s="116"/>
      <c r="U883" s="106"/>
      <c r="V883" s="107"/>
      <c r="W883" s="107"/>
      <c r="X883" s="118"/>
      <c r="Y883" s="119"/>
      <c r="Z883" s="113"/>
      <c r="AA883" s="113"/>
      <c r="AB883" s="119"/>
      <c r="AC883" s="118"/>
      <c r="AD883" s="119"/>
      <c r="AE883" s="107"/>
      <c r="AF883" s="107"/>
      <c r="AG883" s="107"/>
      <c r="AH883" s="107"/>
      <c r="AI883" s="107"/>
      <c r="AJ883" s="120"/>
      <c r="AK883" s="107"/>
      <c r="AL883" s="113"/>
      <c r="AM883" s="121"/>
      <c r="AN883" s="121"/>
    </row>
    <row r="884">
      <c r="A884" s="104"/>
      <c r="B884" s="105"/>
      <c r="C884" s="105"/>
      <c r="D884" s="106"/>
      <c r="E884" s="107"/>
      <c r="F884" s="108"/>
      <c r="G884" s="109"/>
      <c r="H884" s="110"/>
      <c r="I884" s="111"/>
      <c r="J884" s="112"/>
      <c r="K884" s="112"/>
      <c r="L884" s="112"/>
      <c r="M884" s="113"/>
      <c r="N884" s="114"/>
      <c r="O884" s="113"/>
      <c r="P884" s="107"/>
      <c r="Q884" s="115"/>
      <c r="R884" s="116"/>
      <c r="S884" s="117"/>
      <c r="T884" s="116"/>
      <c r="U884" s="106"/>
      <c r="V884" s="107"/>
      <c r="W884" s="107"/>
      <c r="X884" s="118"/>
      <c r="Y884" s="119"/>
      <c r="Z884" s="113"/>
      <c r="AA884" s="113"/>
      <c r="AB884" s="119"/>
      <c r="AC884" s="118"/>
      <c r="AD884" s="119"/>
      <c r="AE884" s="107"/>
      <c r="AF884" s="107"/>
      <c r="AG884" s="107"/>
      <c r="AH884" s="107"/>
      <c r="AI884" s="107"/>
      <c r="AJ884" s="120"/>
      <c r="AK884" s="107"/>
      <c r="AL884" s="113"/>
      <c r="AM884" s="121"/>
      <c r="AN884" s="121"/>
    </row>
    <row r="885">
      <c r="A885" s="104"/>
      <c r="B885" s="105"/>
      <c r="C885" s="105"/>
      <c r="D885" s="106"/>
      <c r="E885" s="107"/>
      <c r="F885" s="108"/>
      <c r="G885" s="109"/>
      <c r="H885" s="110"/>
      <c r="I885" s="111"/>
      <c r="J885" s="112"/>
      <c r="K885" s="112"/>
      <c r="L885" s="112"/>
      <c r="M885" s="113"/>
      <c r="N885" s="114"/>
      <c r="O885" s="113"/>
      <c r="P885" s="107"/>
      <c r="Q885" s="115"/>
      <c r="R885" s="116"/>
      <c r="S885" s="117"/>
      <c r="T885" s="116"/>
      <c r="U885" s="106"/>
      <c r="V885" s="107"/>
      <c r="W885" s="107"/>
      <c r="X885" s="118"/>
      <c r="Y885" s="119"/>
      <c r="Z885" s="113"/>
      <c r="AA885" s="113"/>
      <c r="AB885" s="119"/>
      <c r="AC885" s="118"/>
      <c r="AD885" s="119"/>
      <c r="AE885" s="107"/>
      <c r="AF885" s="107"/>
      <c r="AG885" s="107"/>
      <c r="AH885" s="107"/>
      <c r="AI885" s="107"/>
      <c r="AJ885" s="120"/>
      <c r="AK885" s="107"/>
      <c r="AL885" s="113"/>
      <c r="AM885" s="121"/>
      <c r="AN885" s="121"/>
    </row>
  </sheetData>
  <autoFilter ref="$A$2:$AN$797">
    <sortState ref="A2:AN797">
      <sortCondition descending="1" ref="A2:A797"/>
    </sortState>
  </autoFilter>
  <conditionalFormatting sqref="M1:M885">
    <cfRule type="cellIs" dxfId="0" priority="1" operator="equal">
      <formula>"Programada"</formula>
    </cfRule>
  </conditionalFormatting>
  <conditionalFormatting sqref="M1:M885">
    <cfRule type="cellIs" dxfId="1" priority="2" operator="equal">
      <formula>"Adiada"</formula>
    </cfRule>
  </conditionalFormatting>
  <conditionalFormatting sqref="M1:M885">
    <cfRule type="cellIs" dxfId="2" priority="3" operator="equal">
      <formula>"Andamento"</formula>
    </cfRule>
  </conditionalFormatting>
  <conditionalFormatting sqref="M1:M885">
    <cfRule type="cellIs" dxfId="3" priority="4" operator="equal">
      <formula>"Cancelada"</formula>
    </cfRule>
  </conditionalFormatting>
  <conditionalFormatting sqref="M1:M885">
    <cfRule type="cellIs" dxfId="4" priority="5" operator="equal">
      <formula>"Concluída"</formula>
    </cfRule>
  </conditionalFormatting>
  <conditionalFormatting sqref="A2:A885">
    <cfRule type="timePeriod" dxfId="5" priority="6" timePeriod="today"/>
  </conditionalFormatting>
  <dataValidations>
    <dataValidation type="list" allowBlank="1" showErrorMessage="1" sqref="AF3:AF885">
      <formula1>intercorrencias</formula1>
    </dataValidation>
    <dataValidation type="list" allowBlank="1" sqref="AA3:AA885">
      <formula1>grupos_produtos</formula1>
    </dataValidation>
    <dataValidation type="list" allowBlank="1" sqref="AL3:AL885">
      <formula1>causadores</formula1>
    </dataValidation>
    <dataValidation type="list" allowBlank="1" sqref="W3:W885">
      <formula1>ajudantes</formula1>
    </dataValidation>
    <dataValidation type="list" allowBlank="1" sqref="V3:V885">
      <formula1>montadores</formula1>
    </dataValidation>
    <dataValidation type="list" allowBlank="1" sqref="O3:O885">
      <formula1>tipos_montagens</formula1>
    </dataValidation>
    <dataValidation type="list" allowBlank="1" sqref="AI3:AI885">
      <formula1>"Sim,Não"</formula1>
    </dataValidation>
    <dataValidation type="list" allowBlank="1" sqref="M3:M885">
      <formula1>status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62.63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4.38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>
        <v>685.0</v>
      </c>
      <c r="B3" s="60" t="str">
        <f>IFERROR(VLOOKUP($A3,contratos,2,FALSE),"")</f>
        <v>SANDERS LUKE DA SILVA MACIEL</v>
      </c>
      <c r="C3" s="61">
        <f t="shared" ref="C3:C886" si="1">IF(A3&lt;&gt;"", COUNTIF(A:A,A3),"")</f>
        <v>9</v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 t="s">
        <v>179</v>
      </c>
      <c r="L3" s="59" t="s">
        <v>147</v>
      </c>
      <c r="M3" s="59" t="s">
        <v>155</v>
      </c>
      <c r="N3" s="68"/>
      <c r="O3" s="69"/>
      <c r="P3" s="69"/>
      <c r="Q3" s="59">
        <v>1.0</v>
      </c>
      <c r="R3" s="139" t="s">
        <v>155</v>
      </c>
      <c r="S3" s="59" t="s">
        <v>149</v>
      </c>
      <c r="T3" s="59"/>
      <c r="U3" s="62">
        <v>44999.0</v>
      </c>
      <c r="V3" s="65">
        <v>0.2743055555555556</v>
      </c>
      <c r="W3" s="65">
        <v>0.7145833333333333</v>
      </c>
      <c r="X3" s="66">
        <v>0.39861111111111114</v>
      </c>
      <c r="Y3" s="66">
        <v>0.023611111111111138</v>
      </c>
      <c r="Z3" s="59" t="s">
        <v>203</v>
      </c>
      <c r="AA3" s="59" t="s">
        <v>125</v>
      </c>
      <c r="AB3" s="59"/>
      <c r="AC3" s="70"/>
      <c r="AD3" s="70">
        <v>0.0</v>
      </c>
      <c r="AE3" s="71">
        <v>0.0</v>
      </c>
      <c r="AF3" s="71">
        <f>IF(X3&lt;&gt;"",(HOUR(X3)+MINUTE(X3)/60)*custohh,"")</f>
        <v>717.5</v>
      </c>
      <c r="AG3" s="70">
        <v>0.0</v>
      </c>
      <c r="AH3" s="71">
        <f t="shared" ref="AH3:AH99" si="2">IF(AF3&lt;&gt;"",AG3+AF3,"")</f>
        <v>717.5</v>
      </c>
      <c r="AI3" s="59" t="s">
        <v>456</v>
      </c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>
        <v>575.0</v>
      </c>
      <c r="B4" s="60" t="str">
        <f>IFERROR(VLOOKUP($A4,contratos,2,FALSE),"")</f>
        <v>CÁSSIO DINIZ NOGUEIRA</v>
      </c>
      <c r="C4" s="61">
        <f t="shared" si="1"/>
        <v>5</v>
      </c>
      <c r="D4" s="62"/>
      <c r="E4" s="62"/>
      <c r="F4" s="63"/>
      <c r="G4" s="62"/>
      <c r="H4" s="64"/>
      <c r="I4" s="65"/>
      <c r="J4" s="66">
        <v>0.375</v>
      </c>
      <c r="K4" s="67" t="s">
        <v>179</v>
      </c>
      <c r="L4" s="59" t="s">
        <v>147</v>
      </c>
      <c r="M4" s="59" t="s">
        <v>189</v>
      </c>
      <c r="N4" s="68"/>
      <c r="O4" s="69"/>
      <c r="P4" s="69"/>
      <c r="Q4" s="59">
        <v>1.0</v>
      </c>
      <c r="R4" s="139" t="s">
        <v>495</v>
      </c>
      <c r="S4" s="59" t="s">
        <v>149</v>
      </c>
      <c r="T4" s="59"/>
      <c r="U4" s="62">
        <v>44999.0</v>
      </c>
      <c r="V4" s="65">
        <v>0.30972222222222223</v>
      </c>
      <c r="W4" s="65">
        <v>0.7236111111111111</v>
      </c>
      <c r="X4" s="66">
        <v>0.37222222222222223</v>
      </c>
      <c r="Y4" s="66">
        <v>-0.002777777777777768</v>
      </c>
      <c r="Z4" s="59" t="s">
        <v>167</v>
      </c>
      <c r="AA4" s="59" t="s">
        <v>219</v>
      </c>
      <c r="AB4" s="59"/>
      <c r="AC4" s="70"/>
      <c r="AD4" s="70">
        <v>0.0</v>
      </c>
      <c r="AE4" s="71">
        <v>0.0</v>
      </c>
      <c r="AF4" s="71">
        <f>IF(X4&lt;&gt;"",(HOUR(X4)+MINUTE(X4)/60)*custohh,"")</f>
        <v>670</v>
      </c>
      <c r="AG4" s="70">
        <v>0.0</v>
      </c>
      <c r="AH4" s="71">
        <f t="shared" si="2"/>
        <v>670</v>
      </c>
      <c r="AI4" s="59" t="s">
        <v>456</v>
      </c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>
        <v>920.0</v>
      </c>
      <c r="B5" s="60" t="str">
        <f>IFERROR(VLOOKUP($A5,contratos,2,FALSE),"")</f>
        <v>MF CAMARGOS PART. E EMP. LTDA</v>
      </c>
      <c r="C5" s="61">
        <f t="shared" si="1"/>
        <v>3</v>
      </c>
      <c r="D5" s="62"/>
      <c r="E5" s="62"/>
      <c r="F5" s="63"/>
      <c r="G5" s="62"/>
      <c r="H5" s="64"/>
      <c r="I5" s="65"/>
      <c r="J5" s="66">
        <v>0.375</v>
      </c>
      <c r="K5" s="67" t="s">
        <v>179</v>
      </c>
      <c r="L5" s="59" t="s">
        <v>147</v>
      </c>
      <c r="M5" s="59" t="s">
        <v>189</v>
      </c>
      <c r="N5" s="68"/>
      <c r="O5" s="69"/>
      <c r="P5" s="69"/>
      <c r="Q5" s="59">
        <v>1.0</v>
      </c>
      <c r="R5" s="139" t="s">
        <v>495</v>
      </c>
      <c r="S5" s="59" t="s">
        <v>149</v>
      </c>
      <c r="T5" s="59"/>
      <c r="U5" s="62">
        <v>44999.0</v>
      </c>
      <c r="V5" s="65">
        <v>0.2875</v>
      </c>
      <c r="W5" s="65">
        <v>0.7083333333333334</v>
      </c>
      <c r="X5" s="66">
        <v>0.37916666666666665</v>
      </c>
      <c r="Y5" s="66">
        <v>0.004166666666666652</v>
      </c>
      <c r="Z5" s="59" t="s">
        <v>142</v>
      </c>
      <c r="AA5" s="59" t="s">
        <v>217</v>
      </c>
      <c r="AB5" s="59"/>
      <c r="AC5" s="70"/>
      <c r="AD5" s="70"/>
      <c r="AE5" s="71">
        <v>0.0</v>
      </c>
      <c r="AF5" s="71">
        <f>IF(X5&lt;&gt;"",(HOUR(X5)+MINUTE(X5)/60)*custohh,"")</f>
        <v>682.5</v>
      </c>
      <c r="AG5" s="70">
        <v>0.0</v>
      </c>
      <c r="AH5" s="71">
        <f t="shared" si="2"/>
        <v>682.5</v>
      </c>
      <c r="AI5" s="59" t="s">
        <v>456</v>
      </c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>
        <v>806.0</v>
      </c>
      <c r="B6" s="60" t="str">
        <f>IFERROR(VLOOKUP($A6,contratos,2,FALSE),"")</f>
        <v>THELMA MARIA BEDETI CUNHA FERREIRA</v>
      </c>
      <c r="C6" s="61">
        <f t="shared" si="1"/>
        <v>1</v>
      </c>
      <c r="D6" s="62"/>
      <c r="E6" s="62"/>
      <c r="F6" s="63"/>
      <c r="G6" s="62"/>
      <c r="H6" s="65"/>
      <c r="I6" s="65"/>
      <c r="J6" s="66">
        <v>0.375</v>
      </c>
      <c r="K6" s="67" t="s">
        <v>191</v>
      </c>
      <c r="L6" s="59" t="s">
        <v>147</v>
      </c>
      <c r="M6" s="59" t="s">
        <v>155</v>
      </c>
      <c r="N6" s="68"/>
      <c r="O6" s="69"/>
      <c r="P6" s="69"/>
      <c r="Q6" s="59">
        <v>1.0</v>
      </c>
      <c r="R6" s="139" t="s">
        <v>155</v>
      </c>
      <c r="S6" s="59" t="s">
        <v>149</v>
      </c>
      <c r="T6" s="59"/>
      <c r="U6" s="62">
        <v>44999.0</v>
      </c>
      <c r="V6" s="65">
        <v>0.2916666666666667</v>
      </c>
      <c r="W6" s="65">
        <v>0.5</v>
      </c>
      <c r="X6" s="66">
        <v>0.20833333333333334</v>
      </c>
      <c r="Y6" s="66">
        <v>0.0</v>
      </c>
      <c r="Z6" s="59" t="s">
        <v>151</v>
      </c>
      <c r="AA6" s="59" t="s">
        <v>213</v>
      </c>
      <c r="AB6" s="59"/>
      <c r="AC6" s="70"/>
      <c r="AD6" s="70">
        <v>0.0</v>
      </c>
      <c r="AE6" s="71">
        <v>0.0</v>
      </c>
      <c r="AF6" s="71">
        <f>IF(X6&lt;&gt;"",(HOUR(X6)+MINUTE(X6)/60)*custohh,"")</f>
        <v>375</v>
      </c>
      <c r="AG6" s="70">
        <v>0.0</v>
      </c>
      <c r="AH6" s="71">
        <f t="shared" si="2"/>
        <v>375</v>
      </c>
      <c r="AI6" s="59" t="s">
        <v>456</v>
      </c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>
        <v>685.0</v>
      </c>
      <c r="B7" s="60" t="str">
        <f>IFERROR(VLOOKUP($A7,contratos,2,FALSE),"")</f>
        <v>SANDERS LUKE DA SILVA MACIEL</v>
      </c>
      <c r="C7" s="61">
        <f t="shared" si="1"/>
        <v>9</v>
      </c>
      <c r="D7" s="62"/>
      <c r="E7" s="62"/>
      <c r="F7" s="63"/>
      <c r="G7" s="62"/>
      <c r="H7" s="65"/>
      <c r="I7" s="65"/>
      <c r="J7" s="66">
        <v>0.20833333333333334</v>
      </c>
      <c r="K7" s="67" t="s">
        <v>179</v>
      </c>
      <c r="L7" s="59" t="s">
        <v>147</v>
      </c>
      <c r="M7" s="59" t="s">
        <v>155</v>
      </c>
      <c r="N7" s="68"/>
      <c r="O7" s="69"/>
      <c r="P7" s="69"/>
      <c r="Q7" s="59">
        <v>1.0</v>
      </c>
      <c r="R7" s="139" t="s">
        <v>155</v>
      </c>
      <c r="S7" s="59" t="s">
        <v>149</v>
      </c>
      <c r="T7" s="59"/>
      <c r="U7" s="62">
        <v>44999.0</v>
      </c>
      <c r="V7" s="65">
        <v>0.5416666666666666</v>
      </c>
      <c r="W7" s="65">
        <v>0.7145833333333333</v>
      </c>
      <c r="X7" s="66">
        <v>0.17291666666666666</v>
      </c>
      <c r="Y7" s="66">
        <v>0.0062500000000000056</v>
      </c>
      <c r="Z7" s="59" t="s">
        <v>151</v>
      </c>
      <c r="AA7" s="59" t="s">
        <v>213</v>
      </c>
      <c r="AB7" s="59"/>
      <c r="AC7" s="70"/>
      <c r="AD7" s="70">
        <v>0.0</v>
      </c>
      <c r="AE7" s="71">
        <v>0.0</v>
      </c>
      <c r="AF7" s="71">
        <f>IF(X7&lt;&gt;"",(HOUR(X7)+MINUTE(X7)/60)*custohh,"")</f>
        <v>311.25</v>
      </c>
      <c r="AG7" s="70">
        <v>0.0</v>
      </c>
      <c r="AH7" s="71">
        <f t="shared" si="2"/>
        <v>311.25</v>
      </c>
      <c r="AI7" s="59" t="s">
        <v>456</v>
      </c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>
        <v>1448.0</v>
      </c>
      <c r="B8" s="60" t="str">
        <f>IFERROR(VLOOKUP($A8,contratos,2,FALSE),"")</f>
        <v>GUSTAVO PENNA ARQUITETO E ASSOCIADOS</v>
      </c>
      <c r="C8" s="61">
        <f t="shared" si="1"/>
        <v>1</v>
      </c>
      <c r="D8" s="62"/>
      <c r="E8" s="62"/>
      <c r="F8" s="63"/>
      <c r="G8" s="62"/>
      <c r="H8" s="65"/>
      <c r="I8" s="65"/>
      <c r="J8" s="66">
        <v>0.16666666666666666</v>
      </c>
      <c r="K8" s="67" t="s">
        <v>496</v>
      </c>
      <c r="L8" s="59" t="s">
        <v>147</v>
      </c>
      <c r="M8" s="59" t="s">
        <v>189</v>
      </c>
      <c r="N8" s="68"/>
      <c r="O8" s="69"/>
      <c r="P8" s="69"/>
      <c r="Q8" s="59">
        <v>1.0</v>
      </c>
      <c r="R8" s="139" t="s">
        <v>495</v>
      </c>
      <c r="S8" s="59" t="s">
        <v>149</v>
      </c>
      <c r="T8" s="59"/>
      <c r="U8" s="62">
        <v>44999.0</v>
      </c>
      <c r="V8" s="65">
        <v>0.30416666666666664</v>
      </c>
      <c r="W8" s="65">
        <v>0.35138888888888886</v>
      </c>
      <c r="X8" s="66">
        <v>0.04722222222222222</v>
      </c>
      <c r="Y8" s="66">
        <v>0.005555555555555557</v>
      </c>
      <c r="Z8" s="59" t="s">
        <v>142</v>
      </c>
      <c r="AA8" s="59" t="s">
        <v>217</v>
      </c>
      <c r="AB8" s="59"/>
      <c r="AC8" s="70"/>
      <c r="AD8" s="70">
        <v>29.76</v>
      </c>
      <c r="AE8" s="71">
        <v>29.76</v>
      </c>
      <c r="AF8" s="71">
        <f>IF(X8&lt;&gt;"",(HOUR(X8)+MINUTE(X8)/60)*custohh,"")</f>
        <v>85</v>
      </c>
      <c r="AG8" s="70">
        <v>0.0</v>
      </c>
      <c r="AH8" s="71">
        <f t="shared" si="2"/>
        <v>85</v>
      </c>
      <c r="AI8" s="59" t="s">
        <v>456</v>
      </c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>
        <v>656.0</v>
      </c>
      <c r="B9" s="60" t="str">
        <f>IFERROR(VLOOKUP($A9,contratos,2,FALSE),"")</f>
        <v>ROSANA NOGUEIRA GUIMARÃES</v>
      </c>
      <c r="C9" s="61">
        <f t="shared" si="1"/>
        <v>1</v>
      </c>
      <c r="D9" s="62"/>
      <c r="E9" s="62"/>
      <c r="F9" s="63"/>
      <c r="G9" s="62"/>
      <c r="H9" s="64"/>
      <c r="I9" s="65"/>
      <c r="J9" s="66">
        <v>0.041666666666666664</v>
      </c>
      <c r="K9" s="67" t="s">
        <v>133</v>
      </c>
      <c r="L9" s="59" t="s">
        <v>147</v>
      </c>
      <c r="M9" s="59" t="s">
        <v>189</v>
      </c>
      <c r="N9" s="68"/>
      <c r="O9" s="69"/>
      <c r="P9" s="69"/>
      <c r="Q9" s="59">
        <v>1.0</v>
      </c>
      <c r="R9" s="139" t="s">
        <v>497</v>
      </c>
      <c r="S9" s="59" t="s">
        <v>149</v>
      </c>
      <c r="T9" s="59"/>
      <c r="U9" s="62">
        <v>44999.0</v>
      </c>
      <c r="V9" s="65">
        <v>0.35625</v>
      </c>
      <c r="W9" s="65">
        <v>0.42430555555555555</v>
      </c>
      <c r="X9" s="66">
        <v>0.06805555555555555</v>
      </c>
      <c r="Y9" s="66">
        <v>0.026388888888888885</v>
      </c>
      <c r="Z9" s="59" t="s">
        <v>142</v>
      </c>
      <c r="AA9" s="59" t="s">
        <v>217</v>
      </c>
      <c r="AB9" s="59"/>
      <c r="AC9" s="70"/>
      <c r="AD9" s="70">
        <v>705.73</v>
      </c>
      <c r="AE9" s="71"/>
      <c r="AF9" s="71">
        <f>IF(X9&lt;&gt;"",(HOUR(X9)+MINUTE(X9)/60)*custohh,"")</f>
        <v>122.5</v>
      </c>
      <c r="AG9" s="70">
        <v>0.0</v>
      </c>
      <c r="AH9" s="71">
        <f t="shared" si="2"/>
        <v>122.5</v>
      </c>
      <c r="AI9" s="59" t="s">
        <v>456</v>
      </c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>
        <v>787.0</v>
      </c>
      <c r="B10" s="60" t="str">
        <f>IFERROR(VLOOKUP($A10,contratos,2,FALSE),"")</f>
        <v>FUNDO DE INVESTIMENTO IMOBILIÁRIO PEDRA NEGRA RENDA IMOBILIÁRIA</v>
      </c>
      <c r="C10" s="61">
        <f t="shared" si="1"/>
        <v>1</v>
      </c>
      <c r="D10" s="62"/>
      <c r="E10" s="62"/>
      <c r="F10" s="63"/>
      <c r="G10" s="62"/>
      <c r="H10" s="65"/>
      <c r="I10" s="65"/>
      <c r="J10" s="66">
        <v>0.041666666666666664</v>
      </c>
      <c r="K10" s="67" t="s">
        <v>123</v>
      </c>
      <c r="L10" s="59" t="s">
        <v>147</v>
      </c>
      <c r="M10" s="59" t="s">
        <v>189</v>
      </c>
      <c r="N10" s="68"/>
      <c r="O10" s="69"/>
      <c r="P10" s="69"/>
      <c r="Q10" s="59">
        <v>1.0</v>
      </c>
      <c r="R10" s="139" t="s">
        <v>495</v>
      </c>
      <c r="S10" s="59" t="s">
        <v>149</v>
      </c>
      <c r="T10" s="59"/>
      <c r="U10" s="62">
        <v>44999.0</v>
      </c>
      <c r="V10" s="65">
        <v>0.425</v>
      </c>
      <c r="W10" s="65">
        <v>0.46458333333333335</v>
      </c>
      <c r="X10" s="66">
        <v>0.03958333333333333</v>
      </c>
      <c r="Y10" s="66">
        <v>-0.002083333333333333</v>
      </c>
      <c r="Z10" s="59" t="s">
        <v>142</v>
      </c>
      <c r="AA10" s="59" t="s">
        <v>217</v>
      </c>
      <c r="AB10" s="59"/>
      <c r="AC10" s="70"/>
      <c r="AD10" s="70">
        <v>0.0</v>
      </c>
      <c r="AE10" s="71"/>
      <c r="AF10" s="71">
        <f>IF(X10&lt;&gt;"",(HOUR(X10)+MINUTE(X10)/60)*custohh,"")</f>
        <v>71.25</v>
      </c>
      <c r="AG10" s="70">
        <v>0.0</v>
      </c>
      <c r="AH10" s="71">
        <f t="shared" si="2"/>
        <v>71.25</v>
      </c>
      <c r="AI10" s="59" t="s">
        <v>456</v>
      </c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>
        <v>450.0</v>
      </c>
      <c r="B11" s="60" t="str">
        <f>IFERROR(VLOOKUP($A11,contratos,2,FALSE),"")</f>
        <v>RICARDO AUGUSTO SALLUM</v>
      </c>
      <c r="C11" s="61">
        <f t="shared" si="1"/>
        <v>1</v>
      </c>
      <c r="D11" s="62"/>
      <c r="E11" s="62"/>
      <c r="F11" s="63"/>
      <c r="G11" s="62"/>
      <c r="H11" s="65"/>
      <c r="I11" s="65"/>
      <c r="J11" s="66">
        <v>0.041666666666666664</v>
      </c>
      <c r="K11" s="67" t="s">
        <v>123</v>
      </c>
      <c r="L11" s="59" t="s">
        <v>147</v>
      </c>
      <c r="M11" s="59" t="s">
        <v>189</v>
      </c>
      <c r="N11" s="68"/>
      <c r="O11" s="69"/>
      <c r="P11" s="69"/>
      <c r="Q11" s="59">
        <v>1.0</v>
      </c>
      <c r="R11" s="139" t="s">
        <v>495</v>
      </c>
      <c r="S11" s="59" t="s">
        <v>149</v>
      </c>
      <c r="T11" s="59"/>
      <c r="U11" s="62">
        <v>44999.0</v>
      </c>
      <c r="V11" s="65">
        <v>0.4652777777777778</v>
      </c>
      <c r="W11" s="65">
        <v>0.5111111111111111</v>
      </c>
      <c r="X11" s="66">
        <v>0.04583333333333333</v>
      </c>
      <c r="Y11" s="66">
        <v>-0.1625</v>
      </c>
      <c r="Z11" s="59" t="s">
        <v>142</v>
      </c>
      <c r="AA11" s="59" t="s">
        <v>217</v>
      </c>
      <c r="AB11" s="59"/>
      <c r="AC11" s="70"/>
      <c r="AD11" s="70">
        <v>0.0</v>
      </c>
      <c r="AE11" s="71"/>
      <c r="AF11" s="71">
        <f>IF(X11&lt;&gt;"",(HOUR(X11)+MINUTE(X11)/60)*custohh,"")</f>
        <v>82.5</v>
      </c>
      <c r="AG11" s="70">
        <v>0.0</v>
      </c>
      <c r="AH11" s="71">
        <f t="shared" si="2"/>
        <v>82.5</v>
      </c>
      <c r="AI11" s="59" t="s">
        <v>456</v>
      </c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>
        <v>920.0</v>
      </c>
      <c r="B12" s="60" t="str">
        <f>IFERROR(VLOOKUP($A12,contratos,2,FALSE),"")</f>
        <v>MF CAMARGOS PART. E EMP. LTDA</v>
      </c>
      <c r="C12" s="61">
        <f t="shared" si="1"/>
        <v>3</v>
      </c>
      <c r="D12" s="62"/>
      <c r="E12" s="62"/>
      <c r="F12" s="63"/>
      <c r="G12" s="62"/>
      <c r="H12" s="64"/>
      <c r="I12" s="65"/>
      <c r="J12" s="66">
        <v>0.20833333333333334</v>
      </c>
      <c r="K12" s="67" t="s">
        <v>179</v>
      </c>
      <c r="L12" s="59" t="s">
        <v>147</v>
      </c>
      <c r="M12" s="59" t="s">
        <v>189</v>
      </c>
      <c r="N12" s="68"/>
      <c r="O12" s="69"/>
      <c r="P12" s="69"/>
      <c r="Q12" s="59">
        <v>1.0</v>
      </c>
      <c r="R12" s="139" t="s">
        <v>495</v>
      </c>
      <c r="S12" s="59" t="s">
        <v>149</v>
      </c>
      <c r="T12" s="59"/>
      <c r="U12" s="62">
        <v>44999.0</v>
      </c>
      <c r="V12" s="65">
        <v>0.5118055555555555</v>
      </c>
      <c r="W12" s="65">
        <v>0.7083333333333334</v>
      </c>
      <c r="X12" s="66">
        <v>0.15486111111111112</v>
      </c>
      <c r="Y12" s="66">
        <v>-0.011805555555555541</v>
      </c>
      <c r="Z12" s="59" t="s">
        <v>142</v>
      </c>
      <c r="AA12" s="59" t="s">
        <v>217</v>
      </c>
      <c r="AB12" s="59"/>
      <c r="AC12" s="70"/>
      <c r="AD12" s="70"/>
      <c r="AE12" s="71"/>
      <c r="AF12" s="71">
        <f>IF(X12&lt;&gt;"",(HOUR(X12)+MINUTE(X12)/60)*custohh,"")</f>
        <v>278.75</v>
      </c>
      <c r="AG12" s="70">
        <v>0.0</v>
      </c>
      <c r="AH12" s="71">
        <f t="shared" si="2"/>
        <v>278.75</v>
      </c>
      <c r="AI12" s="59" t="s">
        <v>456</v>
      </c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>
        <v>7.0</v>
      </c>
      <c r="B13" s="60" t="str">
        <f>IFERROR(VLOOKUP($A13,contratos,2,FALSE),"")</f>
        <v>REUNIÕES, TREINAMENTOS E PASSAGEM DE PROJETOS</v>
      </c>
      <c r="C13" s="61">
        <f t="shared" si="1"/>
        <v>22</v>
      </c>
      <c r="D13" s="62"/>
      <c r="E13" s="62"/>
      <c r="F13" s="63"/>
      <c r="G13" s="62"/>
      <c r="H13" s="64"/>
      <c r="I13" s="65"/>
      <c r="J13" s="66">
        <v>0.16666666666666666</v>
      </c>
      <c r="K13" s="67" t="s">
        <v>191</v>
      </c>
      <c r="L13" s="59" t="s">
        <v>11</v>
      </c>
      <c r="M13" s="59" t="s">
        <v>11</v>
      </c>
      <c r="N13" s="68"/>
      <c r="O13" s="69"/>
      <c r="P13" s="69"/>
      <c r="Q13" s="59">
        <v>0.0</v>
      </c>
      <c r="R13" s="139" t="s">
        <v>498</v>
      </c>
      <c r="S13" s="59" t="s">
        <v>149</v>
      </c>
      <c r="T13" s="59"/>
      <c r="U13" s="62">
        <v>44998.0</v>
      </c>
      <c r="V13" s="65">
        <v>0.2916666666666667</v>
      </c>
      <c r="W13" s="65">
        <v>0.3958333333333333</v>
      </c>
      <c r="X13" s="66">
        <v>0.10416666666666667</v>
      </c>
      <c r="Y13" s="66">
        <v>0.020833333333333343</v>
      </c>
      <c r="Z13" s="59" t="s">
        <v>203</v>
      </c>
      <c r="AA13" s="59" t="s">
        <v>125</v>
      </c>
      <c r="AB13" s="59"/>
      <c r="AC13" s="70"/>
      <c r="AD13" s="70">
        <v>0.0</v>
      </c>
      <c r="AE13" s="71">
        <v>0.0</v>
      </c>
      <c r="AF13" s="71">
        <f>IF(X13&lt;&gt;"",(HOUR(X13)+MINUTE(X13)/60)*custohh,"")</f>
        <v>187.5</v>
      </c>
      <c r="AG13" s="70">
        <v>0.0</v>
      </c>
      <c r="AH13" s="71">
        <f t="shared" si="2"/>
        <v>187.5</v>
      </c>
      <c r="AI13" s="59" t="s">
        <v>456</v>
      </c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>
        <v>7.0</v>
      </c>
      <c r="B14" s="60" t="str">
        <f>IFERROR(VLOOKUP($A14,contratos,2,FALSE),"")</f>
        <v>REUNIÕES, TREINAMENTOS E PASSAGEM DE PROJETOS</v>
      </c>
      <c r="C14" s="61">
        <f t="shared" si="1"/>
        <v>22</v>
      </c>
      <c r="D14" s="62"/>
      <c r="E14" s="62"/>
      <c r="F14" s="63"/>
      <c r="G14" s="62"/>
      <c r="H14" s="64"/>
      <c r="I14" s="65"/>
      <c r="J14" s="66">
        <v>0.08333333333333333</v>
      </c>
      <c r="K14" s="67" t="s">
        <v>191</v>
      </c>
      <c r="L14" s="59" t="s">
        <v>11</v>
      </c>
      <c r="M14" s="59" t="s">
        <v>11</v>
      </c>
      <c r="N14" s="68"/>
      <c r="O14" s="69"/>
      <c r="P14" s="69"/>
      <c r="Q14" s="59">
        <v>0.0</v>
      </c>
      <c r="R14" s="139" t="s">
        <v>498</v>
      </c>
      <c r="S14" s="59" t="s">
        <v>149</v>
      </c>
      <c r="T14" s="59"/>
      <c r="U14" s="62">
        <v>44998.0</v>
      </c>
      <c r="V14" s="65">
        <v>0.2916666666666667</v>
      </c>
      <c r="W14" s="65">
        <v>0.4013888888888889</v>
      </c>
      <c r="X14" s="66">
        <v>0.10416666666666667</v>
      </c>
      <c r="Y14" s="66">
        <v>0.020833333333333343</v>
      </c>
      <c r="Z14" s="59" t="s">
        <v>151</v>
      </c>
      <c r="AA14" s="59" t="s">
        <v>198</v>
      </c>
      <c r="AB14" s="59"/>
      <c r="AC14" s="70"/>
      <c r="AD14" s="70">
        <v>0.0</v>
      </c>
      <c r="AE14" s="71">
        <v>0.0</v>
      </c>
      <c r="AF14" s="71">
        <f>IF(X14&lt;&gt;"",(HOUR(X14)+MINUTE(X14)/60)*custohh,"")</f>
        <v>187.5</v>
      </c>
      <c r="AG14" s="70">
        <v>0.0</v>
      </c>
      <c r="AH14" s="71">
        <f t="shared" si="2"/>
        <v>187.5</v>
      </c>
      <c r="AI14" s="59" t="s">
        <v>456</v>
      </c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>
        <v>7.0</v>
      </c>
      <c r="B15" s="60" t="str">
        <f>IFERROR(VLOOKUP($A15,contratos,2,FALSE),"")</f>
        <v>REUNIÕES, TREINAMENTOS E PASSAGEM DE PROJETOS</v>
      </c>
      <c r="C15" s="61">
        <f t="shared" si="1"/>
        <v>22</v>
      </c>
      <c r="D15" s="62"/>
      <c r="E15" s="62"/>
      <c r="F15" s="63"/>
      <c r="G15" s="62"/>
      <c r="H15" s="64"/>
      <c r="I15" s="65"/>
      <c r="J15" s="66">
        <v>0.08333333333333333</v>
      </c>
      <c r="K15" s="67" t="s">
        <v>191</v>
      </c>
      <c r="L15" s="59" t="s">
        <v>11</v>
      </c>
      <c r="M15" s="59" t="s">
        <v>11</v>
      </c>
      <c r="N15" s="68"/>
      <c r="O15" s="69"/>
      <c r="P15" s="69"/>
      <c r="Q15" s="59">
        <v>0.0</v>
      </c>
      <c r="R15" s="139" t="s">
        <v>498</v>
      </c>
      <c r="S15" s="59" t="s">
        <v>149</v>
      </c>
      <c r="T15" s="59"/>
      <c r="U15" s="62">
        <v>44998.0</v>
      </c>
      <c r="V15" s="65">
        <v>0.2951388888888889</v>
      </c>
      <c r="W15" s="65">
        <v>0.3958333333333333</v>
      </c>
      <c r="X15" s="66">
        <v>0.10069444444444445</v>
      </c>
      <c r="Y15" s="66">
        <v>0.01736111111111112</v>
      </c>
      <c r="Z15" s="59" t="s">
        <v>167</v>
      </c>
      <c r="AA15" s="59" t="s">
        <v>219</v>
      </c>
      <c r="AB15" s="59"/>
      <c r="AC15" s="70"/>
      <c r="AD15" s="70">
        <v>0.0</v>
      </c>
      <c r="AE15" s="71">
        <v>0.0</v>
      </c>
      <c r="AF15" s="71">
        <f>IF(X15&lt;&gt;"",(HOUR(X15)+MINUTE(X15)/60)*custohh,"")</f>
        <v>181.25</v>
      </c>
      <c r="AG15" s="70">
        <v>0.0</v>
      </c>
      <c r="AH15" s="71">
        <f t="shared" si="2"/>
        <v>181.25</v>
      </c>
      <c r="AI15" s="59" t="s">
        <v>456</v>
      </c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>
        <v>7.0</v>
      </c>
      <c r="B16" s="60" t="str">
        <f>IFERROR(VLOOKUP($A16,contratos,2,FALSE),"")</f>
        <v>REUNIÕES, TREINAMENTOS E PASSAGEM DE PROJETOS</v>
      </c>
      <c r="C16" s="61">
        <f t="shared" si="1"/>
        <v>22</v>
      </c>
      <c r="D16" s="62"/>
      <c r="E16" s="62"/>
      <c r="F16" s="63"/>
      <c r="G16" s="62"/>
      <c r="H16" s="64"/>
      <c r="I16" s="65"/>
      <c r="J16" s="66">
        <v>0.08333333333333333</v>
      </c>
      <c r="K16" s="67" t="s">
        <v>191</v>
      </c>
      <c r="L16" s="59" t="s">
        <v>11</v>
      </c>
      <c r="M16" s="59" t="s">
        <v>11</v>
      </c>
      <c r="N16" s="68"/>
      <c r="O16" s="69"/>
      <c r="P16" s="69"/>
      <c r="Q16" s="59">
        <v>0.0</v>
      </c>
      <c r="R16" s="139" t="s">
        <v>498</v>
      </c>
      <c r="S16" s="59" t="s">
        <v>149</v>
      </c>
      <c r="T16" s="59"/>
      <c r="U16" s="62">
        <v>44998.0</v>
      </c>
      <c r="V16" s="65">
        <v>0.3145833333333333</v>
      </c>
      <c r="W16" s="65">
        <v>0.39791666666666664</v>
      </c>
      <c r="X16" s="66">
        <v>0.08333333333333333</v>
      </c>
      <c r="Y16" s="66">
        <v>0.0</v>
      </c>
      <c r="Z16" s="59" t="s">
        <v>180</v>
      </c>
      <c r="AA16" s="59" t="s">
        <v>124</v>
      </c>
      <c r="AB16" s="59"/>
      <c r="AC16" s="70"/>
      <c r="AD16" s="70">
        <v>0.0</v>
      </c>
      <c r="AE16" s="71">
        <v>0.0</v>
      </c>
      <c r="AF16" s="71">
        <f>IF(X16&lt;&gt;"",(HOUR(X16)+MINUTE(X16)/60)*custohh,"")</f>
        <v>150</v>
      </c>
      <c r="AG16" s="70">
        <v>0.0</v>
      </c>
      <c r="AH16" s="71">
        <f t="shared" si="2"/>
        <v>150</v>
      </c>
      <c r="AI16" s="59" t="s">
        <v>456</v>
      </c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>
        <v>7.0</v>
      </c>
      <c r="B17" s="60" t="str">
        <f>IFERROR(VLOOKUP($A17,contratos,2,FALSE),"")</f>
        <v>REUNIÕES, TREINAMENTOS E PASSAGEM DE PROJETOS</v>
      </c>
      <c r="C17" s="61">
        <f t="shared" si="1"/>
        <v>22</v>
      </c>
      <c r="D17" s="62"/>
      <c r="E17" s="62"/>
      <c r="F17" s="63"/>
      <c r="G17" s="62"/>
      <c r="H17" s="65"/>
      <c r="I17" s="65"/>
      <c r="J17" s="66">
        <v>0.08333333333333333</v>
      </c>
      <c r="K17" s="67" t="s">
        <v>191</v>
      </c>
      <c r="L17" s="59" t="s">
        <v>11</v>
      </c>
      <c r="M17" s="59" t="s">
        <v>11</v>
      </c>
      <c r="N17" s="68"/>
      <c r="O17" s="69"/>
      <c r="P17" s="69"/>
      <c r="Q17" s="59">
        <v>0.0</v>
      </c>
      <c r="R17" s="139" t="s">
        <v>498</v>
      </c>
      <c r="S17" s="59" t="s">
        <v>149</v>
      </c>
      <c r="T17" s="59"/>
      <c r="U17" s="62">
        <v>44998.0</v>
      </c>
      <c r="V17" s="65">
        <v>0.31666666666666665</v>
      </c>
      <c r="W17" s="65">
        <v>0.4027777777777778</v>
      </c>
      <c r="X17" s="66">
        <v>0.08611111111111111</v>
      </c>
      <c r="Y17" s="66">
        <v>0.002777777777777782</v>
      </c>
      <c r="Z17" s="59" t="s">
        <v>142</v>
      </c>
      <c r="AA17" s="59" t="s">
        <v>217</v>
      </c>
      <c r="AB17" s="59"/>
      <c r="AC17" s="70"/>
      <c r="AD17" s="70">
        <v>0.0</v>
      </c>
      <c r="AE17" s="71">
        <v>0.0</v>
      </c>
      <c r="AF17" s="71">
        <f>IF(X17&lt;&gt;"",(HOUR(X17)+MINUTE(X17)/60)*custohh,"")</f>
        <v>155</v>
      </c>
      <c r="AG17" s="70">
        <v>0.0</v>
      </c>
      <c r="AH17" s="71">
        <f t="shared" si="2"/>
        <v>155</v>
      </c>
      <c r="AI17" s="59" t="s">
        <v>456</v>
      </c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>
        <v>575.0</v>
      </c>
      <c r="B18" s="60" t="str">
        <f>IFERROR(VLOOKUP($A18,contratos,2,FALSE),"")</f>
        <v>CÁSSIO DINIZ NOGUEIRA</v>
      </c>
      <c r="C18" s="61">
        <f t="shared" si="1"/>
        <v>5</v>
      </c>
      <c r="D18" s="62"/>
      <c r="E18" s="62"/>
      <c r="F18" s="63"/>
      <c r="G18" s="62"/>
      <c r="H18" s="64"/>
      <c r="I18" s="65"/>
      <c r="J18" s="66">
        <v>0.08333333333333333</v>
      </c>
      <c r="K18" s="67" t="s">
        <v>179</v>
      </c>
      <c r="L18" s="59" t="s">
        <v>147</v>
      </c>
      <c r="M18" s="59" t="s">
        <v>189</v>
      </c>
      <c r="N18" s="68"/>
      <c r="O18" s="69"/>
      <c r="P18" s="69"/>
      <c r="Q18" s="59">
        <v>1.0</v>
      </c>
      <c r="R18" s="139" t="s">
        <v>495</v>
      </c>
      <c r="S18" s="59" t="s">
        <v>149</v>
      </c>
      <c r="T18" s="59"/>
      <c r="U18" s="62">
        <v>44998.0</v>
      </c>
      <c r="V18" s="65">
        <v>0.3958333333333333</v>
      </c>
      <c r="W18" s="65">
        <v>0.7083333333333334</v>
      </c>
      <c r="X18" s="66">
        <v>0.2708333333333333</v>
      </c>
      <c r="Y18" s="66">
        <v>-0.02083333333333337</v>
      </c>
      <c r="Z18" s="59" t="s">
        <v>167</v>
      </c>
      <c r="AA18" s="59" t="s">
        <v>219</v>
      </c>
      <c r="AB18" s="59"/>
      <c r="AC18" s="70"/>
      <c r="AD18" s="70">
        <v>0.0</v>
      </c>
      <c r="AE18" s="71">
        <v>0.0</v>
      </c>
      <c r="AF18" s="71">
        <f>IF(X18&lt;&gt;"",(HOUR(X18)+MINUTE(X18)/60)*custohh,"")</f>
        <v>487.5</v>
      </c>
      <c r="AG18" s="70">
        <v>0.0</v>
      </c>
      <c r="AH18" s="71">
        <f t="shared" si="2"/>
        <v>487.5</v>
      </c>
      <c r="AI18" s="59" t="s">
        <v>456</v>
      </c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>
        <v>685.0</v>
      </c>
      <c r="B19" s="60" t="str">
        <f>IFERROR(VLOOKUP($A19,contratos,2,FALSE),"")</f>
        <v>SANDERS LUKE DA SILVA MACIEL</v>
      </c>
      <c r="C19" s="61">
        <f t="shared" si="1"/>
        <v>9</v>
      </c>
      <c r="D19" s="62"/>
      <c r="E19" s="62"/>
      <c r="F19" s="63"/>
      <c r="G19" s="62"/>
      <c r="H19" s="65"/>
      <c r="I19" s="65"/>
      <c r="J19" s="66">
        <v>0.2916666666666667</v>
      </c>
      <c r="K19" s="67" t="s">
        <v>179</v>
      </c>
      <c r="L19" s="59" t="s">
        <v>147</v>
      </c>
      <c r="M19" s="59" t="s">
        <v>155</v>
      </c>
      <c r="N19" s="68"/>
      <c r="O19" s="69"/>
      <c r="P19" s="69"/>
      <c r="Q19" s="59">
        <v>1.0</v>
      </c>
      <c r="R19" s="139" t="s">
        <v>155</v>
      </c>
      <c r="S19" s="59" t="s">
        <v>149</v>
      </c>
      <c r="T19" s="59"/>
      <c r="U19" s="62">
        <v>44998.0</v>
      </c>
      <c r="V19" s="65">
        <v>0.3958333333333333</v>
      </c>
      <c r="W19" s="65">
        <v>0.7111111111111111</v>
      </c>
      <c r="X19" s="66">
        <v>0.27361111111111114</v>
      </c>
      <c r="Y19" s="66">
        <v>-0.018055555555555547</v>
      </c>
      <c r="Z19" s="59" t="s">
        <v>203</v>
      </c>
      <c r="AA19" s="59" t="s">
        <v>125</v>
      </c>
      <c r="AB19" s="59"/>
      <c r="AC19" s="70"/>
      <c r="AD19" s="70">
        <v>0.0</v>
      </c>
      <c r="AE19" s="71">
        <v>0.0</v>
      </c>
      <c r="AF19" s="71">
        <f>IF(X19&lt;&gt;"",(HOUR(X19)+MINUTE(X19)/60)*custohh,"")</f>
        <v>492.5</v>
      </c>
      <c r="AG19" s="70">
        <v>0.0</v>
      </c>
      <c r="AH19" s="71">
        <f t="shared" si="2"/>
        <v>492.5</v>
      </c>
      <c r="AI19" s="59" t="s">
        <v>456</v>
      </c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>
        <v>776.0</v>
      </c>
      <c r="B20" s="60" t="str">
        <f>IFERROR(VLOOKUP($A20,contratos,2,FALSE),"")</f>
        <v>JOÃO VIDAL DE CARVALHO POLIDO LOPES</v>
      </c>
      <c r="C20" s="61">
        <f t="shared" si="1"/>
        <v>1</v>
      </c>
      <c r="D20" s="62"/>
      <c r="E20" s="62"/>
      <c r="F20" s="63"/>
      <c r="G20" s="62"/>
      <c r="H20" s="64"/>
      <c r="I20" s="65"/>
      <c r="J20" s="66">
        <v>0.2916666666666667</v>
      </c>
      <c r="K20" s="67" t="s">
        <v>179</v>
      </c>
      <c r="L20" s="59" t="s">
        <v>147</v>
      </c>
      <c r="M20" s="59" t="s">
        <v>128</v>
      </c>
      <c r="N20" s="68"/>
      <c r="O20" s="69"/>
      <c r="P20" s="69"/>
      <c r="Q20" s="59">
        <v>7.0</v>
      </c>
      <c r="R20" s="139" t="s">
        <v>128</v>
      </c>
      <c r="S20" s="59" t="s">
        <v>149</v>
      </c>
      <c r="T20" s="59"/>
      <c r="U20" s="62">
        <v>44998.0</v>
      </c>
      <c r="V20" s="65">
        <v>0.4027777777777778</v>
      </c>
      <c r="W20" s="65">
        <v>0.6763888888888889</v>
      </c>
      <c r="X20" s="66">
        <v>0.23194444444444445</v>
      </c>
      <c r="Y20" s="66">
        <v>-0.05972222222222223</v>
      </c>
      <c r="Z20" s="59" t="s">
        <v>142</v>
      </c>
      <c r="AA20" s="59" t="s">
        <v>217</v>
      </c>
      <c r="AB20" s="59"/>
      <c r="AC20" s="70"/>
      <c r="AD20" s="70">
        <v>1414.69</v>
      </c>
      <c r="AE20" s="71">
        <v>1414.69</v>
      </c>
      <c r="AF20" s="71">
        <f>IF(X20&lt;&gt;"",(HOUR(X20)+MINUTE(X20)/60)*custohh,"")</f>
        <v>417.5</v>
      </c>
      <c r="AG20" s="70">
        <v>0.0</v>
      </c>
      <c r="AH20" s="71">
        <f t="shared" si="2"/>
        <v>417.5</v>
      </c>
      <c r="AI20" s="59" t="s">
        <v>456</v>
      </c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>
        <v>607.0</v>
      </c>
      <c r="B21" s="60" t="str">
        <f>IFERROR(VLOOKUP($A21,contratos,2,FALSE),"")</f>
        <v>PEDRO ANDRADE NOGUEIRA</v>
      </c>
      <c r="C21" s="61">
        <f t="shared" si="1"/>
        <v>1</v>
      </c>
      <c r="D21" s="62"/>
      <c r="E21" s="62"/>
      <c r="F21" s="63"/>
      <c r="G21" s="62"/>
      <c r="H21" s="64"/>
      <c r="I21" s="65"/>
      <c r="J21" s="66">
        <v>0.2916666666666667</v>
      </c>
      <c r="K21" s="67" t="s">
        <v>123</v>
      </c>
      <c r="L21" s="59" t="s">
        <v>147</v>
      </c>
      <c r="M21" s="59" t="s">
        <v>189</v>
      </c>
      <c r="N21" s="68"/>
      <c r="O21" s="69"/>
      <c r="P21" s="69"/>
      <c r="Q21" s="59">
        <v>1.0</v>
      </c>
      <c r="R21" s="139" t="s">
        <v>499</v>
      </c>
      <c r="S21" s="59" t="s">
        <v>149</v>
      </c>
      <c r="T21" s="59"/>
      <c r="U21" s="62">
        <v>44998.0</v>
      </c>
      <c r="V21" s="65">
        <v>0.4909722222222222</v>
      </c>
      <c r="W21" s="65">
        <v>0.5027777777777778</v>
      </c>
      <c r="X21" s="66">
        <v>0.011805555555555555</v>
      </c>
      <c r="Y21" s="66">
        <v>-0.02986111111111111</v>
      </c>
      <c r="Z21" s="59" t="s">
        <v>151</v>
      </c>
      <c r="AA21" s="59" t="s">
        <v>213</v>
      </c>
      <c r="AB21" s="59"/>
      <c r="AC21" s="70"/>
      <c r="AD21" s="70">
        <v>86.5</v>
      </c>
      <c r="AE21" s="71">
        <v>86.5</v>
      </c>
      <c r="AF21" s="71">
        <f>IF(X21&lt;&gt;"",(HOUR(X21)+MINUTE(X21)/60)*custohh,"")</f>
        <v>21.25</v>
      </c>
      <c r="AG21" s="70">
        <v>0.0</v>
      </c>
      <c r="AH21" s="71">
        <f t="shared" si="2"/>
        <v>21.25</v>
      </c>
      <c r="AI21" s="59" t="s">
        <v>456</v>
      </c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>
        <v>626.0</v>
      </c>
      <c r="B22" s="60" t="str">
        <f>IFERROR(VLOOKUP($A22,contratos,2,FALSE),"")</f>
        <v>MARCIO PLACEDINO BICALHO MARTINS</v>
      </c>
      <c r="C22" s="61">
        <f t="shared" si="1"/>
        <v>3</v>
      </c>
      <c r="D22" s="62"/>
      <c r="E22" s="62"/>
      <c r="F22" s="63"/>
      <c r="G22" s="62"/>
      <c r="H22" s="64"/>
      <c r="I22" s="65"/>
      <c r="J22" s="66">
        <v>0.041666666666666664</v>
      </c>
      <c r="K22" s="67" t="s">
        <v>123</v>
      </c>
      <c r="L22" s="59" t="s">
        <v>147</v>
      </c>
      <c r="M22" s="59" t="s">
        <v>189</v>
      </c>
      <c r="N22" s="68"/>
      <c r="O22" s="69"/>
      <c r="P22" s="69"/>
      <c r="Q22" s="59">
        <v>1.0</v>
      </c>
      <c r="R22" s="139" t="s">
        <v>128</v>
      </c>
      <c r="S22" s="59" t="s">
        <v>149</v>
      </c>
      <c r="T22" s="59"/>
      <c r="U22" s="62">
        <v>44998.0</v>
      </c>
      <c r="V22" s="65">
        <v>0.4013888888888889</v>
      </c>
      <c r="W22" s="65">
        <v>0.49027777777777776</v>
      </c>
      <c r="X22" s="66">
        <v>0.08888888888888889</v>
      </c>
      <c r="Y22" s="66">
        <v>0.04722222222222223</v>
      </c>
      <c r="Z22" s="59" t="s">
        <v>151</v>
      </c>
      <c r="AA22" s="59" t="s">
        <v>213</v>
      </c>
      <c r="AB22" s="59"/>
      <c r="AC22" s="70"/>
      <c r="AD22" s="70">
        <v>0.0</v>
      </c>
      <c r="AE22" s="71">
        <v>0.0</v>
      </c>
      <c r="AF22" s="71">
        <f>IF(X22&lt;&gt;"",(HOUR(X22)+MINUTE(X22)/60)*custohh,"")</f>
        <v>160</v>
      </c>
      <c r="AG22" s="70">
        <v>0.0</v>
      </c>
      <c r="AH22" s="71">
        <f t="shared" si="2"/>
        <v>160</v>
      </c>
      <c r="AI22" s="59" t="s">
        <v>456</v>
      </c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>
        <v>845.0</v>
      </c>
      <c r="B23" s="60" t="str">
        <f>IFERROR(VLOOKUP($A23,contratos,2,FALSE),"")</f>
        <v>LIVIA MARA GUIMARAES</v>
      </c>
      <c r="C23" s="61">
        <f t="shared" si="1"/>
        <v>1</v>
      </c>
      <c r="D23" s="62"/>
      <c r="E23" s="62"/>
      <c r="F23" s="63"/>
      <c r="G23" s="62"/>
      <c r="H23" s="65"/>
      <c r="I23" s="65"/>
      <c r="J23" s="66">
        <v>0.041666666666666664</v>
      </c>
      <c r="K23" s="67" t="s">
        <v>166</v>
      </c>
      <c r="L23" s="59" t="s">
        <v>147</v>
      </c>
      <c r="M23" s="59" t="s">
        <v>163</v>
      </c>
      <c r="N23" s="68"/>
      <c r="O23" s="69"/>
      <c r="P23" s="69"/>
      <c r="Q23" s="59">
        <v>1.0</v>
      </c>
      <c r="R23" s="139" t="s">
        <v>500</v>
      </c>
      <c r="S23" s="59" t="s">
        <v>149</v>
      </c>
      <c r="T23" s="59"/>
      <c r="U23" s="62">
        <v>44998.0</v>
      </c>
      <c r="V23" s="65">
        <v>0.5416666666666666</v>
      </c>
      <c r="W23" s="65">
        <v>0.5909722222222222</v>
      </c>
      <c r="X23" s="66">
        <v>0.049305555555555554</v>
      </c>
      <c r="Y23" s="66">
        <v>0.0076388888888888895</v>
      </c>
      <c r="Z23" s="59" t="s">
        <v>151</v>
      </c>
      <c r="AA23" s="59" t="s">
        <v>213</v>
      </c>
      <c r="AB23" s="59"/>
      <c r="AC23" s="70"/>
      <c r="AD23" s="70">
        <v>0.0</v>
      </c>
      <c r="AE23" s="71">
        <v>0.0</v>
      </c>
      <c r="AF23" s="71">
        <f>IF(X23&lt;&gt;"",(HOUR(X23)+MINUTE(X23)/60)*custohh,"")</f>
        <v>88.75</v>
      </c>
      <c r="AG23" s="70">
        <v>0.0</v>
      </c>
      <c r="AH23" s="71">
        <f t="shared" si="2"/>
        <v>88.75</v>
      </c>
      <c r="AI23" s="59" t="s">
        <v>456</v>
      </c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>
        <v>626.0</v>
      </c>
      <c r="B24" s="60" t="str">
        <f>IFERROR(VLOOKUP($A24,contratos,2,FALSE),"")</f>
        <v>MARCIO PLACEDINO BICALHO MARTINS</v>
      </c>
      <c r="C24" s="61">
        <f t="shared" si="1"/>
        <v>3</v>
      </c>
      <c r="D24" s="62"/>
      <c r="E24" s="62"/>
      <c r="F24" s="63"/>
      <c r="G24" s="62"/>
      <c r="H24" s="64"/>
      <c r="I24" s="65"/>
      <c r="J24" s="66">
        <v>0.041666666666666664</v>
      </c>
      <c r="K24" s="67" t="s">
        <v>123</v>
      </c>
      <c r="L24" s="59" t="s">
        <v>147</v>
      </c>
      <c r="M24" s="59" t="s">
        <v>189</v>
      </c>
      <c r="N24" s="68"/>
      <c r="O24" s="69"/>
      <c r="P24" s="69"/>
      <c r="Q24" s="59">
        <v>1.0</v>
      </c>
      <c r="R24" s="139" t="s">
        <v>128</v>
      </c>
      <c r="S24" s="59" t="s">
        <v>149</v>
      </c>
      <c r="T24" s="59"/>
      <c r="U24" s="62">
        <v>44998.0</v>
      </c>
      <c r="V24" s="65">
        <v>0.5909722222222222</v>
      </c>
      <c r="W24" s="65">
        <v>0.6631944444444444</v>
      </c>
      <c r="X24" s="66">
        <v>0.07222222222222222</v>
      </c>
      <c r="Y24" s="66">
        <v>-0.011111111111111113</v>
      </c>
      <c r="Z24" s="59" t="s">
        <v>151</v>
      </c>
      <c r="AA24" s="59" t="s">
        <v>213</v>
      </c>
      <c r="AB24" s="59"/>
      <c r="AC24" s="70"/>
      <c r="AD24" s="70">
        <v>0.0</v>
      </c>
      <c r="AE24" s="71">
        <v>0.0</v>
      </c>
      <c r="AF24" s="71">
        <f>IF(X24&lt;&gt;"",(HOUR(X24)+MINUTE(X24)/60)*custohh,"")</f>
        <v>130</v>
      </c>
      <c r="AG24" s="70">
        <v>0.0</v>
      </c>
      <c r="AH24" s="71">
        <f t="shared" si="2"/>
        <v>130</v>
      </c>
      <c r="AI24" s="59" t="s">
        <v>456</v>
      </c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>
        <v>920.0</v>
      </c>
      <c r="B25" s="60" t="str">
        <f>IFERROR(VLOOKUP($A25,contratos,2,FALSE),"")</f>
        <v>MF CAMARGOS PART. E EMP. LTDA</v>
      </c>
      <c r="C25" s="61">
        <f t="shared" si="1"/>
        <v>3</v>
      </c>
      <c r="D25" s="62"/>
      <c r="E25" s="62"/>
      <c r="F25" s="63"/>
      <c r="G25" s="62"/>
      <c r="H25" s="65"/>
      <c r="I25" s="65"/>
      <c r="J25" s="66">
        <v>0.08333333333333333</v>
      </c>
      <c r="K25" s="67" t="s">
        <v>179</v>
      </c>
      <c r="L25" s="59" t="s">
        <v>147</v>
      </c>
      <c r="M25" s="59" t="s">
        <v>189</v>
      </c>
      <c r="N25" s="68"/>
      <c r="O25" s="69"/>
      <c r="P25" s="69"/>
      <c r="Q25" s="59">
        <v>2.0</v>
      </c>
      <c r="R25" s="139" t="s">
        <v>495</v>
      </c>
      <c r="S25" s="59" t="s">
        <v>122</v>
      </c>
      <c r="T25" s="59"/>
      <c r="U25" s="62">
        <v>44998.0</v>
      </c>
      <c r="V25" s="65">
        <v>0.39791666666666664</v>
      </c>
      <c r="W25" s="65">
        <v>0.4375</v>
      </c>
      <c r="X25" s="66">
        <v>0.03958333333333333</v>
      </c>
      <c r="Y25" s="66">
        <v>-0.2520833333333333</v>
      </c>
      <c r="Z25" s="59" t="s">
        <v>180</v>
      </c>
      <c r="AA25" s="59" t="s">
        <v>124</v>
      </c>
      <c r="AB25" s="59"/>
      <c r="AC25" s="70"/>
      <c r="AD25" s="70">
        <v>0.0</v>
      </c>
      <c r="AE25" s="71">
        <v>0.0</v>
      </c>
      <c r="AF25" s="71">
        <f>IF(X25&lt;&gt;"",(HOUR(X25)+MINUTE(X25)/60)*custohh,"")</f>
        <v>71.25</v>
      </c>
      <c r="AG25" s="70">
        <v>0.0</v>
      </c>
      <c r="AH25" s="71">
        <f t="shared" si="2"/>
        <v>71.25</v>
      </c>
      <c r="AI25" s="59" t="s">
        <v>378</v>
      </c>
      <c r="AJ25" s="59" t="s">
        <v>143</v>
      </c>
      <c r="AK25" s="59">
        <v>0.0</v>
      </c>
      <c r="AL25" s="72" t="s">
        <v>501</v>
      </c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 t="s">
        <v>309</v>
      </c>
      <c r="B26" s="60" t="str">
        <f>IFERROR(VLOOKUP($A26,contratos,2,FALSE),"")</f>
        <v>MARCIA ESPINDOLA DE CASTRO LOPES</v>
      </c>
      <c r="C26" s="61">
        <f t="shared" si="1"/>
        <v>1</v>
      </c>
      <c r="D26" s="62"/>
      <c r="E26" s="62"/>
      <c r="F26" s="63"/>
      <c r="G26" s="62"/>
      <c r="H26" s="64"/>
      <c r="I26" s="65"/>
      <c r="J26" s="66">
        <v>0.2916666666666667</v>
      </c>
      <c r="K26" s="67" t="s">
        <v>123</v>
      </c>
      <c r="L26" s="59" t="s">
        <v>147</v>
      </c>
      <c r="M26" s="59" t="s">
        <v>189</v>
      </c>
      <c r="N26" s="68"/>
      <c r="O26" s="69"/>
      <c r="P26" s="69"/>
      <c r="Q26" s="59">
        <v>1.0</v>
      </c>
      <c r="R26" s="139" t="s">
        <v>201</v>
      </c>
      <c r="S26" s="59" t="s">
        <v>149</v>
      </c>
      <c r="T26" s="59"/>
      <c r="U26" s="62">
        <v>44998.0</v>
      </c>
      <c r="V26" s="65">
        <v>0.4375</v>
      </c>
      <c r="W26" s="65">
        <v>0.6763888888888889</v>
      </c>
      <c r="X26" s="66">
        <v>0.19722222222222222</v>
      </c>
      <c r="Y26" s="66">
        <v>-0.011111111111111127</v>
      </c>
      <c r="Z26" s="59" t="s">
        <v>180</v>
      </c>
      <c r="AA26" s="59" t="s">
        <v>124</v>
      </c>
      <c r="AB26" s="59"/>
      <c r="AC26" s="70"/>
      <c r="AD26" s="70">
        <v>0.0</v>
      </c>
      <c r="AE26" s="71">
        <v>0.0</v>
      </c>
      <c r="AF26" s="71">
        <f>IF(X26&lt;&gt;"",(HOUR(X26)+MINUTE(X26)/60)*custohh,"")</f>
        <v>355</v>
      </c>
      <c r="AG26" s="70">
        <v>0.0</v>
      </c>
      <c r="AH26" s="71">
        <f t="shared" si="2"/>
        <v>355</v>
      </c>
      <c r="AI26" s="59" t="s">
        <v>456</v>
      </c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>
        <v>7.0</v>
      </c>
      <c r="B27" s="60" t="str">
        <f>IFERROR(VLOOKUP($A27,contratos,2,FALSE),"")</f>
        <v>REUNIÕES, TREINAMENTOS E PASSAGEM DE PROJETOS</v>
      </c>
      <c r="C27" s="61">
        <f t="shared" si="1"/>
        <v>22</v>
      </c>
      <c r="D27" s="62"/>
      <c r="E27" s="62"/>
      <c r="F27" s="63"/>
      <c r="G27" s="62"/>
      <c r="H27" s="65"/>
      <c r="I27" s="65"/>
      <c r="J27" s="66">
        <v>0.20833333333333334</v>
      </c>
      <c r="K27" s="67" t="s">
        <v>191</v>
      </c>
      <c r="L27" s="59" t="s">
        <v>11</v>
      </c>
      <c r="M27" s="59" t="s">
        <v>11</v>
      </c>
      <c r="N27" s="68"/>
      <c r="O27" s="69"/>
      <c r="P27" s="69"/>
      <c r="Q27" s="59">
        <v>0.0</v>
      </c>
      <c r="R27" s="139" t="s">
        <v>498</v>
      </c>
      <c r="S27" s="59" t="s">
        <v>149</v>
      </c>
      <c r="T27" s="59"/>
      <c r="U27" s="62">
        <v>44995.0</v>
      </c>
      <c r="V27" s="65">
        <v>0.2916666666666667</v>
      </c>
      <c r="W27" s="65">
        <v>0.7083333333333334</v>
      </c>
      <c r="X27" s="66">
        <v>0.375</v>
      </c>
      <c r="Y27" s="66">
        <v>0.0</v>
      </c>
      <c r="Z27" s="59" t="s">
        <v>134</v>
      </c>
      <c r="AA27" s="59" t="s">
        <v>197</v>
      </c>
      <c r="AB27" s="59"/>
      <c r="AC27" s="70"/>
      <c r="AD27" s="70">
        <v>0.0</v>
      </c>
      <c r="AE27" s="71">
        <v>0.0</v>
      </c>
      <c r="AF27" s="71">
        <f>IF(X27&lt;&gt;"",(HOUR(X27)+MINUTE(X27)/60)*custohh,"")</f>
        <v>675</v>
      </c>
      <c r="AG27" s="70">
        <v>0.0</v>
      </c>
      <c r="AH27" s="71">
        <f t="shared" si="2"/>
        <v>675</v>
      </c>
      <c r="AI27" s="59" t="s">
        <v>456</v>
      </c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>
        <v>7.0</v>
      </c>
      <c r="B28" s="60" t="str">
        <f>IFERROR(VLOOKUP($A28,contratos,2,FALSE),"")</f>
        <v>REUNIÕES, TREINAMENTOS E PASSAGEM DE PROJETOS</v>
      </c>
      <c r="C28" s="61">
        <f t="shared" si="1"/>
        <v>22</v>
      </c>
      <c r="D28" s="62"/>
      <c r="E28" s="62"/>
      <c r="F28" s="63"/>
      <c r="G28" s="62"/>
      <c r="H28" s="65"/>
      <c r="I28" s="65"/>
      <c r="J28" s="66">
        <v>0.375</v>
      </c>
      <c r="K28" s="67" t="s">
        <v>191</v>
      </c>
      <c r="L28" s="59" t="s">
        <v>11</v>
      </c>
      <c r="M28" s="59" t="s">
        <v>11</v>
      </c>
      <c r="N28" s="68"/>
      <c r="O28" s="69"/>
      <c r="P28" s="69"/>
      <c r="Q28" s="59">
        <v>0.0</v>
      </c>
      <c r="R28" s="139" t="s">
        <v>498</v>
      </c>
      <c r="S28" s="59" t="s">
        <v>149</v>
      </c>
      <c r="T28" s="59"/>
      <c r="U28" s="62">
        <v>44995.0</v>
      </c>
      <c r="V28" s="65">
        <v>0.2916666666666667</v>
      </c>
      <c r="W28" s="65">
        <v>0.7083333333333334</v>
      </c>
      <c r="X28" s="66">
        <v>0.375</v>
      </c>
      <c r="Y28" s="66">
        <v>0.0</v>
      </c>
      <c r="Z28" s="59" t="s">
        <v>160</v>
      </c>
      <c r="AA28" s="59" t="s">
        <v>192</v>
      </c>
      <c r="AB28" s="59"/>
      <c r="AC28" s="70"/>
      <c r="AD28" s="70">
        <v>0.0</v>
      </c>
      <c r="AE28" s="71">
        <v>0.0</v>
      </c>
      <c r="AF28" s="71">
        <f>IF(X28&lt;&gt;"",(HOUR(X28)+MINUTE(X28)/60)*custohh,"")</f>
        <v>675</v>
      </c>
      <c r="AG28" s="70">
        <v>0.0</v>
      </c>
      <c r="AH28" s="71">
        <f t="shared" si="2"/>
        <v>675</v>
      </c>
      <c r="AI28" s="59" t="s">
        <v>456</v>
      </c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>
        <v>657.0</v>
      </c>
      <c r="B29" s="60" t="str">
        <f>IFERROR(VLOOKUP($A29,contratos,2,FALSE),"")</f>
        <v>MOACIR QUEIROZ FARIA</v>
      </c>
      <c r="C29" s="61">
        <f t="shared" si="1"/>
        <v>15</v>
      </c>
      <c r="D29" s="62"/>
      <c r="E29" s="62"/>
      <c r="F29" s="63"/>
      <c r="G29" s="62"/>
      <c r="H29" s="65"/>
      <c r="I29" s="65"/>
      <c r="J29" s="66">
        <v>0.375</v>
      </c>
      <c r="K29" s="67" t="s">
        <v>179</v>
      </c>
      <c r="L29" s="59" t="s">
        <v>147</v>
      </c>
      <c r="M29" s="59" t="s">
        <v>195</v>
      </c>
      <c r="N29" s="68"/>
      <c r="O29" s="69"/>
      <c r="P29" s="69"/>
      <c r="Q29" s="59">
        <v>1.0</v>
      </c>
      <c r="R29" s="139" t="s">
        <v>195</v>
      </c>
      <c r="S29" s="59" t="s">
        <v>149</v>
      </c>
      <c r="T29" s="59"/>
      <c r="U29" s="62">
        <v>44995.0</v>
      </c>
      <c r="V29" s="65">
        <v>0.2861111111111111</v>
      </c>
      <c r="W29" s="65">
        <v>0.6375</v>
      </c>
      <c r="X29" s="66">
        <v>0.30972222222222223</v>
      </c>
      <c r="Y29" s="66">
        <v>-0.023611111111111083</v>
      </c>
      <c r="Z29" s="59" t="s">
        <v>167</v>
      </c>
      <c r="AA29" s="59" t="s">
        <v>219</v>
      </c>
      <c r="AB29" s="59"/>
      <c r="AC29" s="70"/>
      <c r="AD29" s="70">
        <v>4570.45</v>
      </c>
      <c r="AE29" s="71">
        <v>40.62622222222222</v>
      </c>
      <c r="AF29" s="71">
        <f>IF(X29&lt;&gt;"",(HOUR(X29)+MINUTE(X29)/60)*custohh,"")</f>
        <v>557.5</v>
      </c>
      <c r="AG29" s="70">
        <v>0.0</v>
      </c>
      <c r="AH29" s="71">
        <f t="shared" si="2"/>
        <v>557.5</v>
      </c>
      <c r="AI29" s="59" t="s">
        <v>456</v>
      </c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>
        <v>685.0</v>
      </c>
      <c r="B30" s="60" t="str">
        <f>IFERROR(VLOOKUP($A30,contratos,2,FALSE),"")</f>
        <v>SANDERS LUKE DA SILVA MACIEL</v>
      </c>
      <c r="C30" s="61">
        <f t="shared" si="1"/>
        <v>9</v>
      </c>
      <c r="D30" s="62"/>
      <c r="E30" s="62"/>
      <c r="F30" s="63"/>
      <c r="G30" s="62"/>
      <c r="H30" s="65"/>
      <c r="I30" s="65"/>
      <c r="J30" s="66">
        <v>0.3333333333333333</v>
      </c>
      <c r="K30" s="67" t="s">
        <v>179</v>
      </c>
      <c r="L30" s="59" t="s">
        <v>147</v>
      </c>
      <c r="M30" s="59" t="s">
        <v>155</v>
      </c>
      <c r="N30" s="68"/>
      <c r="O30" s="69"/>
      <c r="P30" s="69"/>
      <c r="Q30" s="59">
        <v>1.0</v>
      </c>
      <c r="R30" s="139" t="s">
        <v>155</v>
      </c>
      <c r="S30" s="59" t="s">
        <v>149</v>
      </c>
      <c r="T30" s="59"/>
      <c r="U30" s="62">
        <v>44995.0</v>
      </c>
      <c r="V30" s="65">
        <v>0.275</v>
      </c>
      <c r="W30" s="65">
        <v>0.6611111111111111</v>
      </c>
      <c r="X30" s="66">
        <v>0.34444444444444444</v>
      </c>
      <c r="Y30" s="66">
        <v>0.011111111111111127</v>
      </c>
      <c r="Z30" s="59" t="s">
        <v>203</v>
      </c>
      <c r="AA30" s="59" t="s">
        <v>125</v>
      </c>
      <c r="AB30" s="59"/>
      <c r="AC30" s="70"/>
      <c r="AD30" s="70">
        <v>0.0</v>
      </c>
      <c r="AE30" s="71">
        <v>0.0</v>
      </c>
      <c r="AF30" s="71">
        <f>IF(X30&lt;&gt;"",(HOUR(X30)+MINUTE(X30)/60)*custohh,"")</f>
        <v>620</v>
      </c>
      <c r="AG30" s="70">
        <v>0.0</v>
      </c>
      <c r="AH30" s="71">
        <f t="shared" si="2"/>
        <v>620</v>
      </c>
      <c r="AI30" s="59" t="s">
        <v>456</v>
      </c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>
        <v>657.0</v>
      </c>
      <c r="B31" s="60" t="str">
        <f>IFERROR(VLOOKUP($A31,contratos,2,FALSE),"")</f>
        <v>MOACIR QUEIROZ FARIA</v>
      </c>
      <c r="C31" s="61">
        <f t="shared" si="1"/>
        <v>15</v>
      </c>
      <c r="D31" s="62"/>
      <c r="E31" s="62"/>
      <c r="F31" s="63"/>
      <c r="G31" s="62"/>
      <c r="H31" s="65"/>
      <c r="I31" s="65"/>
      <c r="J31" s="66">
        <v>0.3333333333333333</v>
      </c>
      <c r="K31" s="67" t="s">
        <v>179</v>
      </c>
      <c r="L31" s="59" t="s">
        <v>147</v>
      </c>
      <c r="M31" s="59" t="s">
        <v>195</v>
      </c>
      <c r="N31" s="68"/>
      <c r="O31" s="69"/>
      <c r="P31" s="69"/>
      <c r="Q31" s="59">
        <v>1.0</v>
      </c>
      <c r="R31" s="139" t="s">
        <v>195</v>
      </c>
      <c r="S31" s="59" t="s">
        <v>149</v>
      </c>
      <c r="T31" s="59"/>
      <c r="U31" s="62">
        <v>44995.0</v>
      </c>
      <c r="V31" s="65">
        <v>0.29097222222222224</v>
      </c>
      <c r="W31" s="65">
        <v>0.6770833333333334</v>
      </c>
      <c r="X31" s="66">
        <v>0.34444444444444444</v>
      </c>
      <c r="Y31" s="66">
        <v>0.011111111111111127</v>
      </c>
      <c r="Z31" s="59" t="s">
        <v>180</v>
      </c>
      <c r="AA31" s="59" t="s">
        <v>124</v>
      </c>
      <c r="AB31" s="59"/>
      <c r="AC31" s="70"/>
      <c r="AD31" s="70">
        <v>4570.45</v>
      </c>
      <c r="AE31" s="71">
        <v>40.62622222222222</v>
      </c>
      <c r="AF31" s="71">
        <f>IF(X31&lt;&gt;"",(HOUR(X31)+MINUTE(X31)/60)*custohh,"")</f>
        <v>620</v>
      </c>
      <c r="AG31" s="70">
        <v>0.0</v>
      </c>
      <c r="AH31" s="71">
        <f t="shared" si="2"/>
        <v>620</v>
      </c>
      <c r="AI31" s="59" t="s">
        <v>378</v>
      </c>
      <c r="AJ31" s="59" t="s">
        <v>153</v>
      </c>
      <c r="AK31" s="59">
        <v>0.0</v>
      </c>
      <c r="AL31" s="72" t="s">
        <v>502</v>
      </c>
      <c r="AM31" s="59" t="s">
        <v>378</v>
      </c>
      <c r="AN31" s="73" t="s">
        <v>503</v>
      </c>
      <c r="AO31" s="59">
        <v>0.0</v>
      </c>
      <c r="AP31" s="59" t="s">
        <v>204</v>
      </c>
      <c r="AQ31" s="74" t="s">
        <v>402</v>
      </c>
      <c r="AR31" s="74"/>
      <c r="AS31" s="62"/>
      <c r="AT31" s="62"/>
      <c r="AU31" s="59"/>
    </row>
    <row r="32">
      <c r="A32" s="59">
        <v>935.0</v>
      </c>
      <c r="B32" s="60" t="str">
        <f>IFERROR(VLOOKUP($A32,contratos,2,FALSE),"")</f>
        <v>JOÃO LUIZ NOGUEIRA DE CARVALHO</v>
      </c>
      <c r="C32" s="61">
        <f t="shared" si="1"/>
        <v>4</v>
      </c>
      <c r="D32" s="62"/>
      <c r="E32" s="62"/>
      <c r="F32" s="63"/>
      <c r="G32" s="62"/>
      <c r="H32" s="64"/>
      <c r="I32" s="65"/>
      <c r="J32" s="66">
        <v>0.3333333333333333</v>
      </c>
      <c r="K32" s="67" t="s">
        <v>123</v>
      </c>
      <c r="L32" s="59" t="s">
        <v>147</v>
      </c>
      <c r="M32" s="59" t="s">
        <v>163</v>
      </c>
      <c r="N32" s="68"/>
      <c r="O32" s="69"/>
      <c r="P32" s="69"/>
      <c r="Q32" s="59">
        <v>1.0</v>
      </c>
      <c r="R32" s="139" t="s">
        <v>504</v>
      </c>
      <c r="S32" s="59" t="s">
        <v>149</v>
      </c>
      <c r="T32" s="59"/>
      <c r="U32" s="62">
        <v>44995.0</v>
      </c>
      <c r="V32" s="65">
        <v>0.2972222222222222</v>
      </c>
      <c r="W32" s="65">
        <v>0.6972222222222222</v>
      </c>
      <c r="X32" s="66">
        <v>0.35833333333333334</v>
      </c>
      <c r="Y32" s="66">
        <v>0.025000000000000022</v>
      </c>
      <c r="Z32" s="59" t="s">
        <v>142</v>
      </c>
      <c r="AA32" s="59" t="s">
        <v>217</v>
      </c>
      <c r="AB32" s="59"/>
      <c r="AC32" s="70"/>
      <c r="AD32" s="70">
        <v>0.0</v>
      </c>
      <c r="AE32" s="71">
        <v>1046.06625</v>
      </c>
      <c r="AF32" s="71">
        <f>IF(X32&lt;&gt;"",(HOUR(X32)+MINUTE(X32)/60)*custohh,"")</f>
        <v>645</v>
      </c>
      <c r="AG32" s="70">
        <v>0.0</v>
      </c>
      <c r="AH32" s="71">
        <f t="shared" si="2"/>
        <v>645</v>
      </c>
      <c r="AI32" s="59" t="s">
        <v>456</v>
      </c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>
        <v>935.0</v>
      </c>
      <c r="B33" s="60" t="str">
        <f>IFERROR(VLOOKUP($A33,contratos,2,FALSE),"")</f>
        <v>JOÃO LUIZ NOGUEIRA DE CARVALHO</v>
      </c>
      <c r="C33" s="61">
        <f t="shared" si="1"/>
        <v>4</v>
      </c>
      <c r="D33" s="62"/>
      <c r="E33" s="62"/>
      <c r="F33" s="63"/>
      <c r="G33" s="62"/>
      <c r="H33" s="65"/>
      <c r="I33" s="65"/>
      <c r="J33" s="66">
        <v>0.3333333333333333</v>
      </c>
      <c r="K33" s="67" t="s">
        <v>179</v>
      </c>
      <c r="L33" s="59" t="s">
        <v>147</v>
      </c>
      <c r="M33" s="59" t="s">
        <v>183</v>
      </c>
      <c r="N33" s="68"/>
      <c r="O33" s="69"/>
      <c r="P33" s="69"/>
      <c r="Q33" s="59">
        <v>1.0</v>
      </c>
      <c r="R33" s="139" t="s">
        <v>183</v>
      </c>
      <c r="S33" s="59" t="s">
        <v>149</v>
      </c>
      <c r="T33" s="59"/>
      <c r="U33" s="62">
        <v>44995.0</v>
      </c>
      <c r="V33" s="65">
        <v>0.29791666666666666</v>
      </c>
      <c r="W33" s="65">
        <v>0.5965277777777778</v>
      </c>
      <c r="X33" s="66">
        <v>0.2569444444444444</v>
      </c>
      <c r="Y33" s="66">
        <v>-0.0763888888888889</v>
      </c>
      <c r="Z33" s="59" t="s">
        <v>151</v>
      </c>
      <c r="AA33" s="59" t="s">
        <v>198</v>
      </c>
      <c r="AB33" s="59"/>
      <c r="AC33" s="70"/>
      <c r="AD33" s="70">
        <v>16737.06</v>
      </c>
      <c r="AE33" s="71">
        <v>1046.06625</v>
      </c>
      <c r="AF33" s="71">
        <f>IF(X33&lt;&gt;"",(HOUR(X33)+MINUTE(X33)/60)*custohh,"")</f>
        <v>462.5</v>
      </c>
      <c r="AG33" s="70">
        <v>0.0</v>
      </c>
      <c r="AH33" s="71">
        <f t="shared" si="2"/>
        <v>462.5</v>
      </c>
      <c r="AI33" s="59" t="s">
        <v>456</v>
      </c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>
        <v>7.0</v>
      </c>
      <c r="B34" s="60" t="str">
        <f>IFERROR(VLOOKUP($A34,contratos,2,FALSE),"")</f>
        <v>REUNIÕES, TREINAMENTOS E PASSAGEM DE PROJETOS</v>
      </c>
      <c r="C34" s="61">
        <f t="shared" si="1"/>
        <v>22</v>
      </c>
      <c r="D34" s="62"/>
      <c r="E34" s="62"/>
      <c r="F34" s="63"/>
      <c r="G34" s="62"/>
      <c r="H34" s="65"/>
      <c r="I34" s="65"/>
      <c r="J34" s="66">
        <v>0.3333333333333333</v>
      </c>
      <c r="K34" s="67" t="s">
        <v>191</v>
      </c>
      <c r="L34" s="59" t="s">
        <v>11</v>
      </c>
      <c r="M34" s="59" t="s">
        <v>11</v>
      </c>
      <c r="N34" s="68"/>
      <c r="O34" s="69"/>
      <c r="P34" s="69"/>
      <c r="Q34" s="59">
        <v>0.0</v>
      </c>
      <c r="R34" s="139" t="s">
        <v>498</v>
      </c>
      <c r="S34" s="59" t="s">
        <v>149</v>
      </c>
      <c r="T34" s="59"/>
      <c r="U34" s="62">
        <v>44994.0</v>
      </c>
      <c r="V34" s="65">
        <v>0.2916666666666667</v>
      </c>
      <c r="W34" s="65">
        <v>0.7083333333333334</v>
      </c>
      <c r="X34" s="66">
        <v>0.375</v>
      </c>
      <c r="Y34" s="66">
        <v>0.0</v>
      </c>
      <c r="Z34" s="59" t="s">
        <v>134</v>
      </c>
      <c r="AA34" s="59" t="s">
        <v>197</v>
      </c>
      <c r="AB34" s="59"/>
      <c r="AC34" s="70"/>
      <c r="AD34" s="70">
        <v>0.0</v>
      </c>
      <c r="AE34" s="71">
        <v>0.0</v>
      </c>
      <c r="AF34" s="71">
        <f>IF(X34&lt;&gt;"",(HOUR(X34)+MINUTE(X34)/60)*custohh,"")</f>
        <v>675</v>
      </c>
      <c r="AG34" s="70">
        <v>0.0</v>
      </c>
      <c r="AH34" s="71">
        <f t="shared" si="2"/>
        <v>675</v>
      </c>
      <c r="AI34" s="59" t="s">
        <v>456</v>
      </c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>
        <v>7.0</v>
      </c>
      <c r="B35" s="60" t="str">
        <f>IFERROR(VLOOKUP($A35,contratos,2,FALSE),"")</f>
        <v>REUNIÕES, TREINAMENTOS E PASSAGEM DE PROJETOS</v>
      </c>
      <c r="C35" s="61">
        <f t="shared" si="1"/>
        <v>22</v>
      </c>
      <c r="D35" s="62"/>
      <c r="E35" s="62"/>
      <c r="F35" s="63"/>
      <c r="G35" s="62"/>
      <c r="H35" s="64"/>
      <c r="I35" s="65"/>
      <c r="J35" s="66">
        <v>0.375</v>
      </c>
      <c r="K35" s="67" t="s">
        <v>191</v>
      </c>
      <c r="L35" s="59" t="s">
        <v>11</v>
      </c>
      <c r="M35" s="59" t="s">
        <v>11</v>
      </c>
      <c r="N35" s="68"/>
      <c r="O35" s="69"/>
      <c r="P35" s="69"/>
      <c r="Q35" s="59">
        <v>0.0</v>
      </c>
      <c r="R35" s="139" t="s">
        <v>498</v>
      </c>
      <c r="S35" s="59" t="s">
        <v>149</v>
      </c>
      <c r="T35" s="59"/>
      <c r="U35" s="62">
        <v>44994.0</v>
      </c>
      <c r="V35" s="65">
        <v>0.2916666666666667</v>
      </c>
      <c r="W35" s="65">
        <v>0.7083333333333334</v>
      </c>
      <c r="X35" s="66">
        <v>0.375</v>
      </c>
      <c r="Y35" s="66">
        <v>0.0</v>
      </c>
      <c r="Z35" s="59" t="s">
        <v>160</v>
      </c>
      <c r="AA35" s="59" t="s">
        <v>192</v>
      </c>
      <c r="AB35" s="59"/>
      <c r="AC35" s="70"/>
      <c r="AD35" s="70">
        <v>0.0</v>
      </c>
      <c r="AE35" s="71">
        <v>0.0</v>
      </c>
      <c r="AF35" s="71">
        <f>IF(X35&lt;&gt;"",(HOUR(X35)+MINUTE(X35)/60)*custohh,"")</f>
        <v>675</v>
      </c>
      <c r="AG35" s="70">
        <v>0.0</v>
      </c>
      <c r="AH35" s="71">
        <f t="shared" si="2"/>
        <v>675</v>
      </c>
      <c r="AI35" s="59" t="s">
        <v>456</v>
      </c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>
        <v>657.0</v>
      </c>
      <c r="B36" s="60" t="str">
        <f>IFERROR(VLOOKUP($A36,contratos,2,FALSE),"")</f>
        <v>MOACIR QUEIROZ FARIA</v>
      </c>
      <c r="C36" s="61">
        <f t="shared" si="1"/>
        <v>15</v>
      </c>
      <c r="D36" s="62"/>
      <c r="E36" s="62"/>
      <c r="F36" s="63"/>
      <c r="G36" s="62"/>
      <c r="H36" s="64"/>
      <c r="I36" s="65"/>
      <c r="J36" s="66">
        <v>0.375</v>
      </c>
      <c r="K36" s="67" t="s">
        <v>179</v>
      </c>
      <c r="L36" s="59" t="s">
        <v>147</v>
      </c>
      <c r="M36" s="59" t="s">
        <v>195</v>
      </c>
      <c r="N36" s="68"/>
      <c r="O36" s="69"/>
      <c r="P36" s="69"/>
      <c r="Q36" s="59">
        <v>1.0</v>
      </c>
      <c r="R36" s="139" t="s">
        <v>195</v>
      </c>
      <c r="S36" s="59" t="s">
        <v>149</v>
      </c>
      <c r="T36" s="59"/>
      <c r="U36" s="62">
        <v>44994.0</v>
      </c>
      <c r="V36" s="65">
        <v>0.3</v>
      </c>
      <c r="W36" s="65">
        <v>0.7083333333333334</v>
      </c>
      <c r="X36" s="66">
        <v>0.36666666666666664</v>
      </c>
      <c r="Y36" s="66">
        <v>-0.00833333333333336</v>
      </c>
      <c r="Z36" s="59" t="s">
        <v>167</v>
      </c>
      <c r="AA36" s="59" t="s">
        <v>219</v>
      </c>
      <c r="AB36" s="59"/>
      <c r="AC36" s="70"/>
      <c r="AD36" s="70">
        <v>0.0</v>
      </c>
      <c r="AE36" s="71">
        <v>40.62622222222222</v>
      </c>
      <c r="AF36" s="71">
        <f>IF(X36&lt;&gt;"",(HOUR(X36)+MINUTE(X36)/60)*custohh,"")</f>
        <v>660</v>
      </c>
      <c r="AG36" s="70">
        <v>0.0</v>
      </c>
      <c r="AH36" s="71">
        <f t="shared" si="2"/>
        <v>660</v>
      </c>
      <c r="AI36" s="59" t="s">
        <v>456</v>
      </c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>
        <v>685.0</v>
      </c>
      <c r="B37" s="60" t="str">
        <f>IFERROR(VLOOKUP($A37,contratos,2,FALSE),"")</f>
        <v>SANDERS LUKE DA SILVA MACIEL</v>
      </c>
      <c r="C37" s="61">
        <f t="shared" si="1"/>
        <v>9</v>
      </c>
      <c r="D37" s="62"/>
      <c r="E37" s="62"/>
      <c r="F37" s="63"/>
      <c r="G37" s="62"/>
      <c r="H37" s="65"/>
      <c r="I37" s="65"/>
      <c r="J37" s="66">
        <v>0.375</v>
      </c>
      <c r="K37" s="67" t="s">
        <v>179</v>
      </c>
      <c r="L37" s="59" t="s">
        <v>147</v>
      </c>
      <c r="M37" s="59" t="s">
        <v>155</v>
      </c>
      <c r="N37" s="68"/>
      <c r="O37" s="69"/>
      <c r="P37" s="69"/>
      <c r="Q37" s="59">
        <v>1.0</v>
      </c>
      <c r="R37" s="139" t="s">
        <v>155</v>
      </c>
      <c r="S37" s="59" t="s">
        <v>149</v>
      </c>
      <c r="T37" s="59"/>
      <c r="U37" s="62">
        <v>44994.0</v>
      </c>
      <c r="V37" s="65">
        <v>0.2777777777777778</v>
      </c>
      <c r="W37" s="65">
        <v>0.7159722222222222</v>
      </c>
      <c r="X37" s="66">
        <v>0.39652777777777776</v>
      </c>
      <c r="Y37" s="66">
        <v>0.021527777777777757</v>
      </c>
      <c r="Z37" s="59" t="s">
        <v>203</v>
      </c>
      <c r="AA37" s="59" t="s">
        <v>125</v>
      </c>
      <c r="AB37" s="59"/>
      <c r="AC37" s="70"/>
      <c r="AD37" s="70">
        <v>0.0</v>
      </c>
      <c r="AE37" s="71">
        <v>0.0</v>
      </c>
      <c r="AF37" s="71">
        <f>IF(X37&lt;&gt;"",(HOUR(X37)+MINUTE(X37)/60)*custohh,"")</f>
        <v>713.75</v>
      </c>
      <c r="AG37" s="70">
        <v>0.0</v>
      </c>
      <c r="AH37" s="71">
        <f t="shared" si="2"/>
        <v>713.75</v>
      </c>
      <c r="AI37" s="59" t="s">
        <v>456</v>
      </c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>
        <v>657.0</v>
      </c>
      <c r="B38" s="60" t="str">
        <f>IFERROR(VLOOKUP($A38,contratos,2,FALSE),"")</f>
        <v>MOACIR QUEIROZ FARIA</v>
      </c>
      <c r="C38" s="61">
        <f t="shared" si="1"/>
        <v>15</v>
      </c>
      <c r="D38" s="62"/>
      <c r="E38" s="62"/>
      <c r="F38" s="63"/>
      <c r="G38" s="62"/>
      <c r="H38" s="65"/>
      <c r="I38" s="65"/>
      <c r="J38" s="66">
        <v>0.375</v>
      </c>
      <c r="K38" s="67" t="s">
        <v>179</v>
      </c>
      <c r="L38" s="59" t="s">
        <v>147</v>
      </c>
      <c r="M38" s="59" t="s">
        <v>195</v>
      </c>
      <c r="N38" s="68"/>
      <c r="O38" s="69"/>
      <c r="P38" s="69"/>
      <c r="Q38" s="59">
        <v>1.0</v>
      </c>
      <c r="R38" s="139" t="s">
        <v>195</v>
      </c>
      <c r="S38" s="59" t="s">
        <v>149</v>
      </c>
      <c r="T38" s="59"/>
      <c r="U38" s="62">
        <v>44994.0</v>
      </c>
      <c r="V38" s="65">
        <v>0.3138888888888889</v>
      </c>
      <c r="W38" s="65">
        <v>0.7159722222222222</v>
      </c>
      <c r="X38" s="66">
        <v>0.36041666666666666</v>
      </c>
      <c r="Y38" s="66">
        <v>-0.014583333333333337</v>
      </c>
      <c r="Z38" s="59" t="s">
        <v>180</v>
      </c>
      <c r="AA38" s="59" t="s">
        <v>124</v>
      </c>
      <c r="AB38" s="59"/>
      <c r="AC38" s="70"/>
      <c r="AD38" s="70">
        <v>0.0</v>
      </c>
      <c r="AE38" s="71">
        <v>40.62622222222222</v>
      </c>
      <c r="AF38" s="71">
        <f>IF(X38&lt;&gt;"",(HOUR(X38)+MINUTE(X38)/60)*custohh,"")</f>
        <v>648.75</v>
      </c>
      <c r="AG38" s="70">
        <v>0.0</v>
      </c>
      <c r="AH38" s="71">
        <f t="shared" si="2"/>
        <v>648.75</v>
      </c>
      <c r="AI38" s="59" t="s">
        <v>456</v>
      </c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>
        <v>952.0</v>
      </c>
      <c r="B39" s="60" t="str">
        <f>IFERROR(VLOOKUP($A39,contratos,2,FALSE),"")</f>
        <v>DANIEL BRUXEL</v>
      </c>
      <c r="C39" s="61">
        <f t="shared" si="1"/>
        <v>4</v>
      </c>
      <c r="D39" s="62"/>
      <c r="E39" s="62"/>
      <c r="F39" s="63"/>
      <c r="G39" s="62"/>
      <c r="H39" s="65"/>
      <c r="I39" s="65"/>
      <c r="J39" s="66">
        <v>0.375</v>
      </c>
      <c r="K39" s="67" t="s">
        <v>179</v>
      </c>
      <c r="L39" s="59" t="s">
        <v>147</v>
      </c>
      <c r="M39" s="59" t="s">
        <v>201</v>
      </c>
      <c r="N39" s="68"/>
      <c r="O39" s="69"/>
      <c r="P39" s="69"/>
      <c r="Q39" s="59">
        <v>1.0</v>
      </c>
      <c r="R39" s="139" t="s">
        <v>201</v>
      </c>
      <c r="S39" s="59" t="s">
        <v>149</v>
      </c>
      <c r="T39" s="59"/>
      <c r="U39" s="62">
        <v>44994.0</v>
      </c>
      <c r="V39" s="65">
        <v>0.2916666666666667</v>
      </c>
      <c r="W39" s="65">
        <v>0.8361111111111111</v>
      </c>
      <c r="X39" s="66">
        <v>0.5027777777777778</v>
      </c>
      <c r="Y39" s="66">
        <v>0.12777777777777777</v>
      </c>
      <c r="Z39" s="59" t="s">
        <v>142</v>
      </c>
      <c r="AA39" s="59" t="s">
        <v>217</v>
      </c>
      <c r="AB39" s="59"/>
      <c r="AC39" s="70"/>
      <c r="AD39" s="70">
        <v>0.0</v>
      </c>
      <c r="AE39" s="71">
        <v>0.0</v>
      </c>
      <c r="AF39" s="71">
        <f>IF(X39&lt;&gt;"",(HOUR(X39)+MINUTE(X39)/60)*custohh,"")</f>
        <v>905</v>
      </c>
      <c r="AG39" s="70">
        <v>7879.32</v>
      </c>
      <c r="AH39" s="71">
        <f t="shared" si="2"/>
        <v>8784.32</v>
      </c>
      <c r="AI39" s="59" t="s">
        <v>456</v>
      </c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>
        <v>935.0</v>
      </c>
      <c r="B40" s="60" t="str">
        <f>IFERROR(VLOOKUP($A40,contratos,2,FALSE),"")</f>
        <v>JOÃO LUIZ NOGUEIRA DE CARVALHO</v>
      </c>
      <c r="C40" s="61">
        <f t="shared" si="1"/>
        <v>4</v>
      </c>
      <c r="D40" s="62"/>
      <c r="E40" s="62"/>
      <c r="F40" s="63"/>
      <c r="G40" s="62"/>
      <c r="H40" s="65"/>
      <c r="I40" s="65"/>
      <c r="J40" s="66">
        <v>0.375</v>
      </c>
      <c r="K40" s="67" t="s">
        <v>179</v>
      </c>
      <c r="L40" s="59" t="s">
        <v>147</v>
      </c>
      <c r="M40" s="59" t="s">
        <v>195</v>
      </c>
      <c r="N40" s="68"/>
      <c r="O40" s="69"/>
      <c r="P40" s="69"/>
      <c r="Q40" s="59">
        <v>1.0</v>
      </c>
      <c r="R40" s="139" t="s">
        <v>195</v>
      </c>
      <c r="S40" s="59" t="s">
        <v>149</v>
      </c>
      <c r="T40" s="59"/>
      <c r="U40" s="62">
        <v>44994.0</v>
      </c>
      <c r="V40" s="65">
        <v>0.33055555555555555</v>
      </c>
      <c r="W40" s="65">
        <v>0.7055555555555556</v>
      </c>
      <c r="X40" s="66">
        <v>0.3333333333333333</v>
      </c>
      <c r="Y40" s="66">
        <v>-0.041666666666666685</v>
      </c>
      <c r="Z40" s="59" t="s">
        <v>151</v>
      </c>
      <c r="AA40" s="59" t="s">
        <v>198</v>
      </c>
      <c r="AB40" s="59"/>
      <c r="AC40" s="70"/>
      <c r="AD40" s="70">
        <v>0.0</v>
      </c>
      <c r="AE40" s="71">
        <v>1046.06625</v>
      </c>
      <c r="AF40" s="71">
        <f>IF(X40&lt;&gt;"",(HOUR(X40)+MINUTE(X40)/60)*custohh,"")</f>
        <v>600</v>
      </c>
      <c r="AG40" s="70">
        <v>0.0</v>
      </c>
      <c r="AH40" s="71">
        <f t="shared" si="2"/>
        <v>600</v>
      </c>
      <c r="AI40" s="59" t="s">
        <v>378</v>
      </c>
      <c r="AJ40" s="59" t="s">
        <v>199</v>
      </c>
      <c r="AK40" s="59">
        <v>0.0</v>
      </c>
      <c r="AL40" s="72" t="s">
        <v>505</v>
      </c>
      <c r="AM40" s="59" t="s">
        <v>378</v>
      </c>
      <c r="AN40" s="73" t="s">
        <v>503</v>
      </c>
      <c r="AO40" s="59">
        <v>0.0</v>
      </c>
      <c r="AP40" s="59" t="s">
        <v>154</v>
      </c>
      <c r="AQ40" s="74" t="s">
        <v>402</v>
      </c>
      <c r="AR40" s="74"/>
      <c r="AS40" s="62"/>
      <c r="AT40" s="62"/>
      <c r="AU40" s="59"/>
    </row>
    <row r="41">
      <c r="A41" s="59">
        <v>7.0</v>
      </c>
      <c r="B41" s="60" t="str">
        <f>IFERROR(VLOOKUP($A41,contratos,2,FALSE),"")</f>
        <v>REUNIÕES, TREINAMENTOS E PASSAGEM DE PROJETOS</v>
      </c>
      <c r="C41" s="61">
        <f t="shared" si="1"/>
        <v>22</v>
      </c>
      <c r="D41" s="62"/>
      <c r="E41" s="62"/>
      <c r="F41" s="63"/>
      <c r="G41" s="62"/>
      <c r="H41" s="64"/>
      <c r="I41" s="65"/>
      <c r="J41" s="66">
        <v>0.375</v>
      </c>
      <c r="K41" s="67" t="s">
        <v>191</v>
      </c>
      <c r="L41" s="59" t="s">
        <v>11</v>
      </c>
      <c r="M41" s="59" t="s">
        <v>11</v>
      </c>
      <c r="N41" s="68"/>
      <c r="O41" s="69"/>
      <c r="P41" s="69"/>
      <c r="Q41" s="59">
        <v>0.0</v>
      </c>
      <c r="R41" s="139" t="s">
        <v>498</v>
      </c>
      <c r="S41" s="59" t="s">
        <v>149</v>
      </c>
      <c r="T41" s="59"/>
      <c r="U41" s="62">
        <v>44993.0</v>
      </c>
      <c r="V41" s="65">
        <v>0.2916666666666667</v>
      </c>
      <c r="W41" s="65">
        <v>0.7083333333333334</v>
      </c>
      <c r="X41" s="66">
        <v>0.375</v>
      </c>
      <c r="Y41" s="66">
        <v>0.0</v>
      </c>
      <c r="Z41" s="59" t="s">
        <v>134</v>
      </c>
      <c r="AA41" s="59" t="s">
        <v>197</v>
      </c>
      <c r="AB41" s="59"/>
      <c r="AC41" s="70"/>
      <c r="AD41" s="70">
        <v>0.0</v>
      </c>
      <c r="AE41" s="71">
        <v>0.0</v>
      </c>
      <c r="AF41" s="71">
        <f>IF(X41&lt;&gt;"",(HOUR(X41)+MINUTE(X41)/60)*custohh,"")</f>
        <v>675</v>
      </c>
      <c r="AG41" s="70">
        <v>0.0</v>
      </c>
      <c r="AH41" s="71">
        <f t="shared" si="2"/>
        <v>675</v>
      </c>
      <c r="AI41" s="59" t="s">
        <v>456</v>
      </c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>
        <v>7.0</v>
      </c>
      <c r="B42" s="60" t="str">
        <f>IFERROR(VLOOKUP($A42,contratos,2,FALSE),"")</f>
        <v>REUNIÕES, TREINAMENTOS E PASSAGEM DE PROJETOS</v>
      </c>
      <c r="C42" s="61">
        <f t="shared" si="1"/>
        <v>22</v>
      </c>
      <c r="D42" s="62"/>
      <c r="E42" s="62"/>
      <c r="F42" s="63"/>
      <c r="G42" s="62"/>
      <c r="H42" s="65"/>
      <c r="I42" s="65"/>
      <c r="J42" s="66">
        <v>0.375</v>
      </c>
      <c r="K42" s="67" t="s">
        <v>191</v>
      </c>
      <c r="L42" s="59" t="s">
        <v>11</v>
      </c>
      <c r="M42" s="59" t="s">
        <v>11</v>
      </c>
      <c r="N42" s="68"/>
      <c r="O42" s="69"/>
      <c r="P42" s="69"/>
      <c r="Q42" s="59">
        <v>0.0</v>
      </c>
      <c r="R42" s="139" t="s">
        <v>498</v>
      </c>
      <c r="S42" s="59" t="s">
        <v>149</v>
      </c>
      <c r="T42" s="59"/>
      <c r="U42" s="62">
        <v>44993.0</v>
      </c>
      <c r="V42" s="65">
        <v>0.2916666666666667</v>
      </c>
      <c r="W42" s="65">
        <v>0.7083333333333334</v>
      </c>
      <c r="X42" s="66">
        <v>0.375</v>
      </c>
      <c r="Y42" s="66">
        <v>0.0</v>
      </c>
      <c r="Z42" s="59" t="s">
        <v>160</v>
      </c>
      <c r="AA42" s="59" t="s">
        <v>192</v>
      </c>
      <c r="AB42" s="59"/>
      <c r="AC42" s="70"/>
      <c r="AD42" s="70">
        <v>0.0</v>
      </c>
      <c r="AE42" s="71">
        <v>0.0</v>
      </c>
      <c r="AF42" s="71">
        <f>IF(X42&lt;&gt;"",(HOUR(X42)+MINUTE(X42)/60)*custohh,"")</f>
        <v>675</v>
      </c>
      <c r="AG42" s="70">
        <v>0.0</v>
      </c>
      <c r="AH42" s="71">
        <f t="shared" si="2"/>
        <v>675</v>
      </c>
      <c r="AI42" s="59" t="s">
        <v>456</v>
      </c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>
        <v>940.0</v>
      </c>
      <c r="B43" s="60" t="str">
        <f>IFERROR(VLOOKUP($A43,contratos,2,FALSE),"")</f>
        <v>TATIANA TEIXEIRA DE SOUZA COUTO</v>
      </c>
      <c r="C43" s="61">
        <f t="shared" si="1"/>
        <v>3</v>
      </c>
      <c r="D43" s="62"/>
      <c r="E43" s="62"/>
      <c r="F43" s="63"/>
      <c r="G43" s="62"/>
      <c r="H43" s="64"/>
      <c r="I43" s="65"/>
      <c r="J43" s="66">
        <v>0.375</v>
      </c>
      <c r="K43" s="67" t="s">
        <v>179</v>
      </c>
      <c r="L43" s="59" t="s">
        <v>147</v>
      </c>
      <c r="M43" s="59" t="s">
        <v>195</v>
      </c>
      <c r="N43" s="68"/>
      <c r="O43" s="69"/>
      <c r="P43" s="69"/>
      <c r="Q43" s="59">
        <v>1.0</v>
      </c>
      <c r="R43" s="139" t="s">
        <v>195</v>
      </c>
      <c r="S43" s="59" t="s">
        <v>149</v>
      </c>
      <c r="T43" s="59"/>
      <c r="U43" s="62">
        <v>44993.0</v>
      </c>
      <c r="V43" s="65">
        <v>0.2965277777777778</v>
      </c>
      <c r="W43" s="65">
        <v>0.49027777777777776</v>
      </c>
      <c r="X43" s="66">
        <v>0.19375</v>
      </c>
      <c r="Y43" s="66">
        <v>-0.014583333333333337</v>
      </c>
      <c r="Z43" s="59" t="s">
        <v>151</v>
      </c>
      <c r="AA43" s="59" t="s">
        <v>198</v>
      </c>
      <c r="AB43" s="59"/>
      <c r="AC43" s="70"/>
      <c r="AD43" s="70">
        <v>12716.74</v>
      </c>
      <c r="AE43" s="71">
        <v>1412.971111111111</v>
      </c>
      <c r="AF43" s="71">
        <f>IF(X43&lt;&gt;"",(HOUR(X43)+MINUTE(X43)/60)*custohh,"")</f>
        <v>348.75</v>
      </c>
      <c r="AG43" s="70">
        <v>0.0</v>
      </c>
      <c r="AH43" s="71">
        <f t="shared" si="2"/>
        <v>348.75</v>
      </c>
      <c r="AI43" s="59" t="s">
        <v>456</v>
      </c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>
        <v>935.0</v>
      </c>
      <c r="B44" s="60" t="str">
        <f>IFERROR(VLOOKUP($A44,contratos,2,FALSE),"")</f>
        <v>JOÃO LUIZ NOGUEIRA DE CARVALHO</v>
      </c>
      <c r="C44" s="61">
        <f t="shared" si="1"/>
        <v>4</v>
      </c>
      <c r="D44" s="62"/>
      <c r="E44" s="62"/>
      <c r="F44" s="63"/>
      <c r="G44" s="62"/>
      <c r="H44" s="64"/>
      <c r="I44" s="65"/>
      <c r="J44" s="66">
        <v>0.20833333333333334</v>
      </c>
      <c r="K44" s="67" t="s">
        <v>179</v>
      </c>
      <c r="L44" s="59" t="s">
        <v>147</v>
      </c>
      <c r="M44" s="59" t="s">
        <v>195</v>
      </c>
      <c r="N44" s="68"/>
      <c r="O44" s="69"/>
      <c r="P44" s="69"/>
      <c r="Q44" s="59">
        <v>1.0</v>
      </c>
      <c r="R44" s="139" t="s">
        <v>195</v>
      </c>
      <c r="S44" s="59" t="s">
        <v>149</v>
      </c>
      <c r="T44" s="59"/>
      <c r="U44" s="62">
        <v>44993.0</v>
      </c>
      <c r="V44" s="65">
        <v>0.4909722222222222</v>
      </c>
      <c r="W44" s="65">
        <v>0.7055555555555556</v>
      </c>
      <c r="X44" s="66">
        <v>0.17291666666666666</v>
      </c>
      <c r="Y44" s="66">
        <v>0.0062500000000000056</v>
      </c>
      <c r="Z44" s="59" t="s">
        <v>151</v>
      </c>
      <c r="AA44" s="59" t="s">
        <v>198</v>
      </c>
      <c r="AB44" s="59"/>
      <c r="AC44" s="70"/>
      <c r="AD44" s="70">
        <v>0.0</v>
      </c>
      <c r="AE44" s="71">
        <v>1046.06625</v>
      </c>
      <c r="AF44" s="71">
        <f>IF(X44&lt;&gt;"",(HOUR(X44)+MINUTE(X44)/60)*custohh,"")</f>
        <v>311.25</v>
      </c>
      <c r="AG44" s="70">
        <v>0.0</v>
      </c>
      <c r="AH44" s="71">
        <f t="shared" si="2"/>
        <v>311.25</v>
      </c>
      <c r="AI44" s="59" t="s">
        <v>456</v>
      </c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>
        <v>657.0</v>
      </c>
      <c r="B45" s="60" t="str">
        <f>IFERROR(VLOOKUP($A45,contratos,2,FALSE),"")</f>
        <v>MOACIR QUEIROZ FARIA</v>
      </c>
      <c r="C45" s="61">
        <f t="shared" si="1"/>
        <v>15</v>
      </c>
      <c r="D45" s="62"/>
      <c r="E45" s="62"/>
      <c r="F45" s="63"/>
      <c r="G45" s="62"/>
      <c r="H45" s="65"/>
      <c r="I45" s="65"/>
      <c r="J45" s="66">
        <v>0.16666666666666666</v>
      </c>
      <c r="K45" s="67" t="s">
        <v>179</v>
      </c>
      <c r="L45" s="59" t="s">
        <v>147</v>
      </c>
      <c r="M45" s="59" t="s">
        <v>195</v>
      </c>
      <c r="N45" s="68"/>
      <c r="O45" s="69"/>
      <c r="P45" s="69"/>
      <c r="Q45" s="59">
        <v>1.0</v>
      </c>
      <c r="R45" s="139" t="s">
        <v>195</v>
      </c>
      <c r="S45" s="59" t="s">
        <v>149</v>
      </c>
      <c r="T45" s="59"/>
      <c r="U45" s="62">
        <v>44993.0</v>
      </c>
      <c r="V45" s="65">
        <v>0.29375</v>
      </c>
      <c r="W45" s="65">
        <v>0.7048611111111112</v>
      </c>
      <c r="X45" s="66">
        <v>0.36944444444444446</v>
      </c>
      <c r="Y45" s="66">
        <v>-0.005555555555555536</v>
      </c>
      <c r="Z45" s="59" t="s">
        <v>167</v>
      </c>
      <c r="AA45" s="59" t="s">
        <v>219</v>
      </c>
      <c r="AB45" s="59"/>
      <c r="AC45" s="70"/>
      <c r="AD45" s="70">
        <v>0.0</v>
      </c>
      <c r="AE45" s="71">
        <v>40.62622222222222</v>
      </c>
      <c r="AF45" s="71">
        <f>IF(X45&lt;&gt;"",(HOUR(X45)+MINUTE(X45)/60)*custohh,"")</f>
        <v>665</v>
      </c>
      <c r="AG45" s="70">
        <v>0.0</v>
      </c>
      <c r="AH45" s="71">
        <f t="shared" si="2"/>
        <v>665</v>
      </c>
      <c r="AI45" s="59" t="s">
        <v>456</v>
      </c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>
        <v>685.0</v>
      </c>
      <c r="B46" s="60" t="str">
        <f>IFERROR(VLOOKUP($A46,contratos,2,FALSE),"")</f>
        <v>SANDERS LUKE DA SILVA MACIEL</v>
      </c>
      <c r="C46" s="61">
        <f t="shared" si="1"/>
        <v>9</v>
      </c>
      <c r="D46" s="62"/>
      <c r="E46" s="62"/>
      <c r="F46" s="63"/>
      <c r="G46" s="62"/>
      <c r="H46" s="64"/>
      <c r="I46" s="65"/>
      <c r="J46" s="66">
        <v>0.375</v>
      </c>
      <c r="K46" s="67" t="s">
        <v>179</v>
      </c>
      <c r="L46" s="59" t="s">
        <v>147</v>
      </c>
      <c r="M46" s="59" t="s">
        <v>195</v>
      </c>
      <c r="N46" s="68"/>
      <c r="O46" s="69"/>
      <c r="P46" s="69"/>
      <c r="Q46" s="59">
        <v>1.0</v>
      </c>
      <c r="R46" s="139" t="s">
        <v>155</v>
      </c>
      <c r="S46" s="59" t="s">
        <v>149</v>
      </c>
      <c r="T46" s="59"/>
      <c r="U46" s="62">
        <v>44993.0</v>
      </c>
      <c r="V46" s="65">
        <v>0.27361111111111114</v>
      </c>
      <c r="W46" s="65">
        <v>0.7118055555555556</v>
      </c>
      <c r="X46" s="66">
        <v>0.39652777777777776</v>
      </c>
      <c r="Y46" s="66">
        <v>0.021527777777777757</v>
      </c>
      <c r="Z46" s="59" t="s">
        <v>203</v>
      </c>
      <c r="AA46" s="59" t="s">
        <v>125</v>
      </c>
      <c r="AB46" s="59"/>
      <c r="AC46" s="70"/>
      <c r="AD46" s="70">
        <v>0.0</v>
      </c>
      <c r="AE46" s="71">
        <v>0.0</v>
      </c>
      <c r="AF46" s="71">
        <f>IF(X46&lt;&gt;"",(HOUR(X46)+MINUTE(X46)/60)*custohh,"")</f>
        <v>713.75</v>
      </c>
      <c r="AG46" s="70">
        <v>0.0</v>
      </c>
      <c r="AH46" s="71">
        <f t="shared" si="2"/>
        <v>713.75</v>
      </c>
      <c r="AI46" s="59" t="s">
        <v>456</v>
      </c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>
        <v>657.0</v>
      </c>
      <c r="B47" s="60" t="str">
        <f>IFERROR(VLOOKUP($A47,contratos,2,FALSE),"")</f>
        <v>MOACIR QUEIROZ FARIA</v>
      </c>
      <c r="C47" s="61">
        <f t="shared" si="1"/>
        <v>15</v>
      </c>
      <c r="D47" s="62"/>
      <c r="E47" s="62"/>
      <c r="F47" s="63"/>
      <c r="G47" s="62"/>
      <c r="H47" s="65"/>
      <c r="I47" s="65"/>
      <c r="J47" s="66">
        <v>0.375</v>
      </c>
      <c r="K47" s="67" t="s">
        <v>179</v>
      </c>
      <c r="L47" s="59" t="s">
        <v>147</v>
      </c>
      <c r="M47" s="59" t="s">
        <v>195</v>
      </c>
      <c r="N47" s="68"/>
      <c r="O47" s="69"/>
      <c r="P47" s="69"/>
      <c r="Q47" s="59">
        <v>1.0</v>
      </c>
      <c r="R47" s="139" t="s">
        <v>195</v>
      </c>
      <c r="S47" s="59" t="s">
        <v>149</v>
      </c>
      <c r="T47" s="59"/>
      <c r="U47" s="62">
        <v>44993.0</v>
      </c>
      <c r="V47" s="65">
        <v>0.3194444444444444</v>
      </c>
      <c r="W47" s="65">
        <v>0.6993055555555555</v>
      </c>
      <c r="X47" s="66">
        <v>0.33819444444444446</v>
      </c>
      <c r="Y47" s="66">
        <v>-0.036805555555555536</v>
      </c>
      <c r="Z47" s="59" t="s">
        <v>180</v>
      </c>
      <c r="AA47" s="59" t="s">
        <v>124</v>
      </c>
      <c r="AB47" s="59"/>
      <c r="AC47" s="70"/>
      <c r="AD47" s="70">
        <v>0.0</v>
      </c>
      <c r="AE47" s="71">
        <v>40.62622222222222</v>
      </c>
      <c r="AF47" s="71">
        <f>IF(X47&lt;&gt;"",(HOUR(X47)+MINUTE(X47)/60)*custohh,"")</f>
        <v>608.75</v>
      </c>
      <c r="AG47" s="70">
        <v>0.0</v>
      </c>
      <c r="AH47" s="71">
        <f t="shared" si="2"/>
        <v>608.75</v>
      </c>
      <c r="AI47" s="59" t="s">
        <v>456</v>
      </c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>
        <v>952.0</v>
      </c>
      <c r="B48" s="60" t="str">
        <f>IFERROR(VLOOKUP($A48,contratos,2,FALSE),"")</f>
        <v>DANIEL BRUXEL</v>
      </c>
      <c r="C48" s="61">
        <f t="shared" si="1"/>
        <v>4</v>
      </c>
      <c r="D48" s="62"/>
      <c r="E48" s="62"/>
      <c r="F48" s="63"/>
      <c r="G48" s="62"/>
      <c r="H48" s="65"/>
      <c r="I48" s="65"/>
      <c r="J48" s="66">
        <v>0.375</v>
      </c>
      <c r="K48" s="67" t="s">
        <v>179</v>
      </c>
      <c r="L48" s="59" t="s">
        <v>147</v>
      </c>
      <c r="M48" s="59" t="s">
        <v>201</v>
      </c>
      <c r="N48" s="68"/>
      <c r="O48" s="69"/>
      <c r="P48" s="69"/>
      <c r="Q48" s="59">
        <v>1.0</v>
      </c>
      <c r="R48" s="139" t="s">
        <v>201</v>
      </c>
      <c r="S48" s="59" t="s">
        <v>149</v>
      </c>
      <c r="T48" s="59"/>
      <c r="U48" s="62">
        <v>44993.0</v>
      </c>
      <c r="V48" s="65">
        <v>0.2916666666666667</v>
      </c>
      <c r="W48" s="65">
        <v>0.7208333333333333</v>
      </c>
      <c r="X48" s="66">
        <v>0.3875</v>
      </c>
      <c r="Y48" s="66">
        <v>0.012500000000000011</v>
      </c>
      <c r="Z48" s="59" t="s">
        <v>142</v>
      </c>
      <c r="AA48" s="59" t="s">
        <v>217</v>
      </c>
      <c r="AB48" s="59"/>
      <c r="AC48" s="70"/>
      <c r="AD48" s="70">
        <v>0.0</v>
      </c>
      <c r="AE48" s="71">
        <v>0.0</v>
      </c>
      <c r="AF48" s="71">
        <f>IF(X48&lt;&gt;"",(HOUR(X48)+MINUTE(X48)/60)*custohh,"")</f>
        <v>697.5</v>
      </c>
      <c r="AG48" s="70">
        <v>0.0</v>
      </c>
      <c r="AH48" s="71">
        <f t="shared" si="2"/>
        <v>697.5</v>
      </c>
      <c r="AI48" s="59" t="s">
        <v>456</v>
      </c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>
        <v>7.0</v>
      </c>
      <c r="B49" s="60" t="str">
        <f>IFERROR(VLOOKUP($A49,contratos,2,FALSE),"")</f>
        <v>REUNIÕES, TREINAMENTOS E PASSAGEM DE PROJETOS</v>
      </c>
      <c r="C49" s="61">
        <f t="shared" si="1"/>
        <v>22</v>
      </c>
      <c r="D49" s="62"/>
      <c r="E49" s="62"/>
      <c r="F49" s="63"/>
      <c r="G49" s="62"/>
      <c r="H49" s="65"/>
      <c r="I49" s="65"/>
      <c r="J49" s="66">
        <v>0.375</v>
      </c>
      <c r="K49" s="67" t="s">
        <v>191</v>
      </c>
      <c r="L49" s="59" t="s">
        <v>11</v>
      </c>
      <c r="M49" s="59" t="s">
        <v>11</v>
      </c>
      <c r="N49" s="68"/>
      <c r="O49" s="69"/>
      <c r="P49" s="69"/>
      <c r="Q49" s="59">
        <v>0.0</v>
      </c>
      <c r="R49" s="139" t="s">
        <v>498</v>
      </c>
      <c r="S49" s="59" t="s">
        <v>149</v>
      </c>
      <c r="T49" s="59"/>
      <c r="U49" s="62">
        <v>44992.0</v>
      </c>
      <c r="V49" s="65">
        <v>0.2916666666666667</v>
      </c>
      <c r="W49" s="65">
        <v>0.7083333333333334</v>
      </c>
      <c r="X49" s="66">
        <v>0.375</v>
      </c>
      <c r="Y49" s="66">
        <v>0.0</v>
      </c>
      <c r="Z49" s="59" t="s">
        <v>134</v>
      </c>
      <c r="AA49" s="59" t="s">
        <v>197</v>
      </c>
      <c r="AB49" s="59"/>
      <c r="AC49" s="70"/>
      <c r="AD49" s="70">
        <v>0.0</v>
      </c>
      <c r="AE49" s="71">
        <v>0.0</v>
      </c>
      <c r="AF49" s="71">
        <f>IF(X49&lt;&gt;"",(HOUR(X49)+MINUTE(X49)/60)*custohh,"")</f>
        <v>675</v>
      </c>
      <c r="AG49" s="70">
        <v>0.0</v>
      </c>
      <c r="AH49" s="71">
        <f t="shared" si="2"/>
        <v>675</v>
      </c>
      <c r="AI49" s="59" t="s">
        <v>456</v>
      </c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>
        <v>7.0</v>
      </c>
      <c r="B50" s="60" t="str">
        <f>IFERROR(VLOOKUP($A50,contratos,2,FALSE),"")</f>
        <v>REUNIÕES, TREINAMENTOS E PASSAGEM DE PROJETOS</v>
      </c>
      <c r="C50" s="61">
        <f t="shared" si="1"/>
        <v>22</v>
      </c>
      <c r="D50" s="62"/>
      <c r="E50" s="62"/>
      <c r="F50" s="63"/>
      <c r="G50" s="62"/>
      <c r="H50" s="65"/>
      <c r="I50" s="65"/>
      <c r="J50" s="66">
        <v>0.375</v>
      </c>
      <c r="K50" s="67" t="s">
        <v>191</v>
      </c>
      <c r="L50" s="59" t="s">
        <v>11</v>
      </c>
      <c r="M50" s="59" t="s">
        <v>11</v>
      </c>
      <c r="N50" s="68"/>
      <c r="O50" s="69"/>
      <c r="P50" s="69"/>
      <c r="Q50" s="59">
        <v>0.0</v>
      </c>
      <c r="R50" s="139" t="s">
        <v>498</v>
      </c>
      <c r="S50" s="59" t="s">
        <v>149</v>
      </c>
      <c r="T50" s="59"/>
      <c r="U50" s="62">
        <v>44992.0</v>
      </c>
      <c r="V50" s="65">
        <v>0.2916666666666667</v>
      </c>
      <c r="W50" s="65">
        <v>0.7083333333333334</v>
      </c>
      <c r="X50" s="66">
        <v>0.375</v>
      </c>
      <c r="Y50" s="66">
        <v>0.0</v>
      </c>
      <c r="Z50" s="59" t="s">
        <v>160</v>
      </c>
      <c r="AA50" s="59" t="s">
        <v>192</v>
      </c>
      <c r="AB50" s="59"/>
      <c r="AC50" s="70"/>
      <c r="AD50" s="70">
        <v>0.0</v>
      </c>
      <c r="AE50" s="71">
        <v>0.0</v>
      </c>
      <c r="AF50" s="71">
        <f>IF(X50&lt;&gt;"",(HOUR(X50)+MINUTE(X50)/60)*custohh,"")</f>
        <v>675</v>
      </c>
      <c r="AG50" s="70">
        <v>0.0</v>
      </c>
      <c r="AH50" s="71">
        <f t="shared" si="2"/>
        <v>675</v>
      </c>
      <c r="AI50" s="59" t="s">
        <v>456</v>
      </c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>
        <v>657.0</v>
      </c>
      <c r="B51" s="60" t="str">
        <f>IFERROR(VLOOKUP($A51,contratos,2,FALSE),"")</f>
        <v>MOACIR QUEIROZ FARIA</v>
      </c>
      <c r="C51" s="61">
        <f t="shared" si="1"/>
        <v>15</v>
      </c>
      <c r="D51" s="62"/>
      <c r="E51" s="62"/>
      <c r="F51" s="63"/>
      <c r="G51" s="62"/>
      <c r="H51" s="65"/>
      <c r="I51" s="65"/>
      <c r="J51" s="66">
        <v>0.375</v>
      </c>
      <c r="K51" s="67" t="s">
        <v>179</v>
      </c>
      <c r="L51" s="59" t="s">
        <v>147</v>
      </c>
      <c r="M51" s="59" t="s">
        <v>189</v>
      </c>
      <c r="N51" s="68"/>
      <c r="O51" s="69"/>
      <c r="P51" s="69"/>
      <c r="Q51" s="59">
        <v>1.0</v>
      </c>
      <c r="R51" s="139" t="s">
        <v>195</v>
      </c>
      <c r="S51" s="59" t="s">
        <v>149</v>
      </c>
      <c r="T51" s="59"/>
      <c r="U51" s="62">
        <v>44992.0</v>
      </c>
      <c r="V51" s="65">
        <v>0.2916666666666667</v>
      </c>
      <c r="W51" s="65">
        <v>0.6993055555555555</v>
      </c>
      <c r="X51" s="66">
        <v>8.47</v>
      </c>
      <c r="Y51" s="66">
        <v>8.095</v>
      </c>
      <c r="Z51" s="59" t="s">
        <v>167</v>
      </c>
      <c r="AA51" s="59" t="s">
        <v>219</v>
      </c>
      <c r="AB51" s="59"/>
      <c r="AC51" s="70"/>
      <c r="AD51" s="70">
        <v>0.0</v>
      </c>
      <c r="AE51" s="71">
        <v>40.62622222222222</v>
      </c>
      <c r="AF51" s="71">
        <f>IF(X51&lt;&gt;"",(HOUR(X51)+MINUTE(X51)/60)*custohh,"")</f>
        <v>845</v>
      </c>
      <c r="AG51" s="70">
        <v>0.0</v>
      </c>
      <c r="AH51" s="71">
        <f t="shared" si="2"/>
        <v>845</v>
      </c>
      <c r="AI51" s="59" t="s">
        <v>456</v>
      </c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>
        <v>560.0</v>
      </c>
      <c r="B52" s="60" t="str">
        <f>IFERROR(VLOOKUP($A52,contratos,2,FALSE),"")</f>
        <v>RODRIGO BRAGA PENTAGNA GUIMARÃES</v>
      </c>
      <c r="C52" s="61">
        <f t="shared" si="1"/>
        <v>2</v>
      </c>
      <c r="D52" s="62"/>
      <c r="E52" s="62"/>
      <c r="F52" s="63"/>
      <c r="G52" s="62"/>
      <c r="H52" s="65"/>
      <c r="I52" s="65"/>
      <c r="J52" s="66">
        <v>0.375</v>
      </c>
      <c r="K52" s="67" t="s">
        <v>166</v>
      </c>
      <c r="L52" s="59" t="s">
        <v>147</v>
      </c>
      <c r="M52" s="59" t="s">
        <v>155</v>
      </c>
      <c r="N52" s="68"/>
      <c r="O52" s="69"/>
      <c r="P52" s="69"/>
      <c r="Q52" s="59">
        <v>1.0</v>
      </c>
      <c r="R52" s="139" t="s">
        <v>155</v>
      </c>
      <c r="S52" s="59" t="s">
        <v>149</v>
      </c>
      <c r="T52" s="59"/>
      <c r="U52" s="62">
        <v>44992.0</v>
      </c>
      <c r="V52" s="65">
        <v>0.2916666666666667</v>
      </c>
      <c r="W52" s="65">
        <v>0.44930555555555557</v>
      </c>
      <c r="X52" s="66">
        <v>0.15763888888888888</v>
      </c>
      <c r="Y52" s="66">
        <v>-0.05069444444444446</v>
      </c>
      <c r="Z52" s="59" t="s">
        <v>203</v>
      </c>
      <c r="AA52" s="59" t="s">
        <v>125</v>
      </c>
      <c r="AB52" s="59"/>
      <c r="AC52" s="70"/>
      <c r="AD52" s="70">
        <v>0.0</v>
      </c>
      <c r="AE52" s="71">
        <v>0.0</v>
      </c>
      <c r="AF52" s="71">
        <f>IF(X52&lt;&gt;"",(HOUR(X52)+MINUTE(X52)/60)*custohh,"")</f>
        <v>283.75</v>
      </c>
      <c r="AG52" s="70">
        <v>0.0</v>
      </c>
      <c r="AH52" s="71">
        <f t="shared" si="2"/>
        <v>283.75</v>
      </c>
      <c r="AI52" s="59" t="s">
        <v>456</v>
      </c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>
        <v>658.0</v>
      </c>
      <c r="B53" s="60" t="str">
        <f>IFERROR(VLOOKUP($A53,contratos,2,FALSE),"")</f>
        <v>MOACIR QUEIROZ FARIA</v>
      </c>
      <c r="C53" s="61">
        <f t="shared" si="1"/>
        <v>1</v>
      </c>
      <c r="D53" s="62"/>
      <c r="E53" s="62"/>
      <c r="F53" s="63"/>
      <c r="G53" s="62"/>
      <c r="H53" s="64"/>
      <c r="I53" s="65"/>
      <c r="J53" s="66">
        <v>0.20833333333333334</v>
      </c>
      <c r="K53" s="67" t="s">
        <v>179</v>
      </c>
      <c r="L53" s="59" t="s">
        <v>147</v>
      </c>
      <c r="M53" s="59" t="s">
        <v>155</v>
      </c>
      <c r="N53" s="68"/>
      <c r="O53" s="69"/>
      <c r="P53" s="69"/>
      <c r="Q53" s="59">
        <v>1.0</v>
      </c>
      <c r="R53" s="139" t="s">
        <v>155</v>
      </c>
      <c r="S53" s="59" t="s">
        <v>149</v>
      </c>
      <c r="T53" s="59"/>
      <c r="U53" s="62">
        <v>44992.0</v>
      </c>
      <c r="V53" s="65">
        <v>0.45</v>
      </c>
      <c r="W53" s="65">
        <v>0.7138888888888889</v>
      </c>
      <c r="X53" s="66">
        <v>0.2222222222222222</v>
      </c>
      <c r="Y53" s="66">
        <v>0.05555555555555555</v>
      </c>
      <c r="Z53" s="59" t="s">
        <v>203</v>
      </c>
      <c r="AA53" s="59" t="s">
        <v>125</v>
      </c>
      <c r="AB53" s="59"/>
      <c r="AC53" s="70"/>
      <c r="AD53" s="70">
        <v>0.0</v>
      </c>
      <c r="AE53" s="71">
        <v>0.0</v>
      </c>
      <c r="AF53" s="71">
        <f>IF(X53&lt;&gt;"",(HOUR(X53)+MINUTE(X53)/60)*custohh,"")</f>
        <v>400</v>
      </c>
      <c r="AG53" s="70">
        <v>0.0</v>
      </c>
      <c r="AH53" s="71">
        <f t="shared" si="2"/>
        <v>400</v>
      </c>
      <c r="AI53" s="59" t="s">
        <v>456</v>
      </c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>
        <v>657.0</v>
      </c>
      <c r="B54" s="60" t="str">
        <f>IFERROR(VLOOKUP($A54,contratos,2,FALSE),"")</f>
        <v>MOACIR QUEIROZ FARIA</v>
      </c>
      <c r="C54" s="61">
        <f t="shared" si="1"/>
        <v>15</v>
      </c>
      <c r="D54" s="62"/>
      <c r="E54" s="62"/>
      <c r="F54" s="63"/>
      <c r="G54" s="62"/>
      <c r="H54" s="65"/>
      <c r="I54" s="65"/>
      <c r="J54" s="66">
        <v>0.16666666666666666</v>
      </c>
      <c r="K54" s="67" t="s">
        <v>179</v>
      </c>
      <c r="L54" s="59" t="s">
        <v>147</v>
      </c>
      <c r="M54" s="59" t="s">
        <v>195</v>
      </c>
      <c r="N54" s="68"/>
      <c r="O54" s="69"/>
      <c r="P54" s="69"/>
      <c r="Q54" s="59">
        <v>1.0</v>
      </c>
      <c r="R54" s="139" t="s">
        <v>195</v>
      </c>
      <c r="S54" s="59" t="s">
        <v>149</v>
      </c>
      <c r="T54" s="59"/>
      <c r="U54" s="62">
        <v>44992.0</v>
      </c>
      <c r="V54" s="65">
        <v>0.3194444444444444</v>
      </c>
      <c r="W54" s="65">
        <v>0.6993055555555555</v>
      </c>
      <c r="X54" s="66">
        <v>0.33819444444444446</v>
      </c>
      <c r="Y54" s="66">
        <v>-0.036805555555555536</v>
      </c>
      <c r="Z54" s="59" t="s">
        <v>180</v>
      </c>
      <c r="AA54" s="59" t="s">
        <v>124</v>
      </c>
      <c r="AB54" s="59"/>
      <c r="AC54" s="70"/>
      <c r="AD54" s="70">
        <v>0.0</v>
      </c>
      <c r="AE54" s="71">
        <v>40.62622222222222</v>
      </c>
      <c r="AF54" s="71">
        <f>IF(X54&lt;&gt;"",(HOUR(X54)+MINUTE(X54)/60)*custohh,"")</f>
        <v>608.75</v>
      </c>
      <c r="AG54" s="70">
        <v>0.0</v>
      </c>
      <c r="AH54" s="71">
        <f t="shared" si="2"/>
        <v>608.75</v>
      </c>
      <c r="AI54" s="59" t="s">
        <v>456</v>
      </c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>
        <v>952.0</v>
      </c>
      <c r="B55" s="60" t="str">
        <f>IFERROR(VLOOKUP($A55,contratos,2,FALSE),"")</f>
        <v>DANIEL BRUXEL</v>
      </c>
      <c r="C55" s="61">
        <f t="shared" si="1"/>
        <v>4</v>
      </c>
      <c r="D55" s="62"/>
      <c r="E55" s="62"/>
      <c r="F55" s="63"/>
      <c r="G55" s="62"/>
      <c r="H55" s="65"/>
      <c r="I55" s="65"/>
      <c r="J55" s="66">
        <v>0.375</v>
      </c>
      <c r="K55" s="67" t="s">
        <v>179</v>
      </c>
      <c r="L55" s="59" t="s">
        <v>147</v>
      </c>
      <c r="M55" s="59" t="s">
        <v>201</v>
      </c>
      <c r="N55" s="68"/>
      <c r="O55" s="69"/>
      <c r="P55" s="69"/>
      <c r="Q55" s="59">
        <v>1.0</v>
      </c>
      <c r="R55" s="139" t="s">
        <v>195</v>
      </c>
      <c r="S55" s="59" t="s">
        <v>149</v>
      </c>
      <c r="T55" s="59"/>
      <c r="U55" s="62">
        <v>44992.0</v>
      </c>
      <c r="V55" s="65">
        <v>0.2916666666666667</v>
      </c>
      <c r="W55" s="65">
        <v>0.7208333333333333</v>
      </c>
      <c r="X55" s="66">
        <v>0.3875</v>
      </c>
      <c r="Y55" s="66">
        <v>0.012500000000000011</v>
      </c>
      <c r="Z55" s="59" t="s">
        <v>142</v>
      </c>
      <c r="AA55" s="59" t="s">
        <v>217</v>
      </c>
      <c r="AB55" s="59"/>
      <c r="AC55" s="70"/>
      <c r="AD55" s="70">
        <v>0.0</v>
      </c>
      <c r="AE55" s="71">
        <v>0.0</v>
      </c>
      <c r="AF55" s="71">
        <f>IF(X55&lt;&gt;"",(HOUR(X55)+MINUTE(X55)/60)*custohh,"")</f>
        <v>697.5</v>
      </c>
      <c r="AG55" s="70">
        <v>0.0</v>
      </c>
      <c r="AH55" s="71">
        <f t="shared" si="2"/>
        <v>697.5</v>
      </c>
      <c r="AI55" s="59" t="s">
        <v>456</v>
      </c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>
        <v>940.0</v>
      </c>
      <c r="B56" s="60" t="str">
        <f>IFERROR(VLOOKUP($A56,contratos,2,FALSE),"")</f>
        <v>TATIANA TEIXEIRA DE SOUZA COUTO</v>
      </c>
      <c r="C56" s="61">
        <f t="shared" si="1"/>
        <v>3</v>
      </c>
      <c r="D56" s="62"/>
      <c r="E56" s="62"/>
      <c r="F56" s="63"/>
      <c r="G56" s="62"/>
      <c r="H56" s="65"/>
      <c r="I56" s="65"/>
      <c r="J56" s="66">
        <v>0.375</v>
      </c>
      <c r="K56" s="67" t="s">
        <v>179</v>
      </c>
      <c r="L56" s="59" t="s">
        <v>147</v>
      </c>
      <c r="M56" s="59" t="s">
        <v>195</v>
      </c>
      <c r="N56" s="68"/>
      <c r="O56" s="69"/>
      <c r="P56" s="69"/>
      <c r="Q56" s="59">
        <v>1.0</v>
      </c>
      <c r="R56" s="139" t="s">
        <v>195</v>
      </c>
      <c r="S56" s="59" t="s">
        <v>149</v>
      </c>
      <c r="T56" s="59"/>
      <c r="U56" s="62">
        <v>44992.0</v>
      </c>
      <c r="V56" s="65">
        <v>0.2875</v>
      </c>
      <c r="W56" s="65">
        <v>0.6916666666666667</v>
      </c>
      <c r="X56" s="66">
        <v>0.3625</v>
      </c>
      <c r="Y56" s="66">
        <v>-0.012500000000000011</v>
      </c>
      <c r="Z56" s="59" t="s">
        <v>151</v>
      </c>
      <c r="AA56" s="59" t="s">
        <v>198</v>
      </c>
      <c r="AB56" s="59"/>
      <c r="AC56" s="70"/>
      <c r="AD56" s="70">
        <v>0.0</v>
      </c>
      <c r="AE56" s="71">
        <v>1412.971111111111</v>
      </c>
      <c r="AF56" s="71">
        <f>IF(X56&lt;&gt;"",(HOUR(X56)+MINUTE(X56)/60)*custohh,"")</f>
        <v>652.5</v>
      </c>
      <c r="AG56" s="70">
        <v>0.0</v>
      </c>
      <c r="AH56" s="71">
        <f t="shared" si="2"/>
        <v>652.5</v>
      </c>
      <c r="AI56" s="59" t="s">
        <v>456</v>
      </c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>
        <v>7.0</v>
      </c>
      <c r="B57" s="60" t="str">
        <f>IFERROR(VLOOKUP($A57,contratos,2,FALSE),"")</f>
        <v>REUNIÕES, TREINAMENTOS E PASSAGEM DE PROJETOS</v>
      </c>
      <c r="C57" s="61">
        <f t="shared" si="1"/>
        <v>22</v>
      </c>
      <c r="D57" s="62"/>
      <c r="E57" s="62"/>
      <c r="F57" s="63"/>
      <c r="G57" s="62"/>
      <c r="H57" s="64"/>
      <c r="I57" s="65"/>
      <c r="J57" s="66">
        <v>0.375</v>
      </c>
      <c r="K57" s="67" t="s">
        <v>191</v>
      </c>
      <c r="L57" s="59" t="s">
        <v>11</v>
      </c>
      <c r="M57" s="59" t="s">
        <v>11</v>
      </c>
      <c r="N57" s="68"/>
      <c r="O57" s="69"/>
      <c r="P57" s="69"/>
      <c r="Q57" s="59">
        <v>0.0</v>
      </c>
      <c r="R57" s="139" t="s">
        <v>498</v>
      </c>
      <c r="S57" s="59" t="s">
        <v>149</v>
      </c>
      <c r="T57" s="59"/>
      <c r="U57" s="62">
        <v>44991.0</v>
      </c>
      <c r="V57" s="65">
        <v>0.2916666666666667</v>
      </c>
      <c r="W57" s="65">
        <v>0.7083333333333334</v>
      </c>
      <c r="X57" s="66">
        <v>0.375</v>
      </c>
      <c r="Y57" s="66">
        <v>0.0</v>
      </c>
      <c r="Z57" s="59" t="s">
        <v>134</v>
      </c>
      <c r="AA57" s="59" t="s">
        <v>197</v>
      </c>
      <c r="AB57" s="59"/>
      <c r="AC57" s="70"/>
      <c r="AD57" s="70">
        <v>0.0</v>
      </c>
      <c r="AE57" s="71">
        <v>0.0</v>
      </c>
      <c r="AF57" s="71">
        <f>IF(X57&lt;&gt;"",(HOUR(X57)+MINUTE(X57)/60)*custohh,"")</f>
        <v>675</v>
      </c>
      <c r="AG57" s="70">
        <v>0.0</v>
      </c>
      <c r="AH57" s="71">
        <f t="shared" si="2"/>
        <v>675</v>
      </c>
      <c r="AI57" s="59" t="s">
        <v>456</v>
      </c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>
        <v>7.0</v>
      </c>
      <c r="B58" s="60" t="str">
        <f>IFERROR(VLOOKUP($A58,contratos,2,FALSE),"")</f>
        <v>REUNIÕES, TREINAMENTOS E PASSAGEM DE PROJETOS</v>
      </c>
      <c r="C58" s="61">
        <f t="shared" si="1"/>
        <v>22</v>
      </c>
      <c r="D58" s="62"/>
      <c r="E58" s="62"/>
      <c r="F58" s="63"/>
      <c r="G58" s="62"/>
      <c r="H58" s="64"/>
      <c r="I58" s="65"/>
      <c r="J58" s="66">
        <v>0.375</v>
      </c>
      <c r="K58" s="67" t="s">
        <v>191</v>
      </c>
      <c r="L58" s="59" t="s">
        <v>11</v>
      </c>
      <c r="M58" s="59" t="s">
        <v>11</v>
      </c>
      <c r="N58" s="68"/>
      <c r="O58" s="69"/>
      <c r="P58" s="69"/>
      <c r="Q58" s="59">
        <v>0.0</v>
      </c>
      <c r="R58" s="139" t="s">
        <v>498</v>
      </c>
      <c r="S58" s="59" t="s">
        <v>149</v>
      </c>
      <c r="T58" s="59"/>
      <c r="U58" s="62">
        <v>44991.0</v>
      </c>
      <c r="V58" s="65">
        <v>0.2916666666666667</v>
      </c>
      <c r="W58" s="65">
        <v>0.7083333333333334</v>
      </c>
      <c r="X58" s="66">
        <v>0.375</v>
      </c>
      <c r="Y58" s="66">
        <v>0.0</v>
      </c>
      <c r="Z58" s="59" t="s">
        <v>160</v>
      </c>
      <c r="AA58" s="59" t="s">
        <v>192</v>
      </c>
      <c r="AB58" s="59"/>
      <c r="AC58" s="70"/>
      <c r="AD58" s="70">
        <v>0.0</v>
      </c>
      <c r="AE58" s="71">
        <v>0.0</v>
      </c>
      <c r="AF58" s="71">
        <f>IF(X58&lt;&gt;"",(HOUR(X58)+MINUTE(X58)/60)*custohh,"")</f>
        <v>675</v>
      </c>
      <c r="AG58" s="70">
        <v>0.0</v>
      </c>
      <c r="AH58" s="71">
        <f t="shared" si="2"/>
        <v>675</v>
      </c>
      <c r="AI58" s="59" t="s">
        <v>456</v>
      </c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>
        <v>952.0</v>
      </c>
      <c r="B59" s="60" t="str">
        <f>IFERROR(VLOOKUP($A59,contratos,2,FALSE),"")</f>
        <v>DANIEL BRUXEL</v>
      </c>
      <c r="C59" s="61">
        <f t="shared" si="1"/>
        <v>4</v>
      </c>
      <c r="D59" s="62"/>
      <c r="E59" s="62"/>
      <c r="F59" s="63"/>
      <c r="G59" s="62"/>
      <c r="H59" s="64"/>
      <c r="I59" s="65"/>
      <c r="J59" s="66">
        <v>0.375</v>
      </c>
      <c r="K59" s="67" t="s">
        <v>179</v>
      </c>
      <c r="L59" s="59" t="s">
        <v>147</v>
      </c>
      <c r="M59" s="59" t="s">
        <v>201</v>
      </c>
      <c r="N59" s="68"/>
      <c r="O59" s="69"/>
      <c r="P59" s="69"/>
      <c r="Q59" s="59">
        <v>1.0</v>
      </c>
      <c r="R59" s="139" t="s">
        <v>201</v>
      </c>
      <c r="S59" s="59" t="s">
        <v>149</v>
      </c>
      <c r="T59" s="59"/>
      <c r="U59" s="62">
        <v>44991.0</v>
      </c>
      <c r="V59" s="65">
        <v>0.25</v>
      </c>
      <c r="W59" s="65">
        <v>0.7083333333333334</v>
      </c>
      <c r="X59" s="66">
        <v>0.4166666666666667</v>
      </c>
      <c r="Y59" s="66">
        <v>0.041666666666666685</v>
      </c>
      <c r="Z59" s="59" t="s">
        <v>142</v>
      </c>
      <c r="AA59" s="59" t="s">
        <v>217</v>
      </c>
      <c r="AB59" s="59"/>
      <c r="AC59" s="70"/>
      <c r="AD59" s="70">
        <v>0.0</v>
      </c>
      <c r="AE59" s="71">
        <v>0.0</v>
      </c>
      <c r="AF59" s="71">
        <f>IF(X59&lt;&gt;"",(HOUR(X59)+MINUTE(X59)/60)*custohh,"")</f>
        <v>750</v>
      </c>
      <c r="AG59" s="70">
        <v>0.0</v>
      </c>
      <c r="AH59" s="71">
        <f t="shared" si="2"/>
        <v>750</v>
      </c>
      <c r="AI59" s="59" t="s">
        <v>456</v>
      </c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>
        <v>657.0</v>
      </c>
      <c r="B60" s="60" t="str">
        <f>IFERROR(VLOOKUP($A60,contratos,2,FALSE),"")</f>
        <v>MOACIR QUEIROZ FARIA</v>
      </c>
      <c r="C60" s="61">
        <f t="shared" si="1"/>
        <v>15</v>
      </c>
      <c r="D60" s="62"/>
      <c r="E60" s="62"/>
      <c r="F60" s="63"/>
      <c r="G60" s="62"/>
      <c r="H60" s="65"/>
      <c r="I60" s="65"/>
      <c r="J60" s="66">
        <v>0.375</v>
      </c>
      <c r="K60" s="67" t="s">
        <v>179</v>
      </c>
      <c r="L60" s="59" t="s">
        <v>147</v>
      </c>
      <c r="M60" s="59" t="s">
        <v>195</v>
      </c>
      <c r="N60" s="68"/>
      <c r="O60" s="69"/>
      <c r="P60" s="69"/>
      <c r="Q60" s="59">
        <v>1.0</v>
      </c>
      <c r="R60" s="139" t="s">
        <v>195</v>
      </c>
      <c r="S60" s="59" t="s">
        <v>149</v>
      </c>
      <c r="T60" s="59"/>
      <c r="U60" s="62">
        <v>44991.0</v>
      </c>
      <c r="V60" s="65">
        <v>0.3013888888888889</v>
      </c>
      <c r="W60" s="65">
        <v>0.7451388888888889</v>
      </c>
      <c r="X60" s="66">
        <v>0.40208333333333335</v>
      </c>
      <c r="Y60" s="66">
        <v>0.027083333333333348</v>
      </c>
      <c r="Z60" s="59" t="s">
        <v>167</v>
      </c>
      <c r="AA60" s="59" t="s">
        <v>219</v>
      </c>
      <c r="AB60" s="59"/>
      <c r="AC60" s="70"/>
      <c r="AD60" s="70">
        <v>0.0</v>
      </c>
      <c r="AE60" s="71">
        <v>40.62622222222222</v>
      </c>
      <c r="AF60" s="71">
        <f>IF(X60&lt;&gt;"",(HOUR(X60)+MINUTE(X60)/60)*custohh,"")</f>
        <v>723.75</v>
      </c>
      <c r="AG60" s="70">
        <v>0.0</v>
      </c>
      <c r="AH60" s="71">
        <f t="shared" si="2"/>
        <v>723.75</v>
      </c>
      <c r="AI60" s="59" t="s">
        <v>456</v>
      </c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>
        <v>7.0</v>
      </c>
      <c r="B61" s="60" t="str">
        <f>IFERROR(VLOOKUP($A61,contratos,2,FALSE),"")</f>
        <v>REUNIÕES, TREINAMENTOS E PASSAGEM DE PROJETOS</v>
      </c>
      <c r="C61" s="61">
        <f t="shared" si="1"/>
        <v>22</v>
      </c>
      <c r="D61" s="62"/>
      <c r="E61" s="62"/>
      <c r="F61" s="63"/>
      <c r="G61" s="62"/>
      <c r="H61" s="64"/>
      <c r="I61" s="65"/>
      <c r="J61" s="66">
        <v>0.375</v>
      </c>
      <c r="K61" s="67" t="s">
        <v>191</v>
      </c>
      <c r="L61" s="59" t="s">
        <v>11</v>
      </c>
      <c r="M61" s="59" t="s">
        <v>11</v>
      </c>
      <c r="N61" s="68"/>
      <c r="O61" s="69"/>
      <c r="P61" s="69"/>
      <c r="Q61" s="59">
        <v>0.0</v>
      </c>
      <c r="R61" s="139" t="s">
        <v>498</v>
      </c>
      <c r="S61" s="59" t="s">
        <v>149</v>
      </c>
      <c r="T61" s="59"/>
      <c r="U61" s="62">
        <v>44991.0</v>
      </c>
      <c r="V61" s="65">
        <v>0.2916666666666667</v>
      </c>
      <c r="W61" s="65">
        <v>0.3541666666666667</v>
      </c>
      <c r="X61" s="66">
        <v>0.0625</v>
      </c>
      <c r="Y61" s="66">
        <v>-0.02083333333333333</v>
      </c>
      <c r="Z61" s="59" t="s">
        <v>203</v>
      </c>
      <c r="AA61" s="59" t="s">
        <v>125</v>
      </c>
      <c r="AB61" s="59"/>
      <c r="AC61" s="70"/>
      <c r="AD61" s="70">
        <v>0.0</v>
      </c>
      <c r="AE61" s="71">
        <v>0.0</v>
      </c>
      <c r="AF61" s="71">
        <f>IF(X61&lt;&gt;"",(HOUR(X61)+MINUTE(X61)/60)*custohh,"")</f>
        <v>112.5</v>
      </c>
      <c r="AG61" s="70">
        <v>0.0</v>
      </c>
      <c r="AH61" s="71">
        <f t="shared" si="2"/>
        <v>112.5</v>
      </c>
      <c r="AI61" s="59" t="s">
        <v>456</v>
      </c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 t="s">
        <v>354</v>
      </c>
      <c r="B62" s="60" t="str">
        <f>IFERROR(VLOOKUP($A62,contratos,2,FALSE),"")</f>
        <v>LEONARDO FABIANO DA SILVA</v>
      </c>
      <c r="C62" s="61">
        <f t="shared" si="1"/>
        <v>1</v>
      </c>
      <c r="D62" s="62"/>
      <c r="E62" s="62"/>
      <c r="F62" s="63"/>
      <c r="G62" s="62"/>
      <c r="H62" s="65"/>
      <c r="I62" s="65"/>
      <c r="J62" s="66">
        <v>0.08333333333333333</v>
      </c>
      <c r="K62" s="67" t="s">
        <v>166</v>
      </c>
      <c r="L62" s="59" t="s">
        <v>147</v>
      </c>
      <c r="M62" s="59" t="s">
        <v>189</v>
      </c>
      <c r="N62" s="68"/>
      <c r="O62" s="69"/>
      <c r="P62" s="69"/>
      <c r="Q62" s="59">
        <v>2.0</v>
      </c>
      <c r="R62" s="139" t="s">
        <v>495</v>
      </c>
      <c r="S62" s="59" t="s">
        <v>149</v>
      </c>
      <c r="T62" s="59"/>
      <c r="U62" s="62">
        <v>44991.0</v>
      </c>
      <c r="V62" s="65">
        <v>0.3541666666666667</v>
      </c>
      <c r="W62" s="65">
        <v>0.4361111111111111</v>
      </c>
      <c r="X62" s="66">
        <v>0.08194444444444444</v>
      </c>
      <c r="Y62" s="66">
        <v>-0.08472222222222221</v>
      </c>
      <c r="Z62" s="59" t="s">
        <v>203</v>
      </c>
      <c r="AA62" s="59" t="s">
        <v>125</v>
      </c>
      <c r="AB62" s="59"/>
      <c r="AC62" s="70"/>
      <c r="AD62" s="70">
        <v>0.0</v>
      </c>
      <c r="AE62" s="71">
        <v>0.0</v>
      </c>
      <c r="AF62" s="71">
        <f>IF(X62&lt;&gt;"",(HOUR(X62)+MINUTE(X62)/60)*custohh,"")</f>
        <v>147.5</v>
      </c>
      <c r="AG62" s="70">
        <v>0.0</v>
      </c>
      <c r="AH62" s="71">
        <f t="shared" si="2"/>
        <v>147.5</v>
      </c>
      <c r="AI62" s="59" t="s">
        <v>456</v>
      </c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>
        <v>4.0</v>
      </c>
      <c r="B63" s="60" t="str">
        <f>IFERROR(VLOOKUP($A63,contratos,2,FALSE),"")</f>
        <v>SHOWROOM BONTEMPO</v>
      </c>
      <c r="C63" s="61">
        <f t="shared" si="1"/>
        <v>3</v>
      </c>
      <c r="D63" s="62"/>
      <c r="E63" s="62"/>
      <c r="F63" s="63"/>
      <c r="G63" s="62"/>
      <c r="H63" s="64"/>
      <c r="I63" s="65"/>
      <c r="J63" s="66">
        <v>0.16666666666666666</v>
      </c>
      <c r="K63" s="67" t="s">
        <v>123</v>
      </c>
      <c r="L63" s="59" t="s">
        <v>129</v>
      </c>
      <c r="M63" s="59" t="s">
        <v>129</v>
      </c>
      <c r="N63" s="68"/>
      <c r="O63" s="69"/>
      <c r="P63" s="69"/>
      <c r="Q63" s="59">
        <v>1.0</v>
      </c>
      <c r="R63" s="139" t="s">
        <v>506</v>
      </c>
      <c r="S63" s="59" t="s">
        <v>149</v>
      </c>
      <c r="T63" s="59"/>
      <c r="U63" s="62">
        <v>44991.0</v>
      </c>
      <c r="V63" s="65">
        <v>0.43680555555555556</v>
      </c>
      <c r="W63" s="65">
        <v>0.5847222222222223</v>
      </c>
      <c r="X63" s="66">
        <v>0.09930555555555555</v>
      </c>
      <c r="Y63" s="66">
        <v>0.01597222222222222</v>
      </c>
      <c r="Z63" s="59" t="s">
        <v>203</v>
      </c>
      <c r="AA63" s="59" t="s">
        <v>125</v>
      </c>
      <c r="AB63" s="59"/>
      <c r="AC63" s="70"/>
      <c r="AD63" s="70">
        <v>0.0</v>
      </c>
      <c r="AE63" s="71">
        <v>0.0</v>
      </c>
      <c r="AF63" s="71">
        <f>IF(X63&lt;&gt;"",(HOUR(X63)+MINUTE(X63)/60)*custohh,"")</f>
        <v>178.75</v>
      </c>
      <c r="AG63" s="70">
        <v>0.0</v>
      </c>
      <c r="AH63" s="71">
        <f t="shared" si="2"/>
        <v>178.75</v>
      </c>
      <c r="AI63" s="59" t="s">
        <v>456</v>
      </c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>
        <v>685.0</v>
      </c>
      <c r="B64" s="60" t="str">
        <f>IFERROR(VLOOKUP($A64,contratos,2,FALSE),"")</f>
        <v>SANDERS LUKE DA SILVA MACIEL</v>
      </c>
      <c r="C64" s="61">
        <f t="shared" si="1"/>
        <v>9</v>
      </c>
      <c r="D64" s="62"/>
      <c r="E64" s="62"/>
      <c r="F64" s="63"/>
      <c r="G64" s="62"/>
      <c r="H64" s="65"/>
      <c r="I64" s="65"/>
      <c r="J64" s="66">
        <v>0.08333333333333333</v>
      </c>
      <c r="K64" s="67" t="s">
        <v>179</v>
      </c>
      <c r="L64" s="59" t="s">
        <v>147</v>
      </c>
      <c r="M64" s="59" t="s">
        <v>155</v>
      </c>
      <c r="N64" s="68"/>
      <c r="O64" s="69"/>
      <c r="P64" s="69"/>
      <c r="Q64" s="59">
        <v>1.0</v>
      </c>
      <c r="R64" s="139" t="s">
        <v>155</v>
      </c>
      <c r="S64" s="59" t="s">
        <v>149</v>
      </c>
      <c r="T64" s="59"/>
      <c r="U64" s="62">
        <v>44991.0</v>
      </c>
      <c r="V64" s="65">
        <v>0.5854166666666667</v>
      </c>
      <c r="W64" s="65">
        <v>0.725</v>
      </c>
      <c r="X64" s="66">
        <v>0.13958333333333334</v>
      </c>
      <c r="Y64" s="66">
        <v>-0.02708333333333332</v>
      </c>
      <c r="Z64" s="59" t="s">
        <v>203</v>
      </c>
      <c r="AA64" s="59" t="s">
        <v>125</v>
      </c>
      <c r="AB64" s="59"/>
      <c r="AC64" s="70"/>
      <c r="AD64" s="70">
        <v>0.0</v>
      </c>
      <c r="AE64" s="71">
        <v>0.0</v>
      </c>
      <c r="AF64" s="71">
        <f>IF(X64&lt;&gt;"",(HOUR(X64)+MINUTE(X64)/60)*custohh,"")</f>
        <v>251.25</v>
      </c>
      <c r="AG64" s="70">
        <v>0.0</v>
      </c>
      <c r="AH64" s="71">
        <f t="shared" si="2"/>
        <v>251.25</v>
      </c>
      <c r="AI64" s="59" t="s">
        <v>456</v>
      </c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>
        <v>657.0</v>
      </c>
      <c r="B65" s="60" t="str">
        <f>IFERROR(VLOOKUP($A65,contratos,2,FALSE),"")</f>
        <v>MOACIR QUEIROZ FARIA</v>
      </c>
      <c r="C65" s="61">
        <f t="shared" si="1"/>
        <v>15</v>
      </c>
      <c r="D65" s="62"/>
      <c r="E65" s="62"/>
      <c r="F65" s="63"/>
      <c r="G65" s="62"/>
      <c r="H65" s="64"/>
      <c r="I65" s="65"/>
      <c r="J65" s="66">
        <v>0.16666666666666666</v>
      </c>
      <c r="K65" s="67" t="s">
        <v>179</v>
      </c>
      <c r="L65" s="59" t="s">
        <v>147</v>
      </c>
      <c r="M65" s="59" t="s">
        <v>195</v>
      </c>
      <c r="N65" s="68"/>
      <c r="O65" s="69"/>
      <c r="P65" s="69"/>
      <c r="Q65" s="59">
        <v>1.0</v>
      </c>
      <c r="R65" s="139" t="s">
        <v>195</v>
      </c>
      <c r="S65" s="59" t="s">
        <v>149</v>
      </c>
      <c r="T65" s="59"/>
      <c r="U65" s="62">
        <v>44991.0</v>
      </c>
      <c r="V65" s="65">
        <v>0.33402777777777776</v>
      </c>
      <c r="W65" s="65">
        <v>0.7458333333333333</v>
      </c>
      <c r="X65" s="66">
        <v>0.3701388888888889</v>
      </c>
      <c r="Y65" s="66">
        <v>-0.004861111111111094</v>
      </c>
      <c r="Z65" s="59" t="s">
        <v>180</v>
      </c>
      <c r="AA65" s="59" t="s">
        <v>124</v>
      </c>
      <c r="AB65" s="59"/>
      <c r="AC65" s="70"/>
      <c r="AD65" s="70">
        <v>0.0</v>
      </c>
      <c r="AE65" s="71">
        <v>40.62622222222222</v>
      </c>
      <c r="AF65" s="71">
        <f>IF(X65&lt;&gt;"",(HOUR(X65)+MINUTE(X65)/60)*custohh,"")</f>
        <v>666.25</v>
      </c>
      <c r="AG65" s="70">
        <v>0.0</v>
      </c>
      <c r="AH65" s="71">
        <f t="shared" si="2"/>
        <v>666.25</v>
      </c>
      <c r="AI65" s="59" t="s">
        <v>456</v>
      </c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>
        <v>7.0</v>
      </c>
      <c r="B66" s="60" t="str">
        <f>IFERROR(VLOOKUP($A66,contratos,2,FALSE),"")</f>
        <v>REUNIÕES, TREINAMENTOS E PASSAGEM DE PROJETOS</v>
      </c>
      <c r="C66" s="61">
        <f t="shared" si="1"/>
        <v>22</v>
      </c>
      <c r="D66" s="62"/>
      <c r="E66" s="62"/>
      <c r="F66" s="63"/>
      <c r="G66" s="62"/>
      <c r="H66" s="64"/>
      <c r="I66" s="65"/>
      <c r="J66" s="66">
        <v>0.375</v>
      </c>
      <c r="K66" s="67" t="s">
        <v>191</v>
      </c>
      <c r="L66" s="59" t="s">
        <v>11</v>
      </c>
      <c r="M66" s="59" t="s">
        <v>11</v>
      </c>
      <c r="N66" s="68"/>
      <c r="O66" s="69"/>
      <c r="P66" s="69"/>
      <c r="Q66" s="59">
        <v>0.0</v>
      </c>
      <c r="R66" s="139" t="s">
        <v>498</v>
      </c>
      <c r="S66" s="59" t="s">
        <v>149</v>
      </c>
      <c r="T66" s="59"/>
      <c r="U66" s="62">
        <v>44991.0</v>
      </c>
      <c r="V66" s="65">
        <v>0.30625</v>
      </c>
      <c r="W66" s="65">
        <v>0.3888888888888889</v>
      </c>
      <c r="X66" s="66">
        <v>0.08263888888888889</v>
      </c>
      <c r="Y66" s="66">
        <v>-6.94444444444442E-4</v>
      </c>
      <c r="Z66" s="59" t="s">
        <v>151</v>
      </c>
      <c r="AA66" s="59" t="s">
        <v>198</v>
      </c>
      <c r="AB66" s="59"/>
      <c r="AC66" s="70"/>
      <c r="AD66" s="70">
        <v>0.0</v>
      </c>
      <c r="AE66" s="71">
        <v>0.0</v>
      </c>
      <c r="AF66" s="71">
        <f>IF(X66&lt;&gt;"",(HOUR(X66)+MINUTE(X66)/60)*custohh,"")</f>
        <v>148.75</v>
      </c>
      <c r="AG66" s="70">
        <v>0.0</v>
      </c>
      <c r="AH66" s="71">
        <f t="shared" si="2"/>
        <v>148.75</v>
      </c>
      <c r="AI66" s="59" t="s">
        <v>456</v>
      </c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>
        <v>940.0</v>
      </c>
      <c r="B67" s="60" t="str">
        <f>IFERROR(VLOOKUP($A67,contratos,2,FALSE),"")</f>
        <v>TATIANA TEIXEIRA DE SOUZA COUTO</v>
      </c>
      <c r="C67" s="61">
        <f t="shared" si="1"/>
        <v>3</v>
      </c>
      <c r="D67" s="62"/>
      <c r="E67" s="62"/>
      <c r="F67" s="63"/>
      <c r="G67" s="62"/>
      <c r="H67" s="64"/>
      <c r="I67" s="65"/>
      <c r="J67" s="66">
        <v>0.08333333333333333</v>
      </c>
      <c r="K67" s="67" t="s">
        <v>179</v>
      </c>
      <c r="L67" s="59" t="s">
        <v>147</v>
      </c>
      <c r="M67" s="59" t="s">
        <v>189</v>
      </c>
      <c r="N67" s="68"/>
      <c r="O67" s="69"/>
      <c r="P67" s="69"/>
      <c r="Q67" s="59">
        <v>1.0</v>
      </c>
      <c r="R67" s="139" t="s">
        <v>495</v>
      </c>
      <c r="S67" s="59" t="s">
        <v>149</v>
      </c>
      <c r="T67" s="59"/>
      <c r="U67" s="62">
        <v>44991.0</v>
      </c>
      <c r="V67" s="65">
        <v>0.38958333333333334</v>
      </c>
      <c r="W67" s="65">
        <v>0.68125</v>
      </c>
      <c r="X67" s="66">
        <v>0.2916666666666667</v>
      </c>
      <c r="Y67" s="66">
        <v>0.0</v>
      </c>
      <c r="Z67" s="59" t="s">
        <v>151</v>
      </c>
      <c r="AA67" s="59" t="s">
        <v>198</v>
      </c>
      <c r="AB67" s="59"/>
      <c r="AC67" s="70"/>
      <c r="AD67" s="70">
        <v>0.0</v>
      </c>
      <c r="AE67" s="71">
        <v>1412.971111111111</v>
      </c>
      <c r="AF67" s="71">
        <f>IF(X67&lt;&gt;"",(HOUR(X67)+MINUTE(X67)/60)*custohh,"")</f>
        <v>525</v>
      </c>
      <c r="AG67" s="70">
        <v>0.0</v>
      </c>
      <c r="AH67" s="71">
        <f t="shared" si="2"/>
        <v>525</v>
      </c>
      <c r="AI67" s="59" t="s">
        <v>456</v>
      </c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>
        <v>11.0</v>
      </c>
      <c r="B68" s="60" t="str">
        <f>IFERROR(VLOOKUP($A68,contratos,2,FALSE),"")</f>
        <v>DESLOCAMENTO VIAGEM</v>
      </c>
      <c r="C68" s="61">
        <f t="shared" si="1"/>
        <v>4</v>
      </c>
      <c r="D68" s="62"/>
      <c r="E68" s="62"/>
      <c r="F68" s="63"/>
      <c r="G68" s="62"/>
      <c r="H68" s="64"/>
      <c r="I68" s="65"/>
      <c r="J68" s="66">
        <v>0.2916666666666667</v>
      </c>
      <c r="K68" s="67" t="s">
        <v>191</v>
      </c>
      <c r="L68" s="59" t="s">
        <v>11</v>
      </c>
      <c r="M68" s="59" t="s">
        <v>11</v>
      </c>
      <c r="N68" s="68"/>
      <c r="O68" s="69"/>
      <c r="P68" s="69"/>
      <c r="Q68" s="59">
        <v>0.0</v>
      </c>
      <c r="R68" s="139" t="s">
        <v>498</v>
      </c>
      <c r="S68" s="59" t="s">
        <v>149</v>
      </c>
      <c r="T68" s="59"/>
      <c r="U68" s="62">
        <v>44990.0</v>
      </c>
      <c r="V68" s="65">
        <v>0.28125</v>
      </c>
      <c r="W68" s="65">
        <v>0.8076388888888889</v>
      </c>
      <c r="X68" s="66">
        <v>0.5263888888888889</v>
      </c>
      <c r="Y68" s="66">
        <v>0.026388888888888906</v>
      </c>
      <c r="Z68" s="59" t="s">
        <v>134</v>
      </c>
      <c r="AA68" s="59" t="s">
        <v>197</v>
      </c>
      <c r="AB68" s="59"/>
      <c r="AC68" s="70"/>
      <c r="AD68" s="70">
        <v>0.0</v>
      </c>
      <c r="AE68" s="71">
        <v>0.0</v>
      </c>
      <c r="AF68" s="71">
        <f>IF(X68&lt;&gt;"",(HOUR(X68)+MINUTE(X68)/60)*custohh,"")</f>
        <v>947.5</v>
      </c>
      <c r="AG68" s="70">
        <v>0.0</v>
      </c>
      <c r="AH68" s="71">
        <f t="shared" si="2"/>
        <v>947.5</v>
      </c>
      <c r="AI68" s="59" t="s">
        <v>456</v>
      </c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>
        <v>11.0</v>
      </c>
      <c r="B69" s="60" t="str">
        <f>IFERROR(VLOOKUP($A69,contratos,2,FALSE),"")</f>
        <v>DESLOCAMENTO VIAGEM</v>
      </c>
      <c r="C69" s="61">
        <f t="shared" si="1"/>
        <v>4</v>
      </c>
      <c r="D69" s="62"/>
      <c r="E69" s="62"/>
      <c r="F69" s="63"/>
      <c r="G69" s="62"/>
      <c r="H69" s="65"/>
      <c r="I69" s="65"/>
      <c r="J69" s="66">
        <v>0.5</v>
      </c>
      <c r="K69" s="67" t="s">
        <v>191</v>
      </c>
      <c r="L69" s="59" t="s">
        <v>11</v>
      </c>
      <c r="M69" s="59" t="s">
        <v>11</v>
      </c>
      <c r="N69" s="68"/>
      <c r="O69" s="69"/>
      <c r="P69" s="69"/>
      <c r="Q69" s="59">
        <v>0.0</v>
      </c>
      <c r="R69" s="139" t="s">
        <v>498</v>
      </c>
      <c r="S69" s="59" t="s">
        <v>149</v>
      </c>
      <c r="T69" s="59"/>
      <c r="U69" s="62">
        <v>44990.0</v>
      </c>
      <c r="V69" s="65">
        <v>0.28125</v>
      </c>
      <c r="W69" s="65">
        <v>0.8076388888888889</v>
      </c>
      <c r="X69" s="66">
        <v>0.5263888888888889</v>
      </c>
      <c r="Y69" s="66">
        <v>0.026388888888888906</v>
      </c>
      <c r="Z69" s="59" t="s">
        <v>160</v>
      </c>
      <c r="AA69" s="59" t="s">
        <v>192</v>
      </c>
      <c r="AB69" s="59"/>
      <c r="AC69" s="70"/>
      <c r="AD69" s="70">
        <v>0.0</v>
      </c>
      <c r="AE69" s="71">
        <v>0.0</v>
      </c>
      <c r="AF69" s="71">
        <f>IF(X69&lt;&gt;"",(HOUR(X69)+MINUTE(X69)/60)*custohh,"")</f>
        <v>947.5</v>
      </c>
      <c r="AG69" s="70">
        <v>0.0</v>
      </c>
      <c r="AH69" s="71">
        <f t="shared" si="2"/>
        <v>947.5</v>
      </c>
      <c r="AI69" s="59" t="s">
        <v>456</v>
      </c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>
        <v>11.0</v>
      </c>
      <c r="B70" s="60" t="str">
        <f>IFERROR(VLOOKUP($A70,contratos,2,FALSE),"")</f>
        <v>DESLOCAMENTO VIAGEM</v>
      </c>
      <c r="C70" s="61">
        <f t="shared" si="1"/>
        <v>4</v>
      </c>
      <c r="D70" s="62"/>
      <c r="E70" s="62"/>
      <c r="F70" s="63"/>
      <c r="G70" s="62"/>
      <c r="H70" s="64"/>
      <c r="I70" s="65"/>
      <c r="J70" s="66">
        <v>0.5</v>
      </c>
      <c r="K70" s="67" t="s">
        <v>191</v>
      </c>
      <c r="L70" s="59" t="s">
        <v>11</v>
      </c>
      <c r="M70" s="59" t="s">
        <v>11</v>
      </c>
      <c r="N70" s="68"/>
      <c r="O70" s="69"/>
      <c r="P70" s="69"/>
      <c r="Q70" s="59">
        <v>0.0</v>
      </c>
      <c r="R70" s="139" t="s">
        <v>498</v>
      </c>
      <c r="S70" s="59" t="s">
        <v>149</v>
      </c>
      <c r="T70" s="59"/>
      <c r="U70" s="62">
        <v>44989.0</v>
      </c>
      <c r="V70" s="65">
        <v>0.2881944444444444</v>
      </c>
      <c r="W70" s="65">
        <v>0.5194444444444445</v>
      </c>
      <c r="X70" s="66">
        <v>0.23125</v>
      </c>
      <c r="Y70" s="66">
        <v>0.02291666666666667</v>
      </c>
      <c r="Z70" s="59" t="s">
        <v>167</v>
      </c>
      <c r="AA70" s="59" t="s">
        <v>219</v>
      </c>
      <c r="AB70" s="59"/>
      <c r="AC70" s="70"/>
      <c r="AD70" s="70">
        <v>0.0</v>
      </c>
      <c r="AE70" s="71">
        <v>0.0</v>
      </c>
      <c r="AF70" s="71">
        <f>IF(X70&lt;&gt;"",(HOUR(X70)+MINUTE(X70)/60)*custohh,"")</f>
        <v>416.25</v>
      </c>
      <c r="AG70" s="70">
        <v>0.0</v>
      </c>
      <c r="AH70" s="71">
        <f t="shared" si="2"/>
        <v>416.25</v>
      </c>
      <c r="AI70" s="59" t="s">
        <v>456</v>
      </c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>
        <v>657.0</v>
      </c>
      <c r="B71" s="60" t="str">
        <f>IFERROR(VLOOKUP($A71,contratos,2,FALSE),"")</f>
        <v>MOACIR QUEIROZ FARIA</v>
      </c>
      <c r="C71" s="61">
        <f t="shared" si="1"/>
        <v>15</v>
      </c>
      <c r="D71" s="62"/>
      <c r="E71" s="62"/>
      <c r="F71" s="63"/>
      <c r="G71" s="62"/>
      <c r="H71" s="64"/>
      <c r="I71" s="65"/>
      <c r="J71" s="66">
        <v>0.20833333333333334</v>
      </c>
      <c r="K71" s="67" t="s">
        <v>179</v>
      </c>
      <c r="L71" s="59" t="s">
        <v>147</v>
      </c>
      <c r="M71" s="59" t="s">
        <v>195</v>
      </c>
      <c r="N71" s="68"/>
      <c r="O71" s="69"/>
      <c r="P71" s="69"/>
      <c r="Q71" s="59">
        <v>1.0</v>
      </c>
      <c r="R71" s="139" t="s">
        <v>195</v>
      </c>
      <c r="S71" s="59" t="s">
        <v>149</v>
      </c>
      <c r="T71" s="59"/>
      <c r="U71" s="62">
        <v>44989.0</v>
      </c>
      <c r="V71" s="65">
        <v>0.29583333333333334</v>
      </c>
      <c r="W71" s="65">
        <v>0.5194444444444445</v>
      </c>
      <c r="X71" s="66">
        <v>0.22361111111111112</v>
      </c>
      <c r="Y71" s="66">
        <v>-0.1097222222222222</v>
      </c>
      <c r="Z71" s="59" t="s">
        <v>151</v>
      </c>
      <c r="AA71" s="59" t="s">
        <v>213</v>
      </c>
      <c r="AB71" s="59"/>
      <c r="AC71" s="70"/>
      <c r="AD71" s="70">
        <v>0.0</v>
      </c>
      <c r="AE71" s="71">
        <v>40.62622222222222</v>
      </c>
      <c r="AF71" s="71">
        <f>IF(X71&lt;&gt;"",(HOUR(X71)+MINUTE(X71)/60)*custohh,"")</f>
        <v>402.5</v>
      </c>
      <c r="AG71" s="70">
        <v>0.0</v>
      </c>
      <c r="AH71" s="71">
        <f t="shared" si="2"/>
        <v>402.5</v>
      </c>
      <c r="AI71" s="59" t="s">
        <v>456</v>
      </c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>
        <v>657.0</v>
      </c>
      <c r="B72" s="60" t="str">
        <f>IFERROR(VLOOKUP($A72,contratos,2,FALSE),"")</f>
        <v>MOACIR QUEIROZ FARIA</v>
      </c>
      <c r="C72" s="61">
        <f t="shared" si="1"/>
        <v>15</v>
      </c>
      <c r="D72" s="62"/>
      <c r="E72" s="62"/>
      <c r="F72" s="63"/>
      <c r="G72" s="62"/>
      <c r="H72" s="64"/>
      <c r="I72" s="65"/>
      <c r="J72" s="66">
        <v>0.3333333333333333</v>
      </c>
      <c r="K72" s="67" t="s">
        <v>179</v>
      </c>
      <c r="L72" s="59" t="s">
        <v>147</v>
      </c>
      <c r="M72" s="59" t="s">
        <v>195</v>
      </c>
      <c r="N72" s="68"/>
      <c r="O72" s="69"/>
      <c r="P72" s="69"/>
      <c r="Q72" s="59">
        <v>1.0</v>
      </c>
      <c r="R72" s="139" t="s">
        <v>195</v>
      </c>
      <c r="S72" s="59" t="s">
        <v>149</v>
      </c>
      <c r="T72" s="59"/>
      <c r="U72" s="62">
        <v>44989.0</v>
      </c>
      <c r="V72" s="65">
        <v>0.2965277777777778</v>
      </c>
      <c r="W72" s="65">
        <v>0.5194444444444445</v>
      </c>
      <c r="X72" s="66">
        <v>0.22291666666666668</v>
      </c>
      <c r="Y72" s="66">
        <v>-0.11041666666666664</v>
      </c>
      <c r="Z72" s="59" t="s">
        <v>180</v>
      </c>
      <c r="AA72" s="59" t="s">
        <v>124</v>
      </c>
      <c r="AB72" s="59"/>
      <c r="AC72" s="70"/>
      <c r="AD72" s="70">
        <v>0.0</v>
      </c>
      <c r="AE72" s="71">
        <v>40.62622222222222</v>
      </c>
      <c r="AF72" s="71">
        <f>IF(X72&lt;&gt;"",(HOUR(X72)+MINUTE(X72)/60)*custohh,"")</f>
        <v>401.25</v>
      </c>
      <c r="AG72" s="70">
        <v>0.0</v>
      </c>
      <c r="AH72" s="71">
        <f t="shared" si="2"/>
        <v>401.25</v>
      </c>
      <c r="AI72" s="59" t="s">
        <v>456</v>
      </c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>
        <v>854.0</v>
      </c>
      <c r="B73" s="60" t="str">
        <f>IFERROR(VLOOKUP($A73,contratos,2,FALSE),"")</f>
        <v>EUGÊNIO PACELLI MATTAR</v>
      </c>
      <c r="C73" s="61">
        <f t="shared" si="1"/>
        <v>2</v>
      </c>
      <c r="D73" s="62"/>
      <c r="E73" s="62"/>
      <c r="F73" s="63"/>
      <c r="G73" s="62"/>
      <c r="H73" s="65"/>
      <c r="I73" s="65"/>
      <c r="J73" s="66">
        <v>0.3333333333333333</v>
      </c>
      <c r="K73" s="67" t="s">
        <v>179</v>
      </c>
      <c r="L73" s="59" t="s">
        <v>147</v>
      </c>
      <c r="M73" s="59" t="s">
        <v>201</v>
      </c>
      <c r="N73" s="68"/>
      <c r="O73" s="69"/>
      <c r="P73" s="69"/>
      <c r="Q73" s="59">
        <v>1.0</v>
      </c>
      <c r="R73" s="139" t="s">
        <v>201</v>
      </c>
      <c r="S73" s="59" t="s">
        <v>149</v>
      </c>
      <c r="T73" s="59"/>
      <c r="U73" s="62">
        <v>44988.0</v>
      </c>
      <c r="V73" s="65">
        <v>0.29375</v>
      </c>
      <c r="W73" s="65">
        <v>0.5944444444444444</v>
      </c>
      <c r="X73" s="66">
        <v>0.2590277777777778</v>
      </c>
      <c r="Y73" s="66">
        <v>-0.07430555555555551</v>
      </c>
      <c r="Z73" s="59" t="s">
        <v>142</v>
      </c>
      <c r="AA73" s="59" t="s">
        <v>217</v>
      </c>
      <c r="AB73" s="59"/>
      <c r="AC73" s="70"/>
      <c r="AD73" s="70">
        <v>6745.51</v>
      </c>
      <c r="AE73" s="71">
        <v>1686.3775</v>
      </c>
      <c r="AF73" s="71">
        <f>IF(X73&lt;&gt;"",(HOUR(X73)+MINUTE(X73)/60)*custohh,"")</f>
        <v>466.25</v>
      </c>
      <c r="AG73" s="70">
        <v>0.0</v>
      </c>
      <c r="AH73" s="71">
        <f t="shared" si="2"/>
        <v>466.25</v>
      </c>
      <c r="AI73" s="59" t="s">
        <v>456</v>
      </c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>
        <v>11.0</v>
      </c>
      <c r="B74" s="60" t="str">
        <f>IFERROR(VLOOKUP($A74,contratos,2,FALSE),"")</f>
        <v>DESLOCAMENTO VIAGEM</v>
      </c>
      <c r="C74" s="61">
        <f t="shared" si="1"/>
        <v>4</v>
      </c>
      <c r="D74" s="62"/>
      <c r="E74" s="62"/>
      <c r="F74" s="63"/>
      <c r="G74" s="62"/>
      <c r="H74" s="65"/>
      <c r="I74" s="65"/>
      <c r="J74" s="66">
        <v>0.3333333333333333</v>
      </c>
      <c r="K74" s="67" t="s">
        <v>191</v>
      </c>
      <c r="L74" s="59" t="s">
        <v>11</v>
      </c>
      <c r="M74" s="59" t="s">
        <v>461</v>
      </c>
      <c r="N74" s="68"/>
      <c r="O74" s="69"/>
      <c r="P74" s="69"/>
      <c r="Q74" s="59">
        <v>0.0</v>
      </c>
      <c r="R74" s="139" t="s">
        <v>498</v>
      </c>
      <c r="S74" s="59" t="s">
        <v>149</v>
      </c>
      <c r="T74" s="59"/>
      <c r="U74" s="62">
        <v>44988.0</v>
      </c>
      <c r="V74" s="65">
        <v>0.2048611111111111</v>
      </c>
      <c r="W74" s="65">
        <v>0.5555555555555556</v>
      </c>
      <c r="X74" s="66">
        <v>0.3506944444444444</v>
      </c>
      <c r="Y74" s="66">
        <v>0.10069444444444442</v>
      </c>
      <c r="Z74" s="59" t="s">
        <v>167</v>
      </c>
      <c r="AA74" s="59" t="s">
        <v>219</v>
      </c>
      <c r="AB74" s="59"/>
      <c r="AC74" s="70"/>
      <c r="AD74" s="70">
        <v>0.0</v>
      </c>
      <c r="AE74" s="71">
        <v>0.0</v>
      </c>
      <c r="AF74" s="71">
        <f>IF(X74&lt;&gt;"",(HOUR(X74)+MINUTE(X74)/60)*custohh,"")</f>
        <v>631.25</v>
      </c>
      <c r="AG74" s="70">
        <v>0.0</v>
      </c>
      <c r="AH74" s="71">
        <f t="shared" si="2"/>
        <v>631.25</v>
      </c>
      <c r="AI74" s="59" t="s">
        <v>456</v>
      </c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 t="s">
        <v>348</v>
      </c>
      <c r="B75" s="60" t="str">
        <f>IFERROR(VLOOKUP($A75,contratos,2,FALSE),"")</f>
        <v>Angela Maria Ramos Lages</v>
      </c>
      <c r="C75" s="61">
        <f t="shared" si="1"/>
        <v>1</v>
      </c>
      <c r="D75" s="62"/>
      <c r="E75" s="62"/>
      <c r="F75" s="63"/>
      <c r="G75" s="62"/>
      <c r="H75" s="64"/>
      <c r="I75" s="65"/>
      <c r="J75" s="66">
        <v>0.25</v>
      </c>
      <c r="K75" s="67" t="s">
        <v>166</v>
      </c>
      <c r="L75" s="59" t="s">
        <v>147</v>
      </c>
      <c r="M75" s="59" t="s">
        <v>189</v>
      </c>
      <c r="N75" s="68"/>
      <c r="O75" s="69"/>
      <c r="P75" s="69"/>
      <c r="Q75" s="59">
        <v>1.0</v>
      </c>
      <c r="R75" s="139" t="s">
        <v>495</v>
      </c>
      <c r="S75" s="59" t="s">
        <v>149</v>
      </c>
      <c r="T75" s="59"/>
      <c r="U75" s="62">
        <v>44988.0</v>
      </c>
      <c r="V75" s="65">
        <v>0.5555555555555556</v>
      </c>
      <c r="W75" s="65">
        <v>0.6118055555555556</v>
      </c>
      <c r="X75" s="66">
        <v>0.05625</v>
      </c>
      <c r="Y75" s="66">
        <v>-0.027083333333333327</v>
      </c>
      <c r="Z75" s="59" t="s">
        <v>167</v>
      </c>
      <c r="AA75" s="59" t="s">
        <v>219</v>
      </c>
      <c r="AB75" s="59"/>
      <c r="AC75" s="70"/>
      <c r="AD75" s="70">
        <v>0.0</v>
      </c>
      <c r="AE75" s="71">
        <v>0.0</v>
      </c>
      <c r="AF75" s="71">
        <f>IF(X75&lt;&gt;"",(HOUR(X75)+MINUTE(X75)/60)*custohh,"")</f>
        <v>101.25</v>
      </c>
      <c r="AG75" s="70">
        <v>0.0</v>
      </c>
      <c r="AH75" s="71">
        <f t="shared" si="2"/>
        <v>101.25</v>
      </c>
      <c r="AI75" s="59" t="s">
        <v>456</v>
      </c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 t="s">
        <v>346</v>
      </c>
      <c r="B76" s="60" t="str">
        <f>IFERROR(VLOOKUP($A76,contratos,2,FALSE),"")</f>
        <v>ADANGELA _ MONTES CLAROS</v>
      </c>
      <c r="C76" s="61">
        <f t="shared" si="1"/>
        <v>1</v>
      </c>
      <c r="D76" s="62"/>
      <c r="E76" s="62"/>
      <c r="F76" s="63"/>
      <c r="G76" s="62"/>
      <c r="H76" s="64"/>
      <c r="I76" s="65"/>
      <c r="J76" s="66">
        <v>0.08333333333333333</v>
      </c>
      <c r="K76" s="67" t="s">
        <v>166</v>
      </c>
      <c r="L76" s="59" t="s">
        <v>147</v>
      </c>
      <c r="M76" s="59" t="s">
        <v>183</v>
      </c>
      <c r="N76" s="68"/>
      <c r="O76" s="69"/>
      <c r="P76" s="69"/>
      <c r="Q76" s="59">
        <v>1.0</v>
      </c>
      <c r="R76" s="139" t="s">
        <v>183</v>
      </c>
      <c r="S76" s="59" t="s">
        <v>149</v>
      </c>
      <c r="T76" s="59"/>
      <c r="U76" s="62">
        <v>44988.0</v>
      </c>
      <c r="V76" s="65">
        <v>0.6125</v>
      </c>
      <c r="W76" s="65">
        <v>0.7236111111111111</v>
      </c>
      <c r="X76" s="66">
        <v>0.1111111111111111</v>
      </c>
      <c r="Y76" s="66">
        <v>0.027777777777777776</v>
      </c>
      <c r="Z76" s="59" t="s">
        <v>167</v>
      </c>
      <c r="AA76" s="59" t="s">
        <v>219</v>
      </c>
      <c r="AB76" s="59"/>
      <c r="AC76" s="70"/>
      <c r="AD76" s="70">
        <v>0.0</v>
      </c>
      <c r="AE76" s="71">
        <v>0.0</v>
      </c>
      <c r="AF76" s="71">
        <f>IF(X76&lt;&gt;"",(HOUR(X76)+MINUTE(X76)/60)*custohh,"")</f>
        <v>200</v>
      </c>
      <c r="AG76" s="70">
        <v>0.0</v>
      </c>
      <c r="AH76" s="71">
        <f t="shared" si="2"/>
        <v>200</v>
      </c>
      <c r="AI76" s="59" t="s">
        <v>456</v>
      </c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>
        <v>782.0</v>
      </c>
      <c r="B77" s="60" t="str">
        <f>IFERROR(VLOOKUP($A77,contratos,2,FALSE),"")</f>
        <v>THELMA MARIA BEDETI CUNHA FERREIRA</v>
      </c>
      <c r="C77" s="61">
        <f t="shared" si="1"/>
        <v>2</v>
      </c>
      <c r="D77" s="62"/>
      <c r="E77" s="62"/>
      <c r="F77" s="63"/>
      <c r="G77" s="62"/>
      <c r="H77" s="64"/>
      <c r="I77" s="65"/>
      <c r="J77" s="66">
        <v>0.08333333333333333</v>
      </c>
      <c r="K77" s="67" t="s">
        <v>179</v>
      </c>
      <c r="L77" s="59" t="s">
        <v>147</v>
      </c>
      <c r="M77" s="59" t="s">
        <v>201</v>
      </c>
      <c r="N77" s="68"/>
      <c r="O77" s="69"/>
      <c r="P77" s="69"/>
      <c r="Q77" s="59">
        <v>1.0</v>
      </c>
      <c r="R77" s="139" t="s">
        <v>201</v>
      </c>
      <c r="S77" s="59" t="s">
        <v>149</v>
      </c>
      <c r="T77" s="59"/>
      <c r="U77" s="62">
        <v>44988.0</v>
      </c>
      <c r="V77" s="65">
        <v>0.2791666666666667</v>
      </c>
      <c r="W77" s="65">
        <v>0.6229166666666667</v>
      </c>
      <c r="X77" s="66">
        <v>0.3020833333333333</v>
      </c>
      <c r="Y77" s="66">
        <v>-0.03125</v>
      </c>
      <c r="Z77" s="59" t="s">
        <v>203</v>
      </c>
      <c r="AA77" s="59" t="s">
        <v>125</v>
      </c>
      <c r="AB77" s="59"/>
      <c r="AC77" s="70"/>
      <c r="AD77" s="70">
        <v>11578.97</v>
      </c>
      <c r="AE77" s="71">
        <v>2894.7425</v>
      </c>
      <c r="AF77" s="71">
        <f>IF(X77&lt;&gt;"",(HOUR(X77)+MINUTE(X77)/60)*custohh,"")</f>
        <v>543.75</v>
      </c>
      <c r="AG77" s="70">
        <v>0.0</v>
      </c>
      <c r="AH77" s="71">
        <f t="shared" si="2"/>
        <v>543.75</v>
      </c>
      <c r="AI77" s="59" t="s">
        <v>456</v>
      </c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 t="s">
        <v>350</v>
      </c>
      <c r="B78" s="60" t="str">
        <f>IFERROR(VLOOKUP($A78,contratos,2,FALSE),"")</f>
        <v>Rafael de Oliveira Perpétuo</v>
      </c>
      <c r="C78" s="61">
        <f t="shared" si="1"/>
        <v>1</v>
      </c>
      <c r="D78" s="62"/>
      <c r="E78" s="62"/>
      <c r="F78" s="63"/>
      <c r="G78" s="62"/>
      <c r="H78" s="64"/>
      <c r="I78" s="65"/>
      <c r="J78" s="66">
        <v>0.3333333333333333</v>
      </c>
      <c r="K78" s="67" t="s">
        <v>123</v>
      </c>
      <c r="L78" s="59" t="s">
        <v>147</v>
      </c>
      <c r="M78" s="59" t="s">
        <v>189</v>
      </c>
      <c r="N78" s="68"/>
      <c r="O78" s="69"/>
      <c r="P78" s="69"/>
      <c r="Q78" s="59">
        <v>1.0</v>
      </c>
      <c r="R78" s="139" t="s">
        <v>495</v>
      </c>
      <c r="S78" s="59" t="s">
        <v>149</v>
      </c>
      <c r="T78" s="59"/>
      <c r="U78" s="62">
        <v>44988.0</v>
      </c>
      <c r="V78" s="65">
        <v>0.31319444444444444</v>
      </c>
      <c r="W78" s="65">
        <v>0.3486111111111111</v>
      </c>
      <c r="X78" s="66">
        <v>0.035416666666666666</v>
      </c>
      <c r="Y78" s="66">
        <v>-0.006249999999999999</v>
      </c>
      <c r="Z78" s="59" t="s">
        <v>180</v>
      </c>
      <c r="AA78" s="59" t="s">
        <v>124</v>
      </c>
      <c r="AB78" s="59"/>
      <c r="AC78" s="70"/>
      <c r="AD78" s="70">
        <v>0.0</v>
      </c>
      <c r="AE78" s="71">
        <v>0.0</v>
      </c>
      <c r="AF78" s="71">
        <f>IF(X78&lt;&gt;"",(HOUR(X78)+MINUTE(X78)/60)*custohh,"")</f>
        <v>63.75</v>
      </c>
      <c r="AG78" s="70">
        <v>0.0</v>
      </c>
      <c r="AH78" s="71">
        <f t="shared" si="2"/>
        <v>63.75</v>
      </c>
      <c r="AI78" s="59" t="s">
        <v>456</v>
      </c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>
        <v>657.0</v>
      </c>
      <c r="B79" s="60" t="str">
        <f>IFERROR(VLOOKUP($A79,contratos,2,FALSE),"")</f>
        <v>MOACIR QUEIROZ FARIA</v>
      </c>
      <c r="C79" s="61">
        <f t="shared" si="1"/>
        <v>15</v>
      </c>
      <c r="D79" s="62"/>
      <c r="E79" s="62"/>
      <c r="F79" s="63"/>
      <c r="G79" s="62"/>
      <c r="H79" s="65"/>
      <c r="I79" s="65"/>
      <c r="J79" s="66">
        <v>0.041666666666666664</v>
      </c>
      <c r="K79" s="67" t="s">
        <v>179</v>
      </c>
      <c r="L79" s="59" t="s">
        <v>147</v>
      </c>
      <c r="M79" s="59" t="s">
        <v>195</v>
      </c>
      <c r="N79" s="68"/>
      <c r="O79" s="69"/>
      <c r="P79" s="69"/>
      <c r="Q79" s="59">
        <v>1.0</v>
      </c>
      <c r="R79" s="139" t="s">
        <v>195</v>
      </c>
      <c r="S79" s="59" t="s">
        <v>149</v>
      </c>
      <c r="T79" s="59"/>
      <c r="U79" s="62">
        <v>44988.0</v>
      </c>
      <c r="V79" s="65">
        <v>0.34930555555555554</v>
      </c>
      <c r="W79" s="65">
        <v>0.70625</v>
      </c>
      <c r="X79" s="66">
        <v>0.31527777777777777</v>
      </c>
      <c r="Y79" s="66">
        <v>-0.018055555555555547</v>
      </c>
      <c r="Z79" s="59" t="s">
        <v>180</v>
      </c>
      <c r="AA79" s="59" t="s">
        <v>124</v>
      </c>
      <c r="AB79" s="59"/>
      <c r="AC79" s="70"/>
      <c r="AD79" s="70">
        <v>0.0</v>
      </c>
      <c r="AE79" s="71">
        <v>40.62622222222222</v>
      </c>
      <c r="AF79" s="71">
        <f>IF(X79&lt;&gt;"",(HOUR(X79)+MINUTE(X79)/60)*custohh,"")</f>
        <v>567.5</v>
      </c>
      <c r="AG79" s="70">
        <v>0.0</v>
      </c>
      <c r="AH79" s="71">
        <f t="shared" si="2"/>
        <v>567.5</v>
      </c>
      <c r="AI79" s="59" t="s">
        <v>456</v>
      </c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>
        <v>626.0</v>
      </c>
      <c r="B80" s="60" t="str">
        <f>IFERROR(VLOOKUP($A80,contratos,2,FALSE),"")</f>
        <v>MARCIO PLACEDINO BICALHO MARTINS</v>
      </c>
      <c r="C80" s="61">
        <f t="shared" si="1"/>
        <v>3</v>
      </c>
      <c r="D80" s="62"/>
      <c r="E80" s="62"/>
      <c r="F80" s="63"/>
      <c r="G80" s="62"/>
      <c r="H80" s="64"/>
      <c r="I80" s="65"/>
      <c r="J80" s="66">
        <v>0.3333333333333333</v>
      </c>
      <c r="K80" s="67" t="s">
        <v>123</v>
      </c>
      <c r="L80" s="59" t="s">
        <v>147</v>
      </c>
      <c r="M80" s="59" t="s">
        <v>189</v>
      </c>
      <c r="N80" s="68"/>
      <c r="O80" s="69"/>
      <c r="P80" s="69"/>
      <c r="Q80" s="59">
        <v>1.0</v>
      </c>
      <c r="R80" s="139" t="s">
        <v>495</v>
      </c>
      <c r="S80" s="59" t="s">
        <v>149</v>
      </c>
      <c r="T80" s="59"/>
      <c r="U80" s="62">
        <v>44988.0</v>
      </c>
      <c r="V80" s="65">
        <v>0.2916666666666667</v>
      </c>
      <c r="W80" s="65">
        <v>0.4791666666666667</v>
      </c>
      <c r="X80" s="66">
        <v>0.1875</v>
      </c>
      <c r="Y80" s="66">
        <v>0.0625</v>
      </c>
      <c r="Z80" s="59" t="s">
        <v>151</v>
      </c>
      <c r="AA80" s="59" t="s">
        <v>134</v>
      </c>
      <c r="AB80" s="59"/>
      <c r="AC80" s="70"/>
      <c r="AD80" s="70">
        <v>0.0</v>
      </c>
      <c r="AE80" s="71">
        <v>0.0</v>
      </c>
      <c r="AF80" s="71">
        <f>IF(X80&lt;&gt;"",(HOUR(X80)+MINUTE(X80)/60)*custohh,"")</f>
        <v>337.5</v>
      </c>
      <c r="AG80" s="70">
        <v>0.0</v>
      </c>
      <c r="AH80" s="71">
        <f t="shared" si="2"/>
        <v>337.5</v>
      </c>
      <c r="AI80" s="59" t="s">
        <v>456</v>
      </c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>
        <v>764.0</v>
      </c>
      <c r="B81" s="60" t="str">
        <f>IFERROR(VLOOKUP($A81,contratos,2,FALSE),"")</f>
        <v>VERA SELENE DE PROENÇA</v>
      </c>
      <c r="C81" s="61">
        <f t="shared" si="1"/>
        <v>1</v>
      </c>
      <c r="D81" s="62"/>
      <c r="E81" s="62"/>
      <c r="F81" s="63"/>
      <c r="G81" s="62"/>
      <c r="H81" s="65"/>
      <c r="I81" s="65"/>
      <c r="J81" s="66">
        <v>0.125</v>
      </c>
      <c r="K81" s="67" t="s">
        <v>123</v>
      </c>
      <c r="L81" s="59" t="s">
        <v>147</v>
      </c>
      <c r="M81" s="59" t="s">
        <v>189</v>
      </c>
      <c r="N81" s="68"/>
      <c r="O81" s="69"/>
      <c r="P81" s="69"/>
      <c r="Q81" s="59">
        <v>1.0</v>
      </c>
      <c r="R81" s="139" t="s">
        <v>495</v>
      </c>
      <c r="S81" s="59" t="s">
        <v>149</v>
      </c>
      <c r="T81" s="59"/>
      <c r="U81" s="62">
        <v>44988.0</v>
      </c>
      <c r="V81" s="65">
        <v>0.5416666666666666</v>
      </c>
      <c r="W81" s="65">
        <v>0.6090277777777777</v>
      </c>
      <c r="X81" s="66">
        <v>0.06736111111111111</v>
      </c>
      <c r="Y81" s="66">
        <v>-0.01597222222222222</v>
      </c>
      <c r="Z81" s="59" t="s">
        <v>151</v>
      </c>
      <c r="AA81" s="59" t="s">
        <v>134</v>
      </c>
      <c r="AB81" s="59"/>
      <c r="AC81" s="70"/>
      <c r="AD81" s="70">
        <v>168.59</v>
      </c>
      <c r="AE81" s="71">
        <v>168.59</v>
      </c>
      <c r="AF81" s="71">
        <f>IF(X81&lt;&gt;"",(HOUR(X81)+MINUTE(X81)/60)*custohh,"")</f>
        <v>121.25</v>
      </c>
      <c r="AG81" s="70">
        <v>0.0</v>
      </c>
      <c r="AH81" s="71">
        <f t="shared" si="2"/>
        <v>121.25</v>
      </c>
      <c r="AI81" s="59" t="s">
        <v>456</v>
      </c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>
        <v>4.0</v>
      </c>
      <c r="B82" s="60" t="str">
        <f>IFERROR(VLOOKUP($A82,contratos,2,FALSE),"")</f>
        <v>SHOWROOM BONTEMPO</v>
      </c>
      <c r="C82" s="61">
        <f t="shared" si="1"/>
        <v>3</v>
      </c>
      <c r="D82" s="62"/>
      <c r="E82" s="62"/>
      <c r="F82" s="63"/>
      <c r="G82" s="62"/>
      <c r="H82" s="65"/>
      <c r="I82" s="65"/>
      <c r="J82" s="66">
        <v>0.08333333333333333</v>
      </c>
      <c r="K82" s="67" t="s">
        <v>123</v>
      </c>
      <c r="L82" s="59" t="s">
        <v>129</v>
      </c>
      <c r="M82" s="59" t="s">
        <v>129</v>
      </c>
      <c r="N82" s="68"/>
      <c r="O82" s="69"/>
      <c r="P82" s="69"/>
      <c r="Q82" s="59">
        <v>6.0</v>
      </c>
      <c r="R82" s="139" t="s">
        <v>507</v>
      </c>
      <c r="S82" s="59" t="s">
        <v>149</v>
      </c>
      <c r="T82" s="59"/>
      <c r="U82" s="62">
        <v>44988.0</v>
      </c>
      <c r="V82" s="65">
        <v>0.6097222222222223</v>
      </c>
      <c r="W82" s="65">
        <v>0.7236111111111111</v>
      </c>
      <c r="X82" s="66">
        <v>0.11388888888888889</v>
      </c>
      <c r="Y82" s="66">
        <v>-0.011111111111111113</v>
      </c>
      <c r="Z82" s="59" t="s">
        <v>151</v>
      </c>
      <c r="AA82" s="59" t="s">
        <v>134</v>
      </c>
      <c r="AB82" s="59"/>
      <c r="AC82" s="70"/>
      <c r="AD82" s="70">
        <v>0.0</v>
      </c>
      <c r="AE82" s="71">
        <v>0.0</v>
      </c>
      <c r="AF82" s="71">
        <f>IF(X82&lt;&gt;"",(HOUR(X82)+MINUTE(X82)/60)*custohh,"")</f>
        <v>205</v>
      </c>
      <c r="AG82" s="70">
        <v>0.0</v>
      </c>
      <c r="AH82" s="71">
        <f t="shared" si="2"/>
        <v>205</v>
      </c>
      <c r="AI82" s="59" t="s">
        <v>456</v>
      </c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 t="s">
        <v>352</v>
      </c>
      <c r="B83" s="60" t="str">
        <f>IFERROR(VLOOKUP($A83,contratos,2,FALSE),"")</f>
        <v>Sandra Maria Staico de Andrade Tavares</v>
      </c>
      <c r="C83" s="61">
        <f t="shared" si="1"/>
        <v>1</v>
      </c>
      <c r="D83" s="62"/>
      <c r="E83" s="62"/>
      <c r="F83" s="63"/>
      <c r="G83" s="62"/>
      <c r="H83" s="65"/>
      <c r="I83" s="65"/>
      <c r="J83" s="66">
        <v>0.125</v>
      </c>
      <c r="K83" s="67" t="s">
        <v>141</v>
      </c>
      <c r="L83" s="59" t="s">
        <v>147</v>
      </c>
      <c r="M83" s="59" t="s">
        <v>163</v>
      </c>
      <c r="N83" s="68"/>
      <c r="O83" s="69"/>
      <c r="P83" s="69"/>
      <c r="Q83" s="59">
        <v>1.0</v>
      </c>
      <c r="R83" s="139" t="s">
        <v>507</v>
      </c>
      <c r="S83" s="59" t="s">
        <v>149</v>
      </c>
      <c r="T83" s="59"/>
      <c r="U83" s="62">
        <v>44988.0</v>
      </c>
      <c r="V83" s="65">
        <v>0.7243055555555555</v>
      </c>
      <c r="W83" s="65">
        <v>0.7909722222222222</v>
      </c>
      <c r="X83" s="66">
        <v>0.06666666666666667</v>
      </c>
      <c r="Y83" s="66">
        <v>-0.058333333333333334</v>
      </c>
      <c r="Z83" s="59" t="s">
        <v>151</v>
      </c>
      <c r="AA83" s="59" t="s">
        <v>134</v>
      </c>
      <c r="AB83" s="59"/>
      <c r="AC83" s="70"/>
      <c r="AD83" s="70">
        <v>0.0</v>
      </c>
      <c r="AE83" s="71">
        <v>0.0</v>
      </c>
      <c r="AF83" s="71">
        <f>IF(X83&lt;&gt;"",(HOUR(X83)+MINUTE(X83)/60)*custohh,"")</f>
        <v>120</v>
      </c>
      <c r="AG83" s="70">
        <v>0.0</v>
      </c>
      <c r="AH83" s="71">
        <f t="shared" si="2"/>
        <v>120</v>
      </c>
      <c r="AI83" s="59" t="s">
        <v>456</v>
      </c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>
        <v>7.0</v>
      </c>
      <c r="B84" s="60" t="str">
        <f>IFERROR(VLOOKUP($A84,contratos,2,FALSE),"")</f>
        <v>REUNIÕES, TREINAMENTOS E PASSAGEM DE PROJETOS</v>
      </c>
      <c r="C84" s="61">
        <f t="shared" si="1"/>
        <v>22</v>
      </c>
      <c r="D84" s="62"/>
      <c r="E84" s="62"/>
      <c r="F84" s="63"/>
      <c r="G84" s="62"/>
      <c r="H84" s="65"/>
      <c r="I84" s="65"/>
      <c r="J84" s="66">
        <v>0.125</v>
      </c>
      <c r="K84" s="67" t="s">
        <v>191</v>
      </c>
      <c r="L84" s="59" t="s">
        <v>11</v>
      </c>
      <c r="M84" s="59" t="s">
        <v>11</v>
      </c>
      <c r="N84" s="68"/>
      <c r="O84" s="69"/>
      <c r="P84" s="69"/>
      <c r="Q84" s="59">
        <v>0.0</v>
      </c>
      <c r="R84" s="139" t="s">
        <v>498</v>
      </c>
      <c r="S84" s="59" t="s">
        <v>149</v>
      </c>
      <c r="T84" s="59"/>
      <c r="U84" s="62">
        <v>44987.0</v>
      </c>
      <c r="V84" s="65">
        <v>0.3333333333333333</v>
      </c>
      <c r="W84" s="65">
        <v>0.4583333333333333</v>
      </c>
      <c r="X84" s="66">
        <v>0.125</v>
      </c>
      <c r="Y84" s="66">
        <v>-0.04166666666666666</v>
      </c>
      <c r="Z84" s="59" t="s">
        <v>142</v>
      </c>
      <c r="AA84" s="59" t="s">
        <v>217</v>
      </c>
      <c r="AB84" s="59"/>
      <c r="AC84" s="70"/>
      <c r="AD84" s="70">
        <v>0.0</v>
      </c>
      <c r="AE84" s="71">
        <v>0.0</v>
      </c>
      <c r="AF84" s="71">
        <f>IF(X84&lt;&gt;"",(HOUR(X84)+MINUTE(X84)/60)*custohh,"")</f>
        <v>225</v>
      </c>
      <c r="AG84" s="70">
        <v>0.0</v>
      </c>
      <c r="AH84" s="71">
        <f t="shared" si="2"/>
        <v>225</v>
      </c>
      <c r="AI84" s="59" t="s">
        <v>456</v>
      </c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>
        <v>7.0</v>
      </c>
      <c r="B85" s="60" t="str">
        <f>IFERROR(VLOOKUP($A85,contratos,2,FALSE),"")</f>
        <v>REUNIÕES, TREINAMENTOS E PASSAGEM DE PROJETOS</v>
      </c>
      <c r="C85" s="61">
        <f t="shared" si="1"/>
        <v>22</v>
      </c>
      <c r="D85" s="62"/>
      <c r="E85" s="62"/>
      <c r="F85" s="63"/>
      <c r="G85" s="62"/>
      <c r="H85" s="65"/>
      <c r="I85" s="65"/>
      <c r="J85" s="66">
        <v>0.16666666666666666</v>
      </c>
      <c r="K85" s="67" t="s">
        <v>191</v>
      </c>
      <c r="L85" s="59" t="s">
        <v>11</v>
      </c>
      <c r="M85" s="59" t="s">
        <v>11</v>
      </c>
      <c r="N85" s="68"/>
      <c r="O85" s="69"/>
      <c r="P85" s="69"/>
      <c r="Q85" s="59">
        <v>0.0</v>
      </c>
      <c r="R85" s="139" t="s">
        <v>498</v>
      </c>
      <c r="S85" s="59" t="s">
        <v>149</v>
      </c>
      <c r="T85" s="59"/>
      <c r="U85" s="62">
        <v>44987.0</v>
      </c>
      <c r="V85" s="65">
        <v>0.3333333333333333</v>
      </c>
      <c r="W85" s="65">
        <v>0.4583333333333333</v>
      </c>
      <c r="X85" s="66">
        <v>0.125</v>
      </c>
      <c r="Y85" s="66">
        <v>-0.04166666666666666</v>
      </c>
      <c r="Z85" s="59" t="s">
        <v>180</v>
      </c>
      <c r="AA85" s="59" t="s">
        <v>124</v>
      </c>
      <c r="AB85" s="59"/>
      <c r="AC85" s="70"/>
      <c r="AD85" s="70">
        <v>0.0</v>
      </c>
      <c r="AE85" s="71">
        <v>0.0</v>
      </c>
      <c r="AF85" s="71">
        <f>IF(X85&lt;&gt;"",(HOUR(X85)+MINUTE(X85)/60)*custohh,"")</f>
        <v>225</v>
      </c>
      <c r="AG85" s="70">
        <v>0.0</v>
      </c>
      <c r="AH85" s="71">
        <f t="shared" si="2"/>
        <v>225</v>
      </c>
      <c r="AI85" s="59" t="s">
        <v>456</v>
      </c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>
        <v>7.0</v>
      </c>
      <c r="B86" s="60" t="str">
        <f>IFERROR(VLOOKUP($A86,contratos,2,FALSE),"")</f>
        <v>REUNIÕES, TREINAMENTOS E PASSAGEM DE PROJETOS</v>
      </c>
      <c r="C86" s="61">
        <f t="shared" si="1"/>
        <v>22</v>
      </c>
      <c r="D86" s="62"/>
      <c r="E86" s="62"/>
      <c r="F86" s="63"/>
      <c r="G86" s="62"/>
      <c r="H86" s="65"/>
      <c r="I86" s="65"/>
      <c r="J86" s="66">
        <v>0.16666666666666666</v>
      </c>
      <c r="K86" s="67" t="s">
        <v>191</v>
      </c>
      <c r="L86" s="59" t="s">
        <v>11</v>
      </c>
      <c r="M86" s="59" t="s">
        <v>11</v>
      </c>
      <c r="N86" s="68"/>
      <c r="O86" s="69"/>
      <c r="P86" s="69"/>
      <c r="Q86" s="59">
        <v>0.0</v>
      </c>
      <c r="R86" s="139" t="s">
        <v>498</v>
      </c>
      <c r="S86" s="59" t="s">
        <v>149</v>
      </c>
      <c r="T86" s="59"/>
      <c r="U86" s="62">
        <v>44987.0</v>
      </c>
      <c r="V86" s="65">
        <v>0.3333333333333333</v>
      </c>
      <c r="W86" s="65">
        <v>0.4583333333333333</v>
      </c>
      <c r="X86" s="66">
        <v>0.125</v>
      </c>
      <c r="Y86" s="66">
        <v>-0.04166666666666666</v>
      </c>
      <c r="Z86" s="59" t="s">
        <v>167</v>
      </c>
      <c r="AA86" s="59" t="s">
        <v>134</v>
      </c>
      <c r="AB86" s="59"/>
      <c r="AC86" s="70"/>
      <c r="AD86" s="70">
        <v>0.0</v>
      </c>
      <c r="AE86" s="71">
        <v>0.0</v>
      </c>
      <c r="AF86" s="71">
        <f>IF(X86&lt;&gt;"",(HOUR(X86)+MINUTE(X86)/60)*custohh,"")</f>
        <v>225</v>
      </c>
      <c r="AG86" s="70">
        <v>0.0</v>
      </c>
      <c r="AH86" s="71">
        <f t="shared" si="2"/>
        <v>225</v>
      </c>
      <c r="AI86" s="59" t="s">
        <v>456</v>
      </c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>
        <v>7.0</v>
      </c>
      <c r="B87" s="60" t="str">
        <f>IFERROR(VLOOKUP($A87,contratos,2,FALSE),"")</f>
        <v>REUNIÕES, TREINAMENTOS E PASSAGEM DE PROJETOS</v>
      </c>
      <c r="C87" s="61">
        <f t="shared" si="1"/>
        <v>22</v>
      </c>
      <c r="D87" s="62"/>
      <c r="E87" s="62"/>
      <c r="F87" s="63"/>
      <c r="G87" s="62"/>
      <c r="H87" s="65"/>
      <c r="I87" s="65"/>
      <c r="J87" s="66">
        <v>0.16666666666666666</v>
      </c>
      <c r="K87" s="67" t="s">
        <v>191</v>
      </c>
      <c r="L87" s="59" t="s">
        <v>11</v>
      </c>
      <c r="M87" s="59" t="s">
        <v>11</v>
      </c>
      <c r="N87" s="68"/>
      <c r="O87" s="69"/>
      <c r="P87" s="69"/>
      <c r="Q87" s="59">
        <v>0.0</v>
      </c>
      <c r="R87" s="139" t="s">
        <v>498</v>
      </c>
      <c r="S87" s="59" t="s">
        <v>149</v>
      </c>
      <c r="T87" s="59"/>
      <c r="U87" s="62">
        <v>44987.0</v>
      </c>
      <c r="V87" s="65">
        <v>0.3333333333333333</v>
      </c>
      <c r="W87" s="65">
        <v>0.4583333333333333</v>
      </c>
      <c r="X87" s="66">
        <v>0.125</v>
      </c>
      <c r="Y87" s="66">
        <v>-0.04166666666666666</v>
      </c>
      <c r="Z87" s="59" t="s">
        <v>151</v>
      </c>
      <c r="AA87" s="59" t="s">
        <v>152</v>
      </c>
      <c r="AB87" s="59"/>
      <c r="AC87" s="70"/>
      <c r="AD87" s="70">
        <v>0.0</v>
      </c>
      <c r="AE87" s="71">
        <v>0.0</v>
      </c>
      <c r="AF87" s="71">
        <f>IF(X87&lt;&gt;"",(HOUR(X87)+MINUTE(X87)/60)*custohh,"")</f>
        <v>225</v>
      </c>
      <c r="AG87" s="70">
        <v>0.0</v>
      </c>
      <c r="AH87" s="71">
        <f t="shared" si="2"/>
        <v>225</v>
      </c>
      <c r="AI87" s="59" t="s">
        <v>456</v>
      </c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>
        <v>7.0</v>
      </c>
      <c r="B88" s="60" t="str">
        <f>IFERROR(VLOOKUP($A88,contratos,2,FALSE),"")</f>
        <v>REUNIÕES, TREINAMENTOS E PASSAGEM DE PROJETOS</v>
      </c>
      <c r="C88" s="61">
        <f t="shared" si="1"/>
        <v>22</v>
      </c>
      <c r="D88" s="62"/>
      <c r="E88" s="62"/>
      <c r="F88" s="63"/>
      <c r="G88" s="62"/>
      <c r="H88" s="65"/>
      <c r="I88" s="65"/>
      <c r="J88" s="66">
        <v>0.16666666666666666</v>
      </c>
      <c r="K88" s="67" t="s">
        <v>191</v>
      </c>
      <c r="L88" s="59" t="s">
        <v>11</v>
      </c>
      <c r="M88" s="59" t="s">
        <v>11</v>
      </c>
      <c r="N88" s="68"/>
      <c r="O88" s="69"/>
      <c r="P88" s="69"/>
      <c r="Q88" s="59">
        <v>0.0</v>
      </c>
      <c r="R88" s="139" t="s">
        <v>498</v>
      </c>
      <c r="S88" s="59" t="s">
        <v>149</v>
      </c>
      <c r="T88" s="59"/>
      <c r="U88" s="62">
        <v>44987.0</v>
      </c>
      <c r="V88" s="65">
        <v>0.3333333333333333</v>
      </c>
      <c r="W88" s="65">
        <v>0.4583333333333333</v>
      </c>
      <c r="X88" s="66">
        <v>0.125</v>
      </c>
      <c r="Y88" s="66">
        <v>-0.04166666666666666</v>
      </c>
      <c r="Z88" s="59" t="s">
        <v>203</v>
      </c>
      <c r="AA88" s="59" t="s">
        <v>125</v>
      </c>
      <c r="AB88" s="59"/>
      <c r="AC88" s="70"/>
      <c r="AD88" s="70">
        <v>0.0</v>
      </c>
      <c r="AE88" s="71">
        <v>0.0</v>
      </c>
      <c r="AF88" s="71">
        <f>IF(X88&lt;&gt;"",(HOUR(X88)+MINUTE(X88)/60)*custohh,"")</f>
        <v>225</v>
      </c>
      <c r="AG88" s="70">
        <v>0.0</v>
      </c>
      <c r="AH88" s="71">
        <f t="shared" si="2"/>
        <v>225</v>
      </c>
      <c r="AI88" s="59" t="s">
        <v>456</v>
      </c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>
        <v>854.0</v>
      </c>
      <c r="B89" s="60" t="str">
        <f>IFERROR(VLOOKUP($A89,contratos,2,FALSE),"")</f>
        <v>EUGÊNIO PACELLI MATTAR</v>
      </c>
      <c r="C89" s="61">
        <f t="shared" si="1"/>
        <v>2</v>
      </c>
      <c r="D89" s="62"/>
      <c r="E89" s="62"/>
      <c r="F89" s="63"/>
      <c r="G89" s="62"/>
      <c r="H89" s="65"/>
      <c r="I89" s="65"/>
      <c r="J89" s="66">
        <v>0.16666666666666666</v>
      </c>
      <c r="K89" s="67" t="s">
        <v>179</v>
      </c>
      <c r="L89" s="59" t="s">
        <v>147</v>
      </c>
      <c r="M89" s="59" t="s">
        <v>201</v>
      </c>
      <c r="N89" s="68"/>
      <c r="O89" s="69"/>
      <c r="P89" s="69"/>
      <c r="Q89" s="59">
        <v>1.0</v>
      </c>
      <c r="R89" s="139" t="s">
        <v>201</v>
      </c>
      <c r="S89" s="59" t="s">
        <v>149</v>
      </c>
      <c r="T89" s="59"/>
      <c r="U89" s="62">
        <v>44987.0</v>
      </c>
      <c r="V89" s="65">
        <v>0.5729166666666666</v>
      </c>
      <c r="W89" s="65">
        <v>0.7083333333333334</v>
      </c>
      <c r="X89" s="66">
        <v>0.13541666666666666</v>
      </c>
      <c r="Y89" s="66">
        <v>-0.03125</v>
      </c>
      <c r="Z89" s="59" t="s">
        <v>142</v>
      </c>
      <c r="AA89" s="59" t="s">
        <v>217</v>
      </c>
      <c r="AB89" s="59"/>
      <c r="AC89" s="70"/>
      <c r="AD89" s="70">
        <v>0.0</v>
      </c>
      <c r="AE89" s="71">
        <v>1686.3775</v>
      </c>
      <c r="AF89" s="71">
        <f>IF(X89&lt;&gt;"",(HOUR(X89)+MINUTE(X89)/60)*custohh,"")</f>
        <v>243.75</v>
      </c>
      <c r="AG89" s="70">
        <v>0.0</v>
      </c>
      <c r="AH89" s="71">
        <f t="shared" si="2"/>
        <v>243.75</v>
      </c>
      <c r="AI89" s="59" t="s">
        <v>456</v>
      </c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>
        <v>575.0</v>
      </c>
      <c r="B90" s="60" t="str">
        <f>IFERROR(VLOOKUP($A90,contratos,2,FALSE),"")</f>
        <v>CÁSSIO DINIZ NOGUEIRA</v>
      </c>
      <c r="C90" s="61">
        <f t="shared" si="1"/>
        <v>5</v>
      </c>
      <c r="D90" s="62"/>
      <c r="E90" s="62"/>
      <c r="F90" s="63"/>
      <c r="G90" s="62"/>
      <c r="H90" s="65"/>
      <c r="I90" s="65"/>
      <c r="J90" s="66">
        <v>0.16666666666666666</v>
      </c>
      <c r="K90" s="67" t="s">
        <v>179</v>
      </c>
      <c r="L90" s="59" t="s">
        <v>147</v>
      </c>
      <c r="M90" s="59" t="s">
        <v>189</v>
      </c>
      <c r="N90" s="68"/>
      <c r="O90" s="67"/>
      <c r="P90" s="67"/>
      <c r="Q90" s="59">
        <v>2.0</v>
      </c>
      <c r="R90" s="67" t="s">
        <v>495</v>
      </c>
      <c r="S90" s="59" t="s">
        <v>149</v>
      </c>
      <c r="T90" s="59"/>
      <c r="U90" s="62">
        <v>44987.0</v>
      </c>
      <c r="V90" s="65">
        <v>0.47430555555555554</v>
      </c>
      <c r="W90" s="65">
        <v>0.7125</v>
      </c>
      <c r="X90" s="66">
        <v>0.19652777777777777</v>
      </c>
      <c r="Y90" s="66">
        <v>-0.011805555555555569</v>
      </c>
      <c r="Z90" s="59" t="s">
        <v>151</v>
      </c>
      <c r="AA90" s="59" t="s">
        <v>152</v>
      </c>
      <c r="AB90" s="59"/>
      <c r="AC90" s="70"/>
      <c r="AD90" s="70"/>
      <c r="AE90" s="71">
        <v>0.0</v>
      </c>
      <c r="AF90" s="71">
        <f>IF(X90&lt;&gt;"",(HOUR(X90)+MINUTE(X90)/60)*custohh,"")</f>
        <v>353.75</v>
      </c>
      <c r="AG90" s="70">
        <v>0.0</v>
      </c>
      <c r="AH90" s="71">
        <f t="shared" si="2"/>
        <v>353.75</v>
      </c>
      <c r="AI90" s="59" t="s">
        <v>456</v>
      </c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>
        <v>782.0</v>
      </c>
      <c r="B91" s="60" t="str">
        <f>IFERROR(VLOOKUP($A91,contratos,2,FALSE),"")</f>
        <v>THELMA MARIA BEDETI CUNHA FERREIRA</v>
      </c>
      <c r="C91" s="61">
        <f t="shared" si="1"/>
        <v>2</v>
      </c>
      <c r="D91" s="62"/>
      <c r="E91" s="62"/>
      <c r="F91" s="63"/>
      <c r="G91" s="62"/>
      <c r="H91" s="65"/>
      <c r="I91" s="65"/>
      <c r="J91" s="66">
        <v>0.20833333333333334</v>
      </c>
      <c r="K91" s="67" t="s">
        <v>179</v>
      </c>
      <c r="L91" s="59" t="s">
        <v>147</v>
      </c>
      <c r="M91" s="59" t="s">
        <v>201</v>
      </c>
      <c r="N91" s="68"/>
      <c r="O91" s="69"/>
      <c r="P91" s="69"/>
      <c r="Q91" s="59">
        <v>1.0</v>
      </c>
      <c r="R91" s="139" t="s">
        <v>201</v>
      </c>
      <c r="S91" s="59" t="s">
        <v>149</v>
      </c>
      <c r="T91" s="59"/>
      <c r="U91" s="62">
        <v>44987.0</v>
      </c>
      <c r="V91" s="65">
        <v>0.5145833333333333</v>
      </c>
      <c r="W91" s="65">
        <v>0.7034722222222223</v>
      </c>
      <c r="X91" s="66">
        <v>0.14722222222222223</v>
      </c>
      <c r="Y91" s="66">
        <v>-0.061111111111111116</v>
      </c>
      <c r="Z91" s="59" t="s">
        <v>203</v>
      </c>
      <c r="AA91" s="59" t="s">
        <v>125</v>
      </c>
      <c r="AB91" s="59"/>
      <c r="AC91" s="70"/>
      <c r="AD91" s="70">
        <v>0.0</v>
      </c>
      <c r="AE91" s="71">
        <v>2894.7425</v>
      </c>
      <c r="AF91" s="71">
        <f>IF(X91&lt;&gt;"",(HOUR(X91)+MINUTE(X91)/60)*custohh,"")</f>
        <v>265</v>
      </c>
      <c r="AG91" s="70">
        <v>0.0</v>
      </c>
      <c r="AH91" s="71">
        <f t="shared" si="2"/>
        <v>265</v>
      </c>
      <c r="AI91" s="59" t="s">
        <v>456</v>
      </c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>
        <v>657.0</v>
      </c>
      <c r="B92" s="60" t="str">
        <f>IFERROR(VLOOKUP($A92,contratos,2,FALSE),"")</f>
        <v>MOACIR QUEIROZ FARIA</v>
      </c>
      <c r="C92" s="61">
        <f t="shared" si="1"/>
        <v>15</v>
      </c>
      <c r="D92" s="62"/>
      <c r="E92" s="62"/>
      <c r="F92" s="63"/>
      <c r="G92" s="62"/>
      <c r="H92" s="65"/>
      <c r="I92" s="65"/>
      <c r="J92" s="66">
        <v>0.20833333333333334</v>
      </c>
      <c r="K92" s="67" t="s">
        <v>179</v>
      </c>
      <c r="L92" s="59" t="s">
        <v>147</v>
      </c>
      <c r="M92" s="59" t="s">
        <v>195</v>
      </c>
      <c r="N92" s="68"/>
      <c r="O92" s="69"/>
      <c r="P92" s="69"/>
      <c r="Q92" s="59">
        <v>1.0</v>
      </c>
      <c r="R92" s="139" t="s">
        <v>195</v>
      </c>
      <c r="S92" s="59" t="s">
        <v>149</v>
      </c>
      <c r="T92" s="59"/>
      <c r="U92" s="62">
        <v>44987.0</v>
      </c>
      <c r="V92" s="65">
        <v>0.5715277777777777</v>
      </c>
      <c r="W92" s="65">
        <v>0.7076388888888889</v>
      </c>
      <c r="X92" s="66">
        <v>0.1361111111111111</v>
      </c>
      <c r="Y92" s="66">
        <v>-0.07222222222222224</v>
      </c>
      <c r="Z92" s="59" t="s">
        <v>180</v>
      </c>
      <c r="AA92" s="59" t="s">
        <v>124</v>
      </c>
      <c r="AB92" s="59"/>
      <c r="AC92" s="70"/>
      <c r="AD92" s="70">
        <v>0.0</v>
      </c>
      <c r="AE92" s="71">
        <v>40.62622222222222</v>
      </c>
      <c r="AF92" s="71">
        <f>IF(X92&lt;&gt;"",(HOUR(X92)+MINUTE(X92)/60)*custohh,"")</f>
        <v>245</v>
      </c>
      <c r="AG92" s="70">
        <v>0.0</v>
      </c>
      <c r="AH92" s="71">
        <f t="shared" si="2"/>
        <v>245</v>
      </c>
      <c r="AI92" s="59" t="s">
        <v>456</v>
      </c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>
        <v>802.0</v>
      </c>
      <c r="B93" s="60" t="str">
        <f>IFERROR(VLOOKUP($A93,contratos,2,FALSE),"")</f>
        <v>FABIO RANGEL DA SILVA</v>
      </c>
      <c r="C93" s="61">
        <f t="shared" si="1"/>
        <v>2</v>
      </c>
      <c r="D93" s="62"/>
      <c r="E93" s="62"/>
      <c r="F93" s="63"/>
      <c r="G93" s="62"/>
      <c r="H93" s="65"/>
      <c r="I93" s="65"/>
      <c r="J93" s="66">
        <v>0.20833333333333334</v>
      </c>
      <c r="K93" s="67" t="s">
        <v>133</v>
      </c>
      <c r="L93" s="59" t="s">
        <v>147</v>
      </c>
      <c r="M93" s="59" t="s">
        <v>189</v>
      </c>
      <c r="N93" s="68"/>
      <c r="O93" s="69"/>
      <c r="P93" s="69"/>
      <c r="Q93" s="59">
        <v>3.0</v>
      </c>
      <c r="R93" s="139" t="s">
        <v>508</v>
      </c>
      <c r="S93" s="59" t="s">
        <v>149</v>
      </c>
      <c r="T93" s="59"/>
      <c r="U93" s="62">
        <v>44987.0</v>
      </c>
      <c r="V93" s="65">
        <v>0.5840277777777778</v>
      </c>
      <c r="W93" s="65">
        <v>0.7097222222222223</v>
      </c>
      <c r="X93" s="66">
        <v>0.12569444444444444</v>
      </c>
      <c r="Y93" s="66">
        <v>-0.0826388888888889</v>
      </c>
      <c r="Z93" s="59" t="s">
        <v>167</v>
      </c>
      <c r="AA93" s="59" t="s">
        <v>134</v>
      </c>
      <c r="AB93" s="59"/>
      <c r="AC93" s="70"/>
      <c r="AD93" s="70">
        <v>2092.55</v>
      </c>
      <c r="AE93" s="71">
        <v>523.1375</v>
      </c>
      <c r="AF93" s="71">
        <f>IF(X93&lt;&gt;"",(HOUR(X93)+MINUTE(X93)/60)*custohh,"")</f>
        <v>226.25</v>
      </c>
      <c r="AG93" s="70">
        <v>0.0</v>
      </c>
      <c r="AH93" s="71">
        <f t="shared" si="2"/>
        <v>226.25</v>
      </c>
      <c r="AI93" s="59" t="s">
        <v>456</v>
      </c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>
        <v>4.0</v>
      </c>
      <c r="B94" s="60" t="str">
        <f>IFERROR(VLOOKUP($A94,contratos,2,FALSE),"")</f>
        <v>SHOWROOM BONTEMPO</v>
      </c>
      <c r="C94" s="61">
        <f t="shared" si="1"/>
        <v>3</v>
      </c>
      <c r="D94" s="62"/>
      <c r="E94" s="62"/>
      <c r="F94" s="63"/>
      <c r="G94" s="62"/>
      <c r="H94" s="65"/>
      <c r="I94" s="65"/>
      <c r="J94" s="66">
        <v>0.20833333333333334</v>
      </c>
      <c r="K94" s="67" t="s">
        <v>123</v>
      </c>
      <c r="L94" s="59" t="s">
        <v>129</v>
      </c>
      <c r="M94" s="59" t="s">
        <v>129</v>
      </c>
      <c r="N94" s="68"/>
      <c r="O94" s="69"/>
      <c r="P94" s="69"/>
      <c r="Q94" s="59">
        <v>1.0</v>
      </c>
      <c r="R94" s="139" t="s">
        <v>507</v>
      </c>
      <c r="S94" s="59" t="s">
        <v>149</v>
      </c>
      <c r="T94" s="59"/>
      <c r="U94" s="62">
        <v>44987.0</v>
      </c>
      <c r="V94" s="65">
        <v>0.5</v>
      </c>
      <c r="W94" s="65">
        <v>0.5833333333333334</v>
      </c>
      <c r="X94" s="66">
        <v>0.08333333333333333</v>
      </c>
      <c r="Y94" s="66">
        <v>0.041666666666666664</v>
      </c>
      <c r="Z94" s="59" t="s">
        <v>167</v>
      </c>
      <c r="AA94" s="59" t="s">
        <v>134</v>
      </c>
      <c r="AB94" s="59"/>
      <c r="AC94" s="70"/>
      <c r="AD94" s="70">
        <v>0.0</v>
      </c>
      <c r="AE94" s="71">
        <v>0.0</v>
      </c>
      <c r="AF94" s="71">
        <f>IF(X94&lt;&gt;"",(HOUR(X94)+MINUTE(X94)/60)*custohh,"")</f>
        <v>150</v>
      </c>
      <c r="AG94" s="70">
        <v>0.0</v>
      </c>
      <c r="AH94" s="71">
        <f t="shared" si="2"/>
        <v>150</v>
      </c>
      <c r="AI94" s="59" t="s">
        <v>456</v>
      </c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>
        <v>921.0</v>
      </c>
      <c r="B95" s="60" t="str">
        <f>IFERROR(VLOOKUP($A95,contratos,2,FALSE),"")</f>
        <v>FABIO NOGUEIRA GONÇALVES</v>
      </c>
      <c r="C95" s="61">
        <f t="shared" si="1"/>
        <v>1</v>
      </c>
      <c r="D95" s="62"/>
      <c r="E95" s="62"/>
      <c r="F95" s="63"/>
      <c r="G95" s="62"/>
      <c r="H95" s="65"/>
      <c r="I95" s="65"/>
      <c r="J95" s="66">
        <v>0.041666666666666664</v>
      </c>
      <c r="K95" s="67" t="s">
        <v>179</v>
      </c>
      <c r="L95" s="59" t="s">
        <v>147</v>
      </c>
      <c r="M95" s="59" t="s">
        <v>201</v>
      </c>
      <c r="N95" s="68"/>
      <c r="O95" s="69"/>
      <c r="P95" s="69"/>
      <c r="Q95" s="59">
        <v>1.0</v>
      </c>
      <c r="R95" s="139" t="s">
        <v>201</v>
      </c>
      <c r="S95" s="59" t="s">
        <v>149</v>
      </c>
      <c r="T95" s="59"/>
      <c r="U95" s="62">
        <v>44986.0</v>
      </c>
      <c r="V95" s="65">
        <v>0.2951388888888889</v>
      </c>
      <c r="W95" s="65">
        <v>0.7326388888888888</v>
      </c>
      <c r="X95" s="66">
        <v>0.3958333333333333</v>
      </c>
      <c r="Y95" s="66">
        <v>0.020833333333333315</v>
      </c>
      <c r="Z95" s="59" t="s">
        <v>142</v>
      </c>
      <c r="AA95" s="59" t="s">
        <v>217</v>
      </c>
      <c r="AB95" s="59"/>
      <c r="AC95" s="70"/>
      <c r="AD95" s="70">
        <v>831.193333333333</v>
      </c>
      <c r="AE95" s="71">
        <v>831.193333333333</v>
      </c>
      <c r="AF95" s="71">
        <f>IF(X95&lt;&gt;"",(HOUR(X95)+MINUTE(X95)/60)*custohh,"")</f>
        <v>712.5</v>
      </c>
      <c r="AG95" s="70">
        <v>0.0</v>
      </c>
      <c r="AH95" s="71">
        <f t="shared" si="2"/>
        <v>712.5</v>
      </c>
      <c r="AI95" s="59" t="s">
        <v>456</v>
      </c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>
        <v>560.0</v>
      </c>
      <c r="B96" s="60" t="str">
        <f>IFERROR(VLOOKUP($A96,contratos,2,FALSE),"")</f>
        <v>RODRIGO BRAGA PENTAGNA GUIMARÃES</v>
      </c>
      <c r="C96" s="61">
        <f t="shared" si="1"/>
        <v>2</v>
      </c>
      <c r="D96" s="62"/>
      <c r="E96" s="62"/>
      <c r="F96" s="63"/>
      <c r="G96" s="62"/>
      <c r="H96" s="65"/>
      <c r="I96" s="65"/>
      <c r="J96" s="66">
        <v>0.375</v>
      </c>
      <c r="K96" s="67" t="s">
        <v>179</v>
      </c>
      <c r="L96" s="59" t="s">
        <v>147</v>
      </c>
      <c r="M96" s="59" t="s">
        <v>195</v>
      </c>
      <c r="N96" s="68"/>
      <c r="O96" s="67"/>
      <c r="P96" s="67"/>
      <c r="Q96" s="59">
        <v>1.0</v>
      </c>
      <c r="R96" s="67" t="s">
        <v>195</v>
      </c>
      <c r="S96" s="59" t="s">
        <v>149</v>
      </c>
      <c r="T96" s="59"/>
      <c r="U96" s="62">
        <v>44986.0</v>
      </c>
      <c r="V96" s="65">
        <v>0.29305555555555557</v>
      </c>
      <c r="W96" s="65">
        <v>0.6895833333333333</v>
      </c>
      <c r="X96" s="66">
        <v>0.3548611111111111</v>
      </c>
      <c r="Y96" s="66">
        <v>-0.020138888888888873</v>
      </c>
      <c r="Z96" s="59" t="s">
        <v>203</v>
      </c>
      <c r="AA96" s="59" t="s">
        <v>125</v>
      </c>
      <c r="AB96" s="59"/>
      <c r="AC96" s="70"/>
      <c r="AD96" s="70">
        <v>0.0</v>
      </c>
      <c r="AE96" s="71">
        <v>0.0</v>
      </c>
      <c r="AF96" s="71">
        <f>IF(X96&lt;&gt;"",(HOUR(X96)+MINUTE(X96)/60)*custohh,"")</f>
        <v>638.75</v>
      </c>
      <c r="AG96" s="70">
        <v>0.0</v>
      </c>
      <c r="AH96" s="71">
        <f t="shared" si="2"/>
        <v>638.75</v>
      </c>
      <c r="AI96" s="59" t="s">
        <v>456</v>
      </c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>
        <v>575.0</v>
      </c>
      <c r="B97" s="60" t="str">
        <f>IFERROR(VLOOKUP($A97,contratos,2,FALSE),"")</f>
        <v>CÁSSIO DINIZ NOGUEIRA</v>
      </c>
      <c r="C97" s="61">
        <f t="shared" si="1"/>
        <v>5</v>
      </c>
      <c r="D97" s="62"/>
      <c r="E97" s="62"/>
      <c r="F97" s="63"/>
      <c r="G97" s="62"/>
      <c r="H97" s="65"/>
      <c r="I97" s="65"/>
      <c r="J97" s="66">
        <v>0.375</v>
      </c>
      <c r="K97" s="67" t="s">
        <v>179</v>
      </c>
      <c r="L97" s="59" t="s">
        <v>147</v>
      </c>
      <c r="M97" s="59" t="s">
        <v>189</v>
      </c>
      <c r="N97" s="68"/>
      <c r="O97" s="69"/>
      <c r="P97" s="69"/>
      <c r="Q97" s="59">
        <v>2.0</v>
      </c>
      <c r="R97" s="139" t="s">
        <v>495</v>
      </c>
      <c r="S97" s="59" t="s">
        <v>149</v>
      </c>
      <c r="T97" s="59"/>
      <c r="U97" s="62">
        <v>44986.0</v>
      </c>
      <c r="V97" s="65">
        <v>0.2923611111111111</v>
      </c>
      <c r="W97" s="65">
        <v>0.7472222222222222</v>
      </c>
      <c r="X97" s="66">
        <v>0.4131944444444444</v>
      </c>
      <c r="Y97" s="66">
        <v>0.03819444444444442</v>
      </c>
      <c r="Z97" s="59" t="s">
        <v>151</v>
      </c>
      <c r="AA97" s="59" t="s">
        <v>152</v>
      </c>
      <c r="AB97" s="59"/>
      <c r="AC97" s="70"/>
      <c r="AD97" s="70">
        <v>0.0</v>
      </c>
      <c r="AE97" s="71">
        <v>0.0</v>
      </c>
      <c r="AF97" s="71">
        <f>IF(X97&lt;&gt;"",(HOUR(X97)+MINUTE(X97)/60)*custohh,"")</f>
        <v>743.75</v>
      </c>
      <c r="AG97" s="70">
        <v>0.0</v>
      </c>
      <c r="AH97" s="71">
        <f t="shared" si="2"/>
        <v>743.75</v>
      </c>
      <c r="AI97" s="59" t="s">
        <v>456</v>
      </c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>
        <v>802.0</v>
      </c>
      <c r="B98" s="60" t="str">
        <f>IFERROR(VLOOKUP($A98,contratos,2,FALSE),"")</f>
        <v>FABIO RANGEL DA SILVA</v>
      </c>
      <c r="C98" s="61">
        <f t="shared" si="1"/>
        <v>2</v>
      </c>
      <c r="D98" s="62"/>
      <c r="E98" s="62"/>
      <c r="F98" s="63"/>
      <c r="G98" s="62"/>
      <c r="H98" s="65"/>
      <c r="I98" s="65"/>
      <c r="J98" s="66">
        <v>0.375</v>
      </c>
      <c r="K98" s="67" t="s">
        <v>133</v>
      </c>
      <c r="L98" s="59" t="s">
        <v>147</v>
      </c>
      <c r="M98" s="59" t="s">
        <v>189</v>
      </c>
      <c r="N98" s="68"/>
      <c r="O98" s="69"/>
      <c r="P98" s="69"/>
      <c r="Q98" s="59">
        <v>3.0</v>
      </c>
      <c r="R98" s="139" t="s">
        <v>508</v>
      </c>
      <c r="S98" s="59" t="s">
        <v>149</v>
      </c>
      <c r="T98" s="59"/>
      <c r="U98" s="62">
        <v>44986.0</v>
      </c>
      <c r="V98" s="65">
        <v>0.30972222222222223</v>
      </c>
      <c r="W98" s="65">
        <v>0.7083333333333334</v>
      </c>
      <c r="X98" s="66">
        <v>0.35694444444444445</v>
      </c>
      <c r="Y98" s="66">
        <v>-0.018055555555555547</v>
      </c>
      <c r="Z98" s="59" t="s">
        <v>167</v>
      </c>
      <c r="AA98" s="59" t="s">
        <v>134</v>
      </c>
      <c r="AB98" s="59"/>
      <c r="AC98" s="70"/>
      <c r="AD98" s="70">
        <v>0.0</v>
      </c>
      <c r="AE98" s="71">
        <v>523.1375</v>
      </c>
      <c r="AF98" s="71">
        <f>IF(X98&lt;&gt;"",(HOUR(X98)+MINUTE(X98)/60)*custohh,"")</f>
        <v>642.5</v>
      </c>
      <c r="AG98" s="70">
        <v>0.0</v>
      </c>
      <c r="AH98" s="71">
        <f t="shared" si="2"/>
        <v>642.5</v>
      </c>
      <c r="AI98" s="59" t="s">
        <v>456</v>
      </c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>
        <v>657.0</v>
      </c>
      <c r="B99" s="60" t="str">
        <f>IFERROR(VLOOKUP($A99,contratos,2,FALSE),"")</f>
        <v>MOACIR QUEIROZ FARIA</v>
      </c>
      <c r="C99" s="61">
        <f t="shared" si="1"/>
        <v>15</v>
      </c>
      <c r="D99" s="62"/>
      <c r="E99" s="62"/>
      <c r="F99" s="63"/>
      <c r="G99" s="62"/>
      <c r="H99" s="65"/>
      <c r="I99" s="65"/>
      <c r="J99" s="66">
        <v>0.375</v>
      </c>
      <c r="K99" s="67" t="s">
        <v>179</v>
      </c>
      <c r="L99" s="59" t="s">
        <v>147</v>
      </c>
      <c r="M99" s="59" t="s">
        <v>195</v>
      </c>
      <c r="N99" s="68"/>
      <c r="O99" s="69"/>
      <c r="P99" s="69"/>
      <c r="Q99" s="59">
        <v>1.0</v>
      </c>
      <c r="R99" s="139" t="s">
        <v>509</v>
      </c>
      <c r="S99" s="59" t="s">
        <v>149</v>
      </c>
      <c r="T99" s="59"/>
      <c r="U99" s="62">
        <v>44986.0</v>
      </c>
      <c r="V99" s="65">
        <v>0.30625</v>
      </c>
      <c r="W99" s="65">
        <v>0.6881944444444444</v>
      </c>
      <c r="X99" s="66">
        <v>0.3402777777777778</v>
      </c>
      <c r="Y99" s="66">
        <v>-0.03472222222222221</v>
      </c>
      <c r="Z99" s="59" t="s">
        <v>180</v>
      </c>
      <c r="AA99" s="59" t="s">
        <v>124</v>
      </c>
      <c r="AB99" s="59"/>
      <c r="AC99" s="70"/>
      <c r="AD99" s="70">
        <v>0.0</v>
      </c>
      <c r="AE99" s="71">
        <v>40.62622222222222</v>
      </c>
      <c r="AF99" s="71">
        <f>IF(X99&lt;&gt;"",(HOUR(X99)+MINUTE(X99)/60)*custohh,"")</f>
        <v>612.5</v>
      </c>
      <c r="AG99" s="70">
        <v>0.0</v>
      </c>
      <c r="AH99" s="71">
        <f t="shared" si="2"/>
        <v>612.5</v>
      </c>
      <c r="AI99" s="59" t="s">
        <v>456</v>
      </c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>
        <v>929.0</v>
      </c>
      <c r="B100" s="60" t="str">
        <f>IFERROR(VLOOKUP($A100,contratos,2,FALSE),"")</f>
        <v>ANA ANDREA BARRA MENDONÇA</v>
      </c>
      <c r="C100" s="61">
        <f t="shared" si="1"/>
        <v>4</v>
      </c>
      <c r="D100" s="62">
        <v>44986.0</v>
      </c>
      <c r="E100" s="62">
        <v>45015.0</v>
      </c>
      <c r="F100" s="63" t="s">
        <v>510</v>
      </c>
      <c r="G100" s="140">
        <v>44988.0</v>
      </c>
      <c r="H100" s="65"/>
      <c r="I100" s="65"/>
      <c r="J100" s="66">
        <v>0.375</v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/>
      <c r="Z100" s="59"/>
      <c r="AA100" s="59"/>
      <c r="AB100" s="59"/>
      <c r="AC100" s="70"/>
      <c r="AD100" s="70"/>
      <c r="AE100" s="71"/>
      <c r="AF100" s="71"/>
      <c r="AG100" s="70"/>
      <c r="AH100" s="71"/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>
        <v>929.0</v>
      </c>
      <c r="B101" s="60" t="str">
        <f>IFERROR(VLOOKUP($A101,contratos,2,FALSE),"")</f>
        <v>ANA ANDREA BARRA MENDONÇA</v>
      </c>
      <c r="C101" s="61">
        <f t="shared" si="1"/>
        <v>4</v>
      </c>
      <c r="D101" s="62">
        <v>44986.0</v>
      </c>
      <c r="E101" s="62">
        <v>45015.0</v>
      </c>
      <c r="F101" s="63" t="s">
        <v>510</v>
      </c>
      <c r="G101" s="140">
        <v>44989.0</v>
      </c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ref="Y101:Y886" si="3">IF(J101&lt;&gt;"",X101-J101,"")</f>
        <v/>
      </c>
      <c r="Z101" s="59"/>
      <c r="AA101" s="59"/>
      <c r="AB101" s="59"/>
      <c r="AC101" s="70"/>
      <c r="AD101" s="70"/>
      <c r="AE101" s="71"/>
      <c r="AF101" s="71"/>
      <c r="AG101" s="70"/>
      <c r="AH101" s="71"/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>
        <v>929.0</v>
      </c>
      <c r="B102" s="60" t="str">
        <f>IFERROR(VLOOKUP($A102,contratos,2,FALSE),"")</f>
        <v>ANA ANDREA BARRA MENDONÇA</v>
      </c>
      <c r="C102" s="61">
        <f t="shared" si="1"/>
        <v>4</v>
      </c>
      <c r="D102" s="62">
        <v>44986.0</v>
      </c>
      <c r="E102" s="62">
        <v>45015.0</v>
      </c>
      <c r="F102" s="63" t="s">
        <v>510</v>
      </c>
      <c r="G102" s="140">
        <v>44990.0</v>
      </c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3"/>
        <v/>
      </c>
      <c r="Z102" s="59"/>
      <c r="AA102" s="59"/>
      <c r="AB102" s="59"/>
      <c r="AC102" s="70"/>
      <c r="AD102" s="70"/>
      <c r="AE102" s="71"/>
      <c r="AF102" s="71"/>
      <c r="AG102" s="70"/>
      <c r="AH102" s="71"/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>
        <v>929.0</v>
      </c>
      <c r="B103" s="60" t="str">
        <f>IFERROR(VLOOKUP($A103,contratos,2,FALSE),"")</f>
        <v>ANA ANDREA BARRA MENDONÇA</v>
      </c>
      <c r="C103" s="61">
        <f t="shared" si="1"/>
        <v>4</v>
      </c>
      <c r="D103" s="62">
        <v>44986.0</v>
      </c>
      <c r="E103" s="62">
        <v>45015.0</v>
      </c>
      <c r="F103" s="63" t="s">
        <v>510</v>
      </c>
      <c r="G103" s="140">
        <v>44991.0</v>
      </c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3"/>
        <v/>
      </c>
      <c r="Z103" s="59"/>
      <c r="AA103" s="59"/>
      <c r="AB103" s="59"/>
      <c r="AC103" s="70"/>
      <c r="AD103" s="70"/>
      <c r="AE103" s="71"/>
      <c r="AF103" s="71"/>
      <c r="AG103" s="70"/>
      <c r="AH103" s="71"/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>
        <v>957.0</v>
      </c>
      <c r="B104" s="60" t="str">
        <f>IFERROR(VLOOKUP($A104,contratos,2,FALSE),"")</f>
        <v>PAREX ENGENHARIA</v>
      </c>
      <c r="C104" s="61">
        <f t="shared" si="1"/>
        <v>4</v>
      </c>
      <c r="D104" s="62">
        <v>45069.0</v>
      </c>
      <c r="E104" s="62">
        <v>45015.0</v>
      </c>
      <c r="F104" s="63" t="s">
        <v>511</v>
      </c>
      <c r="G104" s="140">
        <v>44988.0</v>
      </c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3"/>
        <v/>
      </c>
      <c r="Z104" s="59"/>
      <c r="AA104" s="59"/>
      <c r="AB104" s="59"/>
      <c r="AC104" s="70"/>
      <c r="AD104" s="70"/>
      <c r="AE104" s="71"/>
      <c r="AF104" s="71"/>
      <c r="AG104" s="70"/>
      <c r="AH104" s="71"/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>
        <v>957.0</v>
      </c>
      <c r="B105" s="60" t="str">
        <f>IFERROR(VLOOKUP($A105,contratos,2,FALSE),"")</f>
        <v>PAREX ENGENHARIA</v>
      </c>
      <c r="C105" s="61">
        <f t="shared" si="1"/>
        <v>4</v>
      </c>
      <c r="D105" s="62">
        <v>45069.0</v>
      </c>
      <c r="E105" s="62">
        <v>45015.0</v>
      </c>
      <c r="F105" s="63" t="s">
        <v>511</v>
      </c>
      <c r="G105" s="140">
        <v>44989.0</v>
      </c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3"/>
        <v/>
      </c>
      <c r="Z105" s="59"/>
      <c r="AA105" s="59"/>
      <c r="AB105" s="59"/>
      <c r="AC105" s="70"/>
      <c r="AD105" s="70">
        <f>SUM(AD3:AD99)</f>
        <v>62248.19333</v>
      </c>
      <c r="AE105" s="71"/>
      <c r="AF105" s="71"/>
      <c r="AG105" s="70"/>
      <c r="AH105" s="71"/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>
        <v>957.0</v>
      </c>
      <c r="B106" s="60" t="str">
        <f>IFERROR(VLOOKUP($A106,contratos,2,FALSE),"")</f>
        <v>PAREX ENGENHARIA</v>
      </c>
      <c r="C106" s="61">
        <f t="shared" si="1"/>
        <v>4</v>
      </c>
      <c r="D106" s="62">
        <v>45069.0</v>
      </c>
      <c r="E106" s="62">
        <v>45015.0</v>
      </c>
      <c r="F106" s="63" t="s">
        <v>511</v>
      </c>
      <c r="G106" s="140">
        <v>44990.0</v>
      </c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3"/>
        <v/>
      </c>
      <c r="Z106" s="59"/>
      <c r="AA106" s="59"/>
      <c r="AB106" s="59"/>
      <c r="AC106" s="70"/>
      <c r="AD106" s="70"/>
      <c r="AE106" s="71"/>
      <c r="AF106" s="71"/>
      <c r="AG106" s="70"/>
      <c r="AH106" s="71"/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>
        <v>957.0</v>
      </c>
      <c r="B107" s="60" t="str">
        <f>IFERROR(VLOOKUP($A107,contratos,2,FALSE),"")</f>
        <v>PAREX ENGENHARIA</v>
      </c>
      <c r="C107" s="61">
        <f t="shared" si="1"/>
        <v>4</v>
      </c>
      <c r="D107" s="62">
        <v>45069.0</v>
      </c>
      <c r="E107" s="62">
        <v>45015.0</v>
      </c>
      <c r="F107" s="63" t="s">
        <v>511</v>
      </c>
      <c r="G107" s="140">
        <v>44991.0</v>
      </c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3"/>
        <v/>
      </c>
      <c r="Z107" s="59"/>
      <c r="AA107" s="59"/>
      <c r="AB107" s="59"/>
      <c r="AC107" s="70"/>
      <c r="AD107" s="70"/>
      <c r="AE107" s="71"/>
      <c r="AF107" s="71"/>
      <c r="AG107" s="70"/>
      <c r="AH107" s="71"/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>
        <v>575.0</v>
      </c>
      <c r="B108" s="60" t="str">
        <f>IFERROR(VLOOKUP($A108,contratos,2,FALSE),"")</f>
        <v>CÁSSIO DINIZ NOGUEIRA</v>
      </c>
      <c r="C108" s="61">
        <f t="shared" si="1"/>
        <v>5</v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 t="s">
        <v>179</v>
      </c>
      <c r="L108" s="59" t="s">
        <v>494</v>
      </c>
      <c r="M108" s="59" t="s">
        <v>189</v>
      </c>
      <c r="N108" s="68"/>
      <c r="O108" s="67" t="s">
        <v>138</v>
      </c>
      <c r="P108" s="69"/>
      <c r="Q108" s="59">
        <v>5.0</v>
      </c>
      <c r="R108" s="67" t="s">
        <v>495</v>
      </c>
      <c r="S108" s="59" t="s">
        <v>149</v>
      </c>
      <c r="T108" s="59" t="s">
        <v>456</v>
      </c>
      <c r="U108" s="62">
        <v>45000.0</v>
      </c>
      <c r="V108" s="65">
        <v>0.2972222222222222</v>
      </c>
      <c r="W108" s="65">
        <v>0.6986111111111111</v>
      </c>
      <c r="X108" s="66">
        <f>IF(W108&lt;&gt;"",IF((W108-V108)-almoco&gt;=corte_almoco,(W108-V108)-almoco,(W108-V108)),"")</f>
        <v>0.3597222222</v>
      </c>
      <c r="Y108" s="66" t="str">
        <f t="shared" si="3"/>
        <v/>
      </c>
      <c r="Z108" s="59" t="s">
        <v>167</v>
      </c>
      <c r="AA108" s="59" t="s">
        <v>219</v>
      </c>
      <c r="AB108" s="59" t="s">
        <v>213</v>
      </c>
      <c r="AC108" s="70"/>
      <c r="AD108" s="70"/>
      <c r="AE108" s="71"/>
      <c r="AF108" s="71"/>
      <c r="AG108" s="70">
        <v>0.0</v>
      </c>
      <c r="AH108" s="71"/>
      <c r="AI108" s="59" t="s">
        <v>456</v>
      </c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>
        <v>685.0</v>
      </c>
      <c r="B109" s="60" t="str">
        <f>IFERROR(VLOOKUP($A109,contratos,2,FALSE),"")</f>
        <v>SANDERS LUKE DA SILVA MACIEL</v>
      </c>
      <c r="C109" s="61">
        <f t="shared" si="1"/>
        <v>9</v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 t="s">
        <v>179</v>
      </c>
      <c r="L109" s="59" t="s">
        <v>494</v>
      </c>
      <c r="M109" s="59" t="s">
        <v>155</v>
      </c>
      <c r="N109" s="68"/>
      <c r="O109" s="67" t="s">
        <v>138</v>
      </c>
      <c r="P109" s="69"/>
      <c r="Q109" s="59">
        <v>1.0</v>
      </c>
      <c r="R109" s="67" t="s">
        <v>155</v>
      </c>
      <c r="S109" s="59" t="s">
        <v>149</v>
      </c>
      <c r="T109" s="59" t="s">
        <v>456</v>
      </c>
      <c r="U109" s="62">
        <v>45000.0</v>
      </c>
      <c r="V109" s="65">
        <v>0.275</v>
      </c>
      <c r="W109" s="65">
        <v>0.7159722222222222</v>
      </c>
      <c r="X109" s="66">
        <f>IF(W109&lt;&gt;"",IF((W109-V109)-almoco&gt;=corte_almoco,(W109-V109)-almoco,(W109-V109)),"")</f>
        <v>0.3993055556</v>
      </c>
      <c r="Y109" s="66" t="str">
        <f t="shared" si="3"/>
        <v/>
      </c>
      <c r="Z109" s="59" t="s">
        <v>203</v>
      </c>
      <c r="AA109" s="59" t="s">
        <v>125</v>
      </c>
      <c r="AB109" s="59" t="s">
        <v>213</v>
      </c>
      <c r="AC109" s="70"/>
      <c r="AD109" s="70"/>
      <c r="AE109" s="71"/>
      <c r="AF109" s="71"/>
      <c r="AG109" s="70">
        <v>0.0</v>
      </c>
      <c r="AH109" s="71"/>
      <c r="AI109" s="59" t="s">
        <v>456</v>
      </c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>
        <v>685.0</v>
      </c>
      <c r="B110" s="60" t="str">
        <f>IFERROR(VLOOKUP($A110,contratos,2,FALSE),"")</f>
        <v>SANDERS LUKE DA SILVA MACIEL</v>
      </c>
      <c r="C110" s="61">
        <f t="shared" si="1"/>
        <v>9</v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 t="s">
        <v>179</v>
      </c>
      <c r="L110" s="59" t="s">
        <v>494</v>
      </c>
      <c r="M110" s="59" t="s">
        <v>155</v>
      </c>
      <c r="N110" s="68"/>
      <c r="O110" s="67" t="s">
        <v>138</v>
      </c>
      <c r="P110" s="69"/>
      <c r="Q110" s="59">
        <v>1.0</v>
      </c>
      <c r="R110" s="67" t="s">
        <v>155</v>
      </c>
      <c r="S110" s="59" t="s">
        <v>149</v>
      </c>
      <c r="T110" s="59" t="s">
        <v>456</v>
      </c>
      <c r="U110" s="62">
        <v>45000.0</v>
      </c>
      <c r="V110" s="65">
        <v>0.28541666666666665</v>
      </c>
      <c r="W110" s="65">
        <v>0.7159722222222222</v>
      </c>
      <c r="X110" s="66">
        <f>IF(W110&lt;&gt;"",IF((W110-V110)-almoco&gt;=corte_almoco,(W110-V110)-almoco,(W110-V110)),"")</f>
        <v>0.3888888889</v>
      </c>
      <c r="Y110" s="66" t="str">
        <f t="shared" si="3"/>
        <v/>
      </c>
      <c r="Z110" s="59" t="s">
        <v>151</v>
      </c>
      <c r="AA110" s="59" t="s">
        <v>198</v>
      </c>
      <c r="AB110" s="59" t="s">
        <v>213</v>
      </c>
      <c r="AC110" s="70"/>
      <c r="AD110" s="70"/>
      <c r="AE110" s="71"/>
      <c r="AF110" s="71"/>
      <c r="AG110" s="70">
        <v>0.0</v>
      </c>
      <c r="AH110" s="71"/>
      <c r="AI110" s="59" t="s">
        <v>456</v>
      </c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>
        <v>676.0</v>
      </c>
      <c r="B111" s="60" t="str">
        <f>IFERROR(VLOOKUP($A111,contratos,2,FALSE),"")</f>
        <v> EXTRATIVA MINERAL S/A</v>
      </c>
      <c r="C111" s="61">
        <f t="shared" si="1"/>
        <v>1</v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 t="s">
        <v>166</v>
      </c>
      <c r="L111" s="59" t="s">
        <v>494</v>
      </c>
      <c r="M111" s="59" t="s">
        <v>189</v>
      </c>
      <c r="N111" s="68"/>
      <c r="O111" s="67" t="s">
        <v>138</v>
      </c>
      <c r="P111" s="69"/>
      <c r="Q111" s="59">
        <v>1.0</v>
      </c>
      <c r="R111" s="67" t="s">
        <v>495</v>
      </c>
      <c r="S111" s="59" t="s">
        <v>149</v>
      </c>
      <c r="T111" s="59" t="s">
        <v>456</v>
      </c>
      <c r="U111" s="62">
        <v>45000.0</v>
      </c>
      <c r="V111" s="65">
        <v>0.38819444444444445</v>
      </c>
      <c r="W111" s="65">
        <v>0.4166666666666667</v>
      </c>
      <c r="X111" s="66">
        <f>IF(W111&lt;&gt;"",IF((W111-V111)-almoco&gt;=corte_almoco,(W111-V111)-almoco,(W111-V111)),"")</f>
        <v>0.02847222222</v>
      </c>
      <c r="Y111" s="66" t="str">
        <f t="shared" si="3"/>
        <v/>
      </c>
      <c r="Z111" s="59" t="s">
        <v>142</v>
      </c>
      <c r="AA111" s="59" t="s">
        <v>217</v>
      </c>
      <c r="AB111" s="59" t="s">
        <v>213</v>
      </c>
      <c r="AC111" s="70"/>
      <c r="AD111" s="70">
        <v>0.0</v>
      </c>
      <c r="AE111" s="71"/>
      <c r="AF111" s="71"/>
      <c r="AG111" s="70">
        <v>0.0</v>
      </c>
      <c r="AH111" s="71"/>
      <c r="AI111" s="59" t="s">
        <v>456</v>
      </c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 t="s">
        <v>357</v>
      </c>
      <c r="B112" s="60" t="str">
        <f>IFERROR(VLOOKUP($A112,contratos,2,FALSE),"")</f>
        <v>Débora Nogueira Laia</v>
      </c>
      <c r="C112" s="61">
        <f t="shared" si="1"/>
        <v>1</v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 t="s">
        <v>141</v>
      </c>
      <c r="L112" s="59" t="s">
        <v>494</v>
      </c>
      <c r="M112" s="59" t="s">
        <v>189</v>
      </c>
      <c r="N112" s="68"/>
      <c r="O112" s="67" t="s">
        <v>138</v>
      </c>
      <c r="P112" s="69"/>
      <c r="Q112" s="59">
        <v>1.0</v>
      </c>
      <c r="R112" s="67" t="s">
        <v>495</v>
      </c>
      <c r="S112" s="59" t="s">
        <v>149</v>
      </c>
      <c r="T112" s="59" t="s">
        <v>456</v>
      </c>
      <c r="U112" s="62">
        <v>45000.0</v>
      </c>
      <c r="V112" s="65">
        <v>0.2916666666666667</v>
      </c>
      <c r="W112" s="65">
        <v>0.37777777777777777</v>
      </c>
      <c r="X112" s="66">
        <f>IF(W112&lt;&gt;"",IF((W112-V112)-almoco&gt;=corte_almoco,(W112-V112)-almoco,(W112-V112)),"")</f>
        <v>0.08611111111</v>
      </c>
      <c r="Y112" s="66" t="str">
        <f t="shared" si="3"/>
        <v/>
      </c>
      <c r="Z112" s="59" t="s">
        <v>142</v>
      </c>
      <c r="AA112" s="59" t="s">
        <v>217</v>
      </c>
      <c r="AB112" s="59" t="s">
        <v>213</v>
      </c>
      <c r="AC112" s="70"/>
      <c r="AD112" s="70">
        <v>350.0</v>
      </c>
      <c r="AE112" s="71"/>
      <c r="AF112" s="71"/>
      <c r="AG112" s="70">
        <v>0.0</v>
      </c>
      <c r="AH112" s="71"/>
      <c r="AI112" s="59" t="s">
        <v>456</v>
      </c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>
        <v>846.0</v>
      </c>
      <c r="B113" s="60" t="str">
        <f>IFERROR(VLOOKUP($A113,contratos,2,FALSE),"")</f>
        <v>ONE AGENTES AUTÔNOMOS DE INVESTIMENTOS LTDA</v>
      </c>
      <c r="C113" s="61">
        <f t="shared" si="1"/>
        <v>1</v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 t="s">
        <v>123</v>
      </c>
      <c r="L113" s="59" t="s">
        <v>494</v>
      </c>
      <c r="M113" s="59" t="s">
        <v>189</v>
      </c>
      <c r="N113" s="68"/>
      <c r="O113" s="67" t="s">
        <v>138</v>
      </c>
      <c r="P113" s="69"/>
      <c r="Q113" s="59">
        <v>1.0</v>
      </c>
      <c r="R113" s="67" t="s">
        <v>495</v>
      </c>
      <c r="S113" s="59" t="s">
        <v>149</v>
      </c>
      <c r="T113" s="59" t="s">
        <v>456</v>
      </c>
      <c r="U113" s="62">
        <v>45000.0</v>
      </c>
      <c r="V113" s="65">
        <v>0.4166666666666667</v>
      </c>
      <c r="W113" s="65">
        <v>0.5513888888888889</v>
      </c>
      <c r="X113" s="66">
        <f>IF(W113&lt;&gt;"",IF((W113-V113)-almoco&gt;=corte_almoco,(W113-V113)-almoco,(W113-V113)),"")</f>
        <v>0.1347222222</v>
      </c>
      <c r="Y113" s="66" t="str">
        <f t="shared" si="3"/>
        <v/>
      </c>
      <c r="Z113" s="59" t="s">
        <v>142</v>
      </c>
      <c r="AA113" s="59" t="s">
        <v>217</v>
      </c>
      <c r="AB113" s="59" t="s">
        <v>213</v>
      </c>
      <c r="AC113" s="70"/>
      <c r="AD113" s="70">
        <v>0.0</v>
      </c>
      <c r="AE113" s="71"/>
      <c r="AF113" s="71"/>
      <c r="AG113" s="70"/>
      <c r="AH113" s="71"/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>
        <v>766.0</v>
      </c>
      <c r="B114" s="60" t="str">
        <f>IFERROR(VLOOKUP($A114,contratos,2,FALSE),"")</f>
        <v>ÁLVARO LUIZ BARROSO</v>
      </c>
      <c r="C114" s="61">
        <f t="shared" si="1"/>
        <v>1</v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 t="s">
        <v>141</v>
      </c>
      <c r="L114" s="59" t="s">
        <v>494</v>
      </c>
      <c r="M114" s="59" t="s">
        <v>128</v>
      </c>
      <c r="N114" s="68"/>
      <c r="O114" s="67" t="s">
        <v>138</v>
      </c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3"/>
        <v/>
      </c>
      <c r="Z114" s="59"/>
      <c r="AA114" s="59"/>
      <c r="AB114" s="59"/>
      <c r="AC114" s="70"/>
      <c r="AD114" s="70"/>
      <c r="AE114" s="71"/>
      <c r="AF114" s="71"/>
      <c r="AG114" s="70"/>
      <c r="AH114" s="71"/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3"/>
        <v/>
      </c>
      <c r="Z115" s="59"/>
      <c r="AA115" s="59"/>
      <c r="AB115" s="59"/>
      <c r="AC115" s="70"/>
      <c r="AD115" s="70"/>
      <c r="AE115" s="71"/>
      <c r="AF115" s="71"/>
      <c r="AG115" s="70"/>
      <c r="AH115" s="71"/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3"/>
        <v/>
      </c>
      <c r="Z116" s="59"/>
      <c r="AA116" s="59"/>
      <c r="AB116" s="59"/>
      <c r="AC116" s="70"/>
      <c r="AD116" s="70"/>
      <c r="AE116" s="71"/>
      <c r="AF116" s="71"/>
      <c r="AG116" s="70"/>
      <c r="AH116" s="71"/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3"/>
        <v/>
      </c>
      <c r="Z117" s="59"/>
      <c r="AA117" s="59"/>
      <c r="AB117" s="59"/>
      <c r="AC117" s="70"/>
      <c r="AD117" s="70"/>
      <c r="AE117" s="71"/>
      <c r="AF117" s="71"/>
      <c r="AG117" s="70"/>
      <c r="AH117" s="71"/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3"/>
        <v/>
      </c>
      <c r="Z118" s="59"/>
      <c r="AA118" s="59"/>
      <c r="AB118" s="59"/>
      <c r="AC118" s="70"/>
      <c r="AD118" s="70"/>
      <c r="AE118" s="71"/>
      <c r="AF118" s="71"/>
      <c r="AG118" s="70"/>
      <c r="AH118" s="71"/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3"/>
        <v/>
      </c>
      <c r="Z119" s="59"/>
      <c r="AA119" s="59"/>
      <c r="AB119" s="59"/>
      <c r="AC119" s="70"/>
      <c r="AD119" s="70"/>
      <c r="AE119" s="71"/>
      <c r="AF119" s="71"/>
      <c r="AG119" s="70"/>
      <c r="AH119" s="71"/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3"/>
        <v/>
      </c>
      <c r="Z120" s="59"/>
      <c r="AA120" s="59"/>
      <c r="AB120" s="59"/>
      <c r="AC120" s="70"/>
      <c r="AD120" s="70"/>
      <c r="AE120" s="71"/>
      <c r="AF120" s="71"/>
      <c r="AG120" s="70"/>
      <c r="AH120" s="71"/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3"/>
        <v/>
      </c>
      <c r="Z121" s="59"/>
      <c r="AA121" s="59"/>
      <c r="AB121" s="59"/>
      <c r="AC121" s="70"/>
      <c r="AD121" s="70"/>
      <c r="AE121" s="71"/>
      <c r="AF121" s="71"/>
      <c r="AG121" s="70"/>
      <c r="AH121" s="71"/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3"/>
        <v/>
      </c>
      <c r="Z122" s="59"/>
      <c r="AA122" s="59"/>
      <c r="AB122" s="59"/>
      <c r="AC122" s="70"/>
      <c r="AD122" s="70"/>
      <c r="AE122" s="71"/>
      <c r="AF122" s="71"/>
      <c r="AG122" s="70"/>
      <c r="AH122" s="71"/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3"/>
        <v/>
      </c>
      <c r="Z123" s="59"/>
      <c r="AA123" s="59"/>
      <c r="AB123" s="59"/>
      <c r="AC123" s="70"/>
      <c r="AD123" s="70"/>
      <c r="AE123" s="71"/>
      <c r="AF123" s="71"/>
      <c r="AG123" s="70"/>
      <c r="AH123" s="71"/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3"/>
        <v/>
      </c>
      <c r="Z124" s="59"/>
      <c r="AA124" s="59"/>
      <c r="AB124" s="59"/>
      <c r="AC124" s="70"/>
      <c r="AD124" s="70"/>
      <c r="AE124" s="71"/>
      <c r="AF124" s="71"/>
      <c r="AG124" s="70"/>
      <c r="AH124" s="71"/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3"/>
        <v/>
      </c>
      <c r="Z125" s="59"/>
      <c r="AA125" s="59"/>
      <c r="AB125" s="59"/>
      <c r="AC125" s="70"/>
      <c r="AD125" s="70"/>
      <c r="AE125" s="71"/>
      <c r="AF125" s="71"/>
      <c r="AG125" s="70"/>
      <c r="AH125" s="71"/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3"/>
        <v/>
      </c>
      <c r="Z126" s="59"/>
      <c r="AA126" s="59"/>
      <c r="AB126" s="59"/>
      <c r="AC126" s="70"/>
      <c r="AD126" s="70"/>
      <c r="AE126" s="71"/>
      <c r="AF126" s="71"/>
      <c r="AG126" s="70"/>
      <c r="AH126" s="71"/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3"/>
        <v/>
      </c>
      <c r="Z127" s="59"/>
      <c r="AA127" s="59"/>
      <c r="AB127" s="59"/>
      <c r="AC127" s="70"/>
      <c r="AD127" s="70"/>
      <c r="AE127" s="71"/>
      <c r="AF127" s="71"/>
      <c r="AG127" s="70"/>
      <c r="AH127" s="71"/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3"/>
        <v/>
      </c>
      <c r="Z128" s="59"/>
      <c r="AA128" s="59"/>
      <c r="AB128" s="59"/>
      <c r="AC128" s="70"/>
      <c r="AD128" s="70"/>
      <c r="AE128" s="71"/>
      <c r="AF128" s="71"/>
      <c r="AG128" s="70"/>
      <c r="AH128" s="71"/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3"/>
        <v/>
      </c>
      <c r="Z129" s="59"/>
      <c r="AA129" s="59"/>
      <c r="AB129" s="59"/>
      <c r="AC129" s="70"/>
      <c r="AD129" s="70"/>
      <c r="AE129" s="71"/>
      <c r="AF129" s="71"/>
      <c r="AG129" s="70"/>
      <c r="AH129" s="71"/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3"/>
        <v/>
      </c>
      <c r="Z130" s="59"/>
      <c r="AA130" s="59"/>
      <c r="AB130" s="59"/>
      <c r="AC130" s="70"/>
      <c r="AD130" s="70"/>
      <c r="AE130" s="71"/>
      <c r="AF130" s="71"/>
      <c r="AG130" s="70"/>
      <c r="AH130" s="71"/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3"/>
        <v/>
      </c>
      <c r="Z131" s="59"/>
      <c r="AA131" s="59"/>
      <c r="AB131" s="59"/>
      <c r="AC131" s="70"/>
      <c r="AD131" s="70"/>
      <c r="AE131" s="71" t="str">
        <f t="shared" ref="AE131:AE886" si="4">IFERROR((SUMIF($A:$A,A131,$AD:$AD)/COUNTIF($A:$A,A131))/COUNTIF($A:$A,A131),"")</f>
        <v/>
      </c>
      <c r="AF131" s="71" t="str">
        <f>IF(X131&lt;&gt;"",(HOUR(X131)+MINUTE(X131)/60)*custohh,"")</f>
        <v/>
      </c>
      <c r="AG131" s="70"/>
      <c r="AH131" s="71" t="str">
        <f t="shared" ref="AH131:AH886" si="5">IF(AF131&lt;&gt;"",AG131+AF131,"")</f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3"/>
        <v/>
      </c>
      <c r="Z132" s="59"/>
      <c r="AA132" s="59"/>
      <c r="AB132" s="59"/>
      <c r="AC132" s="70"/>
      <c r="AD132" s="70"/>
      <c r="AE132" s="71" t="str">
        <f t="shared" si="4"/>
        <v/>
      </c>
      <c r="AF132" s="71" t="str">
        <f>IF(X132&lt;&gt;"",(HOUR(X132)+MINUTE(X132)/60)*custohh,"")</f>
        <v/>
      </c>
      <c r="AG132" s="70"/>
      <c r="AH132" s="71" t="str">
        <f t="shared" si="5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3"/>
        <v/>
      </c>
      <c r="Z133" s="59"/>
      <c r="AA133" s="59"/>
      <c r="AB133" s="59"/>
      <c r="AC133" s="70"/>
      <c r="AD133" s="70"/>
      <c r="AE133" s="71" t="str">
        <f t="shared" si="4"/>
        <v/>
      </c>
      <c r="AF133" s="71" t="str">
        <f>IF(X133&lt;&gt;"",(HOUR(X133)+MINUTE(X133)/60)*custohh,"")</f>
        <v/>
      </c>
      <c r="AG133" s="70"/>
      <c r="AH133" s="71" t="str">
        <f t="shared" si="5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3"/>
        <v/>
      </c>
      <c r="Z134" s="59"/>
      <c r="AA134" s="59"/>
      <c r="AB134" s="59"/>
      <c r="AC134" s="70"/>
      <c r="AD134" s="70"/>
      <c r="AE134" s="71" t="str">
        <f t="shared" si="4"/>
        <v/>
      </c>
      <c r="AF134" s="71" t="str">
        <f>IF(X134&lt;&gt;"",(HOUR(X134)+MINUTE(X134)/60)*custohh,"")</f>
        <v/>
      </c>
      <c r="AG134" s="70"/>
      <c r="AH134" s="71" t="str">
        <f t="shared" si="5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3"/>
        <v/>
      </c>
      <c r="Z135" s="59"/>
      <c r="AA135" s="59"/>
      <c r="AB135" s="59"/>
      <c r="AC135" s="70"/>
      <c r="AD135" s="70"/>
      <c r="AE135" s="71" t="str">
        <f t="shared" si="4"/>
        <v/>
      </c>
      <c r="AF135" s="71" t="str">
        <f>IF(X135&lt;&gt;"",(HOUR(X135)+MINUTE(X135)/60)*custohh,"")</f>
        <v/>
      </c>
      <c r="AG135" s="70"/>
      <c r="AH135" s="71" t="str">
        <f t="shared" si="5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3"/>
        <v/>
      </c>
      <c r="Z136" s="59"/>
      <c r="AA136" s="59"/>
      <c r="AB136" s="59"/>
      <c r="AC136" s="70"/>
      <c r="AD136" s="70"/>
      <c r="AE136" s="71" t="str">
        <f t="shared" si="4"/>
        <v/>
      </c>
      <c r="AF136" s="71" t="str">
        <f>IF(X136&lt;&gt;"",(HOUR(X136)+MINUTE(X136)/60)*custohh,"")</f>
        <v/>
      </c>
      <c r="AG136" s="70"/>
      <c r="AH136" s="71" t="str">
        <f t="shared" si="5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3"/>
        <v/>
      </c>
      <c r="Z137" s="59"/>
      <c r="AA137" s="59"/>
      <c r="AB137" s="59"/>
      <c r="AC137" s="70"/>
      <c r="AD137" s="70"/>
      <c r="AE137" s="71" t="str">
        <f t="shared" si="4"/>
        <v/>
      </c>
      <c r="AF137" s="71" t="str">
        <f>IF(X137&lt;&gt;"",(HOUR(X137)+MINUTE(X137)/60)*custohh,"")</f>
        <v/>
      </c>
      <c r="AG137" s="70"/>
      <c r="AH137" s="71" t="str">
        <f t="shared" si="5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3"/>
        <v/>
      </c>
      <c r="Z138" s="59"/>
      <c r="AA138" s="59"/>
      <c r="AB138" s="59"/>
      <c r="AC138" s="70"/>
      <c r="AD138" s="70"/>
      <c r="AE138" s="71" t="str">
        <f t="shared" si="4"/>
        <v/>
      </c>
      <c r="AF138" s="71" t="str">
        <f>IF(X138&lt;&gt;"",(HOUR(X138)+MINUTE(X138)/60)*custohh,"")</f>
        <v/>
      </c>
      <c r="AG138" s="70"/>
      <c r="AH138" s="71" t="str">
        <f t="shared" si="5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3"/>
        <v/>
      </c>
      <c r="Z139" s="59"/>
      <c r="AA139" s="59"/>
      <c r="AB139" s="59"/>
      <c r="AC139" s="70"/>
      <c r="AD139" s="70"/>
      <c r="AE139" s="71" t="str">
        <f t="shared" si="4"/>
        <v/>
      </c>
      <c r="AF139" s="71" t="str">
        <f>IF(X139&lt;&gt;"",(HOUR(X139)+MINUTE(X139)/60)*custohh,"")</f>
        <v/>
      </c>
      <c r="AG139" s="70"/>
      <c r="AH139" s="71" t="str">
        <f t="shared" si="5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3"/>
        <v/>
      </c>
      <c r="Z140" s="59"/>
      <c r="AA140" s="59"/>
      <c r="AB140" s="59"/>
      <c r="AC140" s="70"/>
      <c r="AD140" s="70"/>
      <c r="AE140" s="71" t="str">
        <f t="shared" si="4"/>
        <v/>
      </c>
      <c r="AF140" s="71" t="str">
        <f>IF(X140&lt;&gt;"",(HOUR(X140)+MINUTE(X140)/60)*custohh,"")</f>
        <v/>
      </c>
      <c r="AG140" s="70"/>
      <c r="AH140" s="71" t="str">
        <f t="shared" si="5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3"/>
        <v/>
      </c>
      <c r="Z141" s="59"/>
      <c r="AA141" s="59"/>
      <c r="AB141" s="59"/>
      <c r="AC141" s="70"/>
      <c r="AD141" s="70"/>
      <c r="AE141" s="71" t="str">
        <f t="shared" si="4"/>
        <v/>
      </c>
      <c r="AF141" s="71" t="str">
        <f>IF(X141&lt;&gt;"",(HOUR(X141)+MINUTE(X141)/60)*custohh,"")</f>
        <v/>
      </c>
      <c r="AG141" s="70"/>
      <c r="AH141" s="71" t="str">
        <f t="shared" si="5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3"/>
        <v/>
      </c>
      <c r="Z142" s="59"/>
      <c r="AA142" s="59"/>
      <c r="AB142" s="59"/>
      <c r="AC142" s="70"/>
      <c r="AD142" s="70"/>
      <c r="AE142" s="71" t="str">
        <f t="shared" si="4"/>
        <v/>
      </c>
      <c r="AF142" s="71" t="str">
        <f>IF(X142&lt;&gt;"",(HOUR(X142)+MINUTE(X142)/60)*custohh,"")</f>
        <v/>
      </c>
      <c r="AG142" s="70"/>
      <c r="AH142" s="71" t="str">
        <f t="shared" si="5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3"/>
        <v/>
      </c>
      <c r="Z143" s="59"/>
      <c r="AA143" s="59"/>
      <c r="AB143" s="59"/>
      <c r="AC143" s="70"/>
      <c r="AD143" s="70"/>
      <c r="AE143" s="71" t="str">
        <f t="shared" si="4"/>
        <v/>
      </c>
      <c r="AF143" s="71" t="str">
        <f>IF(X143&lt;&gt;"",(HOUR(X143)+MINUTE(X143)/60)*custohh,"")</f>
        <v/>
      </c>
      <c r="AG143" s="70"/>
      <c r="AH143" s="71" t="str">
        <f t="shared" si="5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3"/>
        <v/>
      </c>
      <c r="Z144" s="59"/>
      <c r="AA144" s="59"/>
      <c r="AB144" s="59"/>
      <c r="AC144" s="70"/>
      <c r="AD144" s="70"/>
      <c r="AE144" s="71" t="str">
        <f t="shared" si="4"/>
        <v/>
      </c>
      <c r="AF144" s="71" t="str">
        <f>IF(X144&lt;&gt;"",(HOUR(X144)+MINUTE(X144)/60)*custohh,"")</f>
        <v/>
      </c>
      <c r="AG144" s="70"/>
      <c r="AH144" s="71" t="str">
        <f t="shared" si="5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3"/>
        <v/>
      </c>
      <c r="Z145" s="59"/>
      <c r="AA145" s="59"/>
      <c r="AB145" s="59"/>
      <c r="AC145" s="70"/>
      <c r="AD145" s="70"/>
      <c r="AE145" s="71" t="str">
        <f t="shared" si="4"/>
        <v/>
      </c>
      <c r="AF145" s="71" t="str">
        <f>IF(X145&lt;&gt;"",(HOUR(X145)+MINUTE(X145)/60)*custohh,"")</f>
        <v/>
      </c>
      <c r="AG145" s="70"/>
      <c r="AH145" s="71" t="str">
        <f t="shared" si="5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3"/>
        <v/>
      </c>
      <c r="Z146" s="59"/>
      <c r="AA146" s="59"/>
      <c r="AB146" s="59"/>
      <c r="AC146" s="70"/>
      <c r="AD146" s="70"/>
      <c r="AE146" s="71" t="str">
        <f t="shared" si="4"/>
        <v/>
      </c>
      <c r="AF146" s="71" t="str">
        <f>IF(X146&lt;&gt;"",(HOUR(X146)+MINUTE(X146)/60)*custohh,"")</f>
        <v/>
      </c>
      <c r="AG146" s="70"/>
      <c r="AH146" s="71" t="str">
        <f t="shared" si="5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3"/>
        <v/>
      </c>
      <c r="Z147" s="59"/>
      <c r="AA147" s="59"/>
      <c r="AB147" s="59"/>
      <c r="AC147" s="70"/>
      <c r="AD147" s="70"/>
      <c r="AE147" s="71" t="str">
        <f t="shared" si="4"/>
        <v/>
      </c>
      <c r="AF147" s="71" t="str">
        <f>IF(X147&lt;&gt;"",(HOUR(X147)+MINUTE(X147)/60)*custohh,"")</f>
        <v/>
      </c>
      <c r="AG147" s="70"/>
      <c r="AH147" s="71" t="str">
        <f t="shared" si="5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3"/>
        <v/>
      </c>
      <c r="Z148" s="59"/>
      <c r="AA148" s="59"/>
      <c r="AB148" s="59"/>
      <c r="AC148" s="70"/>
      <c r="AD148" s="70"/>
      <c r="AE148" s="71" t="str">
        <f t="shared" si="4"/>
        <v/>
      </c>
      <c r="AF148" s="71" t="str">
        <f>IF(X148&lt;&gt;"",(HOUR(X148)+MINUTE(X148)/60)*custohh,"")</f>
        <v/>
      </c>
      <c r="AG148" s="70"/>
      <c r="AH148" s="71" t="str">
        <f t="shared" si="5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3"/>
        <v/>
      </c>
      <c r="Z149" s="59"/>
      <c r="AA149" s="59"/>
      <c r="AB149" s="59"/>
      <c r="AC149" s="70"/>
      <c r="AD149" s="70"/>
      <c r="AE149" s="71" t="str">
        <f t="shared" si="4"/>
        <v/>
      </c>
      <c r="AF149" s="71" t="str">
        <f>IF(X149&lt;&gt;"",(HOUR(X149)+MINUTE(X149)/60)*custohh,"")</f>
        <v/>
      </c>
      <c r="AG149" s="70"/>
      <c r="AH149" s="71" t="str">
        <f t="shared" si="5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3"/>
        <v/>
      </c>
      <c r="Z150" s="59"/>
      <c r="AA150" s="59"/>
      <c r="AB150" s="59"/>
      <c r="AC150" s="70"/>
      <c r="AD150" s="70"/>
      <c r="AE150" s="71" t="str">
        <f t="shared" si="4"/>
        <v/>
      </c>
      <c r="AF150" s="71" t="str">
        <f>IF(X150&lt;&gt;"",(HOUR(X150)+MINUTE(X150)/60)*custohh,"")</f>
        <v/>
      </c>
      <c r="AG150" s="70"/>
      <c r="AH150" s="71" t="str">
        <f t="shared" si="5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3"/>
        <v/>
      </c>
      <c r="Z151" s="59"/>
      <c r="AA151" s="59"/>
      <c r="AB151" s="59"/>
      <c r="AC151" s="70"/>
      <c r="AD151" s="70"/>
      <c r="AE151" s="71" t="str">
        <f t="shared" si="4"/>
        <v/>
      </c>
      <c r="AF151" s="71" t="str">
        <f>IF(X151&lt;&gt;"",(HOUR(X151)+MINUTE(X151)/60)*custohh,"")</f>
        <v/>
      </c>
      <c r="AG151" s="70"/>
      <c r="AH151" s="71" t="str">
        <f t="shared" si="5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3"/>
        <v/>
      </c>
      <c r="Z152" s="59"/>
      <c r="AA152" s="59"/>
      <c r="AB152" s="59"/>
      <c r="AC152" s="70"/>
      <c r="AD152" s="70"/>
      <c r="AE152" s="71" t="str">
        <f t="shared" si="4"/>
        <v/>
      </c>
      <c r="AF152" s="71" t="str">
        <f>IF(X152&lt;&gt;"",(HOUR(X152)+MINUTE(X152)/60)*custohh,"")</f>
        <v/>
      </c>
      <c r="AG152" s="70"/>
      <c r="AH152" s="71" t="str">
        <f t="shared" si="5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3"/>
        <v/>
      </c>
      <c r="Z153" s="59"/>
      <c r="AA153" s="59"/>
      <c r="AB153" s="59"/>
      <c r="AC153" s="70"/>
      <c r="AD153" s="70"/>
      <c r="AE153" s="71" t="str">
        <f t="shared" si="4"/>
        <v/>
      </c>
      <c r="AF153" s="71" t="str">
        <f>IF(X153&lt;&gt;"",(HOUR(X153)+MINUTE(X153)/60)*custohh,"")</f>
        <v/>
      </c>
      <c r="AG153" s="70"/>
      <c r="AH153" s="71" t="str">
        <f t="shared" si="5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3"/>
        <v/>
      </c>
      <c r="Z154" s="59"/>
      <c r="AA154" s="59"/>
      <c r="AB154" s="59"/>
      <c r="AC154" s="70"/>
      <c r="AD154" s="70"/>
      <c r="AE154" s="71" t="str">
        <f t="shared" si="4"/>
        <v/>
      </c>
      <c r="AF154" s="71" t="str">
        <f>IF(X154&lt;&gt;"",(HOUR(X154)+MINUTE(X154)/60)*custohh,"")</f>
        <v/>
      </c>
      <c r="AG154" s="70"/>
      <c r="AH154" s="71" t="str">
        <f t="shared" si="5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3"/>
        <v/>
      </c>
      <c r="Z155" s="59"/>
      <c r="AA155" s="59"/>
      <c r="AB155" s="59"/>
      <c r="AC155" s="70"/>
      <c r="AD155" s="70"/>
      <c r="AE155" s="71" t="str">
        <f t="shared" si="4"/>
        <v/>
      </c>
      <c r="AF155" s="71" t="str">
        <f>IF(X155&lt;&gt;"",(HOUR(X155)+MINUTE(X155)/60)*custohh,"")</f>
        <v/>
      </c>
      <c r="AG155" s="70"/>
      <c r="AH155" s="71" t="str">
        <f t="shared" si="5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3"/>
        <v/>
      </c>
      <c r="Z156" s="59"/>
      <c r="AA156" s="59"/>
      <c r="AB156" s="59"/>
      <c r="AC156" s="70"/>
      <c r="AD156" s="70"/>
      <c r="AE156" s="71" t="str">
        <f t="shared" si="4"/>
        <v/>
      </c>
      <c r="AF156" s="71" t="str">
        <f>IF(X156&lt;&gt;"",(HOUR(X156)+MINUTE(X156)/60)*custohh,"")</f>
        <v/>
      </c>
      <c r="AG156" s="70"/>
      <c r="AH156" s="71" t="str">
        <f t="shared" si="5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3"/>
        <v/>
      </c>
      <c r="Z157" s="59"/>
      <c r="AA157" s="59"/>
      <c r="AB157" s="59"/>
      <c r="AC157" s="70"/>
      <c r="AD157" s="70"/>
      <c r="AE157" s="71" t="str">
        <f t="shared" si="4"/>
        <v/>
      </c>
      <c r="AF157" s="71" t="str">
        <f>IF(X157&lt;&gt;"",(HOUR(X157)+MINUTE(X157)/60)*custohh,"")</f>
        <v/>
      </c>
      <c r="AG157" s="70"/>
      <c r="AH157" s="71" t="str">
        <f t="shared" si="5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3"/>
        <v/>
      </c>
      <c r="Z158" s="59"/>
      <c r="AA158" s="59"/>
      <c r="AB158" s="59"/>
      <c r="AC158" s="70"/>
      <c r="AD158" s="70"/>
      <c r="AE158" s="71" t="str">
        <f t="shared" si="4"/>
        <v/>
      </c>
      <c r="AF158" s="71" t="str">
        <f>IF(X158&lt;&gt;"",(HOUR(X158)+MINUTE(X158)/60)*custohh,"")</f>
        <v/>
      </c>
      <c r="AG158" s="70"/>
      <c r="AH158" s="71" t="str">
        <f t="shared" si="5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3"/>
        <v/>
      </c>
      <c r="Z159" s="59"/>
      <c r="AA159" s="59"/>
      <c r="AB159" s="59"/>
      <c r="AC159" s="70"/>
      <c r="AD159" s="70"/>
      <c r="AE159" s="71" t="str">
        <f t="shared" si="4"/>
        <v/>
      </c>
      <c r="AF159" s="71" t="str">
        <f>IF(X159&lt;&gt;"",(HOUR(X159)+MINUTE(X159)/60)*custohh,"")</f>
        <v/>
      </c>
      <c r="AG159" s="70"/>
      <c r="AH159" s="71" t="str">
        <f t="shared" si="5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3"/>
        <v/>
      </c>
      <c r="Z160" s="59"/>
      <c r="AA160" s="59"/>
      <c r="AB160" s="59"/>
      <c r="AC160" s="70"/>
      <c r="AD160" s="70"/>
      <c r="AE160" s="71" t="str">
        <f t="shared" si="4"/>
        <v/>
      </c>
      <c r="AF160" s="71" t="str">
        <f>IF(X160&lt;&gt;"",(HOUR(X160)+MINUTE(X160)/60)*custohh,"")</f>
        <v/>
      </c>
      <c r="AG160" s="70"/>
      <c r="AH160" s="71" t="str">
        <f t="shared" si="5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3"/>
        <v/>
      </c>
      <c r="Z161" s="59"/>
      <c r="AA161" s="59"/>
      <c r="AB161" s="59"/>
      <c r="AC161" s="70"/>
      <c r="AD161" s="70"/>
      <c r="AE161" s="71" t="str">
        <f t="shared" si="4"/>
        <v/>
      </c>
      <c r="AF161" s="71" t="str">
        <f>IF(X161&lt;&gt;"",(HOUR(X161)+MINUTE(X161)/60)*custohh,"")</f>
        <v/>
      </c>
      <c r="AG161" s="70"/>
      <c r="AH161" s="71" t="str">
        <f t="shared" si="5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3"/>
        <v/>
      </c>
      <c r="Z162" s="59"/>
      <c r="AA162" s="59"/>
      <c r="AB162" s="59"/>
      <c r="AC162" s="70"/>
      <c r="AD162" s="70"/>
      <c r="AE162" s="71" t="str">
        <f t="shared" si="4"/>
        <v/>
      </c>
      <c r="AF162" s="71" t="str">
        <f>IF(X162&lt;&gt;"",(HOUR(X162)+MINUTE(X162)/60)*custohh,"")</f>
        <v/>
      </c>
      <c r="AG162" s="70"/>
      <c r="AH162" s="71" t="str">
        <f t="shared" si="5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3"/>
        <v/>
      </c>
      <c r="Z163" s="59"/>
      <c r="AA163" s="59"/>
      <c r="AB163" s="59"/>
      <c r="AC163" s="70"/>
      <c r="AD163" s="70"/>
      <c r="AE163" s="71" t="str">
        <f t="shared" si="4"/>
        <v/>
      </c>
      <c r="AF163" s="71" t="str">
        <f>IF(X163&lt;&gt;"",(HOUR(X163)+MINUTE(X163)/60)*custohh,"")</f>
        <v/>
      </c>
      <c r="AG163" s="70"/>
      <c r="AH163" s="71" t="str">
        <f t="shared" si="5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3"/>
        <v/>
      </c>
      <c r="Z164" s="59"/>
      <c r="AA164" s="59"/>
      <c r="AB164" s="59"/>
      <c r="AC164" s="70"/>
      <c r="AD164" s="70"/>
      <c r="AE164" s="71" t="str">
        <f t="shared" si="4"/>
        <v/>
      </c>
      <c r="AF164" s="71" t="str">
        <f>IF(X164&lt;&gt;"",(HOUR(X164)+MINUTE(X164)/60)*custohh,"")</f>
        <v/>
      </c>
      <c r="AG164" s="70"/>
      <c r="AH164" s="71" t="str">
        <f t="shared" si="5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3"/>
        <v/>
      </c>
      <c r="Z165" s="59"/>
      <c r="AA165" s="59"/>
      <c r="AB165" s="59"/>
      <c r="AC165" s="70"/>
      <c r="AD165" s="70"/>
      <c r="AE165" s="71" t="str">
        <f t="shared" si="4"/>
        <v/>
      </c>
      <c r="AF165" s="71" t="str">
        <f>IF(X165&lt;&gt;"",(HOUR(X165)+MINUTE(X165)/60)*custohh,"")</f>
        <v/>
      </c>
      <c r="AG165" s="70"/>
      <c r="AH165" s="71" t="str">
        <f t="shared" si="5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3"/>
        <v/>
      </c>
      <c r="Z166" s="59"/>
      <c r="AA166" s="59"/>
      <c r="AB166" s="59"/>
      <c r="AC166" s="70"/>
      <c r="AD166" s="70"/>
      <c r="AE166" s="71" t="str">
        <f t="shared" si="4"/>
        <v/>
      </c>
      <c r="AF166" s="71" t="str">
        <f>IF(X166&lt;&gt;"",(HOUR(X166)+MINUTE(X166)/60)*custohh,"")</f>
        <v/>
      </c>
      <c r="AG166" s="70"/>
      <c r="AH166" s="71" t="str">
        <f t="shared" si="5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3"/>
        <v/>
      </c>
      <c r="Z167" s="59"/>
      <c r="AA167" s="59"/>
      <c r="AB167" s="59"/>
      <c r="AC167" s="70"/>
      <c r="AD167" s="70"/>
      <c r="AE167" s="71" t="str">
        <f t="shared" si="4"/>
        <v/>
      </c>
      <c r="AF167" s="71" t="str">
        <f>IF(X167&lt;&gt;"",(HOUR(X167)+MINUTE(X167)/60)*custohh,"")</f>
        <v/>
      </c>
      <c r="AG167" s="70"/>
      <c r="AH167" s="71" t="str">
        <f t="shared" si="5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3"/>
        <v/>
      </c>
      <c r="Z168" s="59"/>
      <c r="AA168" s="59"/>
      <c r="AB168" s="59"/>
      <c r="AC168" s="70"/>
      <c r="AD168" s="70"/>
      <c r="AE168" s="71" t="str">
        <f t="shared" si="4"/>
        <v/>
      </c>
      <c r="AF168" s="71" t="str">
        <f>IF(X168&lt;&gt;"",(HOUR(X168)+MINUTE(X168)/60)*custohh,"")</f>
        <v/>
      </c>
      <c r="AG168" s="70"/>
      <c r="AH168" s="71" t="str">
        <f t="shared" si="5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3"/>
        <v/>
      </c>
      <c r="Z169" s="59"/>
      <c r="AA169" s="59"/>
      <c r="AB169" s="59"/>
      <c r="AC169" s="70"/>
      <c r="AD169" s="70"/>
      <c r="AE169" s="71" t="str">
        <f t="shared" si="4"/>
        <v/>
      </c>
      <c r="AF169" s="71" t="str">
        <f>IF(X169&lt;&gt;"",(HOUR(X169)+MINUTE(X169)/60)*custohh,"")</f>
        <v/>
      </c>
      <c r="AG169" s="70"/>
      <c r="AH169" s="71" t="str">
        <f t="shared" si="5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3"/>
        <v/>
      </c>
      <c r="Z170" s="59"/>
      <c r="AA170" s="59"/>
      <c r="AB170" s="59"/>
      <c r="AC170" s="70"/>
      <c r="AD170" s="70"/>
      <c r="AE170" s="71" t="str">
        <f t="shared" si="4"/>
        <v/>
      </c>
      <c r="AF170" s="71" t="str">
        <f>IF(X170&lt;&gt;"",(HOUR(X170)+MINUTE(X170)/60)*custohh,"")</f>
        <v/>
      </c>
      <c r="AG170" s="70"/>
      <c r="AH170" s="71" t="str">
        <f t="shared" si="5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3"/>
        <v/>
      </c>
      <c r="Z171" s="59"/>
      <c r="AA171" s="59"/>
      <c r="AB171" s="59"/>
      <c r="AC171" s="70"/>
      <c r="AD171" s="70"/>
      <c r="AE171" s="71" t="str">
        <f t="shared" si="4"/>
        <v/>
      </c>
      <c r="AF171" s="71" t="str">
        <f>IF(X171&lt;&gt;"",(HOUR(X171)+MINUTE(X171)/60)*custohh,"")</f>
        <v/>
      </c>
      <c r="AG171" s="70"/>
      <c r="AH171" s="71" t="str">
        <f t="shared" si="5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3"/>
        <v/>
      </c>
      <c r="Z172" s="59"/>
      <c r="AA172" s="59"/>
      <c r="AB172" s="59"/>
      <c r="AC172" s="70"/>
      <c r="AD172" s="70"/>
      <c r="AE172" s="71" t="str">
        <f t="shared" si="4"/>
        <v/>
      </c>
      <c r="AF172" s="71" t="str">
        <f>IF(X172&lt;&gt;"",(HOUR(X172)+MINUTE(X172)/60)*custohh,"")</f>
        <v/>
      </c>
      <c r="AG172" s="70"/>
      <c r="AH172" s="71" t="str">
        <f t="shared" si="5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3"/>
        <v/>
      </c>
      <c r="Z173" s="59"/>
      <c r="AA173" s="59"/>
      <c r="AB173" s="59"/>
      <c r="AC173" s="70"/>
      <c r="AD173" s="70"/>
      <c r="AE173" s="71" t="str">
        <f t="shared" si="4"/>
        <v/>
      </c>
      <c r="AF173" s="71" t="str">
        <f>IF(X173&lt;&gt;"",(HOUR(X173)+MINUTE(X173)/60)*custohh,"")</f>
        <v/>
      </c>
      <c r="AG173" s="70"/>
      <c r="AH173" s="71" t="str">
        <f t="shared" si="5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3"/>
        <v/>
      </c>
      <c r="Z174" s="59"/>
      <c r="AA174" s="59"/>
      <c r="AB174" s="59"/>
      <c r="AC174" s="70"/>
      <c r="AD174" s="70"/>
      <c r="AE174" s="71" t="str">
        <f t="shared" si="4"/>
        <v/>
      </c>
      <c r="AF174" s="71" t="str">
        <f>IF(X174&lt;&gt;"",(HOUR(X174)+MINUTE(X174)/60)*custohh,"")</f>
        <v/>
      </c>
      <c r="AG174" s="70"/>
      <c r="AH174" s="71" t="str">
        <f t="shared" si="5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3"/>
        <v/>
      </c>
      <c r="Z175" s="59"/>
      <c r="AA175" s="59"/>
      <c r="AB175" s="59"/>
      <c r="AC175" s="70"/>
      <c r="AD175" s="70"/>
      <c r="AE175" s="71" t="str">
        <f t="shared" si="4"/>
        <v/>
      </c>
      <c r="AF175" s="71" t="str">
        <f>IF(X175&lt;&gt;"",(HOUR(X175)+MINUTE(X175)/60)*custohh,"")</f>
        <v/>
      </c>
      <c r="AG175" s="70"/>
      <c r="AH175" s="71" t="str">
        <f t="shared" si="5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3"/>
        <v/>
      </c>
      <c r="Z176" s="59"/>
      <c r="AA176" s="59"/>
      <c r="AB176" s="59"/>
      <c r="AC176" s="70"/>
      <c r="AD176" s="70"/>
      <c r="AE176" s="71" t="str">
        <f t="shared" si="4"/>
        <v/>
      </c>
      <c r="AF176" s="71" t="str">
        <f>IF(X176&lt;&gt;"",(HOUR(X176)+MINUTE(X176)/60)*custohh,"")</f>
        <v/>
      </c>
      <c r="AG176" s="70"/>
      <c r="AH176" s="71" t="str">
        <f t="shared" si="5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3"/>
        <v/>
      </c>
      <c r="Z177" s="59"/>
      <c r="AA177" s="59"/>
      <c r="AB177" s="59"/>
      <c r="AC177" s="70"/>
      <c r="AD177" s="70"/>
      <c r="AE177" s="71" t="str">
        <f t="shared" si="4"/>
        <v/>
      </c>
      <c r="AF177" s="71" t="str">
        <f>IF(X177&lt;&gt;"",(HOUR(X177)+MINUTE(X177)/60)*custohh,"")</f>
        <v/>
      </c>
      <c r="AG177" s="70"/>
      <c r="AH177" s="71" t="str">
        <f t="shared" si="5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3"/>
        <v/>
      </c>
      <c r="Z178" s="59"/>
      <c r="AA178" s="59"/>
      <c r="AB178" s="59"/>
      <c r="AC178" s="70"/>
      <c r="AD178" s="70"/>
      <c r="AE178" s="71" t="str">
        <f t="shared" si="4"/>
        <v/>
      </c>
      <c r="AF178" s="71" t="str">
        <f>IF(X178&lt;&gt;"",(HOUR(X178)+MINUTE(X178)/60)*custohh,"")</f>
        <v/>
      </c>
      <c r="AG178" s="70"/>
      <c r="AH178" s="71" t="str">
        <f t="shared" si="5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3"/>
        <v/>
      </c>
      <c r="Z179" s="59"/>
      <c r="AA179" s="59"/>
      <c r="AB179" s="59"/>
      <c r="AC179" s="70"/>
      <c r="AD179" s="70"/>
      <c r="AE179" s="71" t="str">
        <f t="shared" si="4"/>
        <v/>
      </c>
      <c r="AF179" s="71" t="str">
        <f>IF(X179&lt;&gt;"",(HOUR(X179)+MINUTE(X179)/60)*custohh,"")</f>
        <v/>
      </c>
      <c r="AG179" s="70"/>
      <c r="AH179" s="71" t="str">
        <f t="shared" si="5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3"/>
        <v/>
      </c>
      <c r="Z180" s="59"/>
      <c r="AA180" s="59"/>
      <c r="AB180" s="59"/>
      <c r="AC180" s="70"/>
      <c r="AD180" s="70"/>
      <c r="AE180" s="71" t="str">
        <f t="shared" si="4"/>
        <v/>
      </c>
      <c r="AF180" s="71" t="str">
        <f>IF(X180&lt;&gt;"",(HOUR(X180)+MINUTE(X180)/60)*custohh,"")</f>
        <v/>
      </c>
      <c r="AG180" s="70"/>
      <c r="AH180" s="71" t="str">
        <f t="shared" si="5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3"/>
        <v/>
      </c>
      <c r="Z181" s="59"/>
      <c r="AA181" s="59"/>
      <c r="AB181" s="59"/>
      <c r="AC181" s="70"/>
      <c r="AD181" s="70"/>
      <c r="AE181" s="71" t="str">
        <f t="shared" si="4"/>
        <v/>
      </c>
      <c r="AF181" s="71" t="str">
        <f>IF(X181&lt;&gt;"",(HOUR(X181)+MINUTE(X181)/60)*custohh,"")</f>
        <v/>
      </c>
      <c r="AG181" s="70"/>
      <c r="AH181" s="71" t="str">
        <f t="shared" si="5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3"/>
        <v/>
      </c>
      <c r="Z182" s="59"/>
      <c r="AA182" s="59"/>
      <c r="AB182" s="59"/>
      <c r="AC182" s="70"/>
      <c r="AD182" s="70"/>
      <c r="AE182" s="71" t="str">
        <f t="shared" si="4"/>
        <v/>
      </c>
      <c r="AF182" s="71" t="str">
        <f>IF(X182&lt;&gt;"",(HOUR(X182)+MINUTE(X182)/60)*custohh,"")</f>
        <v/>
      </c>
      <c r="AG182" s="70"/>
      <c r="AH182" s="71" t="str">
        <f t="shared" si="5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3"/>
        <v/>
      </c>
      <c r="Z183" s="59"/>
      <c r="AA183" s="59"/>
      <c r="AB183" s="59"/>
      <c r="AC183" s="70"/>
      <c r="AD183" s="70"/>
      <c r="AE183" s="71" t="str">
        <f t="shared" si="4"/>
        <v/>
      </c>
      <c r="AF183" s="71" t="str">
        <f>IF(X183&lt;&gt;"",(HOUR(X183)+MINUTE(X183)/60)*custohh,"")</f>
        <v/>
      </c>
      <c r="AG183" s="70"/>
      <c r="AH183" s="71" t="str">
        <f t="shared" si="5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3"/>
        <v/>
      </c>
      <c r="Z184" s="59"/>
      <c r="AA184" s="59"/>
      <c r="AB184" s="59"/>
      <c r="AC184" s="70"/>
      <c r="AD184" s="70"/>
      <c r="AE184" s="71" t="str">
        <f t="shared" si="4"/>
        <v/>
      </c>
      <c r="AF184" s="71" t="str">
        <f>IF(X184&lt;&gt;"",(HOUR(X184)+MINUTE(X184)/60)*custohh,"")</f>
        <v/>
      </c>
      <c r="AG184" s="70"/>
      <c r="AH184" s="71" t="str">
        <f t="shared" si="5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3"/>
        <v/>
      </c>
      <c r="Z185" s="59"/>
      <c r="AA185" s="59"/>
      <c r="AB185" s="59"/>
      <c r="AC185" s="70"/>
      <c r="AD185" s="70"/>
      <c r="AE185" s="71" t="str">
        <f t="shared" si="4"/>
        <v/>
      </c>
      <c r="AF185" s="71" t="str">
        <f>IF(X185&lt;&gt;"",(HOUR(X185)+MINUTE(X185)/60)*custohh,"")</f>
        <v/>
      </c>
      <c r="AG185" s="70"/>
      <c r="AH185" s="71" t="str">
        <f t="shared" si="5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3"/>
        <v/>
      </c>
      <c r="Z186" s="59"/>
      <c r="AA186" s="59"/>
      <c r="AB186" s="59"/>
      <c r="AC186" s="70"/>
      <c r="AD186" s="70"/>
      <c r="AE186" s="71" t="str">
        <f t="shared" si="4"/>
        <v/>
      </c>
      <c r="AF186" s="71" t="str">
        <f>IF(X186&lt;&gt;"",(HOUR(X186)+MINUTE(X186)/60)*custohh,"")</f>
        <v/>
      </c>
      <c r="AG186" s="70"/>
      <c r="AH186" s="71" t="str">
        <f t="shared" si="5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3"/>
        <v/>
      </c>
      <c r="Z187" s="59"/>
      <c r="AA187" s="59"/>
      <c r="AB187" s="59"/>
      <c r="AC187" s="70"/>
      <c r="AD187" s="70"/>
      <c r="AE187" s="71" t="str">
        <f t="shared" si="4"/>
        <v/>
      </c>
      <c r="AF187" s="71" t="str">
        <f>IF(X187&lt;&gt;"",(HOUR(X187)+MINUTE(X187)/60)*custohh,"")</f>
        <v/>
      </c>
      <c r="AG187" s="70"/>
      <c r="AH187" s="71" t="str">
        <f t="shared" si="5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3"/>
        <v/>
      </c>
      <c r="Z188" s="59"/>
      <c r="AA188" s="59"/>
      <c r="AB188" s="59"/>
      <c r="AC188" s="70"/>
      <c r="AD188" s="70"/>
      <c r="AE188" s="71" t="str">
        <f t="shared" si="4"/>
        <v/>
      </c>
      <c r="AF188" s="71" t="str">
        <f>IF(X188&lt;&gt;"",(HOUR(X188)+MINUTE(X188)/60)*custohh,"")</f>
        <v/>
      </c>
      <c r="AG188" s="70"/>
      <c r="AH188" s="71" t="str">
        <f t="shared" si="5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3"/>
        <v/>
      </c>
      <c r="Z189" s="59"/>
      <c r="AA189" s="59"/>
      <c r="AB189" s="59"/>
      <c r="AC189" s="70"/>
      <c r="AD189" s="70"/>
      <c r="AE189" s="71" t="str">
        <f t="shared" si="4"/>
        <v/>
      </c>
      <c r="AF189" s="71" t="str">
        <f>IF(X189&lt;&gt;"",(HOUR(X189)+MINUTE(X189)/60)*custohh,"")</f>
        <v/>
      </c>
      <c r="AG189" s="70"/>
      <c r="AH189" s="71" t="str">
        <f t="shared" si="5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3"/>
        <v/>
      </c>
      <c r="Z190" s="59"/>
      <c r="AA190" s="59"/>
      <c r="AB190" s="59"/>
      <c r="AC190" s="70"/>
      <c r="AD190" s="70"/>
      <c r="AE190" s="71" t="str">
        <f t="shared" si="4"/>
        <v/>
      </c>
      <c r="AF190" s="71" t="str">
        <f>IF(X190&lt;&gt;"",(HOUR(X190)+MINUTE(X190)/60)*custohh,"")</f>
        <v/>
      </c>
      <c r="AG190" s="70"/>
      <c r="AH190" s="71" t="str">
        <f t="shared" si="5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3"/>
        <v/>
      </c>
      <c r="Z191" s="59"/>
      <c r="AA191" s="59"/>
      <c r="AB191" s="59"/>
      <c r="AC191" s="70"/>
      <c r="AD191" s="70"/>
      <c r="AE191" s="71" t="str">
        <f t="shared" si="4"/>
        <v/>
      </c>
      <c r="AF191" s="71" t="str">
        <f>IF(X191&lt;&gt;"",(HOUR(X191)+MINUTE(X191)/60)*custohh,"")</f>
        <v/>
      </c>
      <c r="AG191" s="70"/>
      <c r="AH191" s="71" t="str">
        <f t="shared" si="5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3"/>
        <v/>
      </c>
      <c r="Z192" s="59"/>
      <c r="AA192" s="59"/>
      <c r="AB192" s="59"/>
      <c r="AC192" s="70"/>
      <c r="AD192" s="70"/>
      <c r="AE192" s="71" t="str">
        <f t="shared" si="4"/>
        <v/>
      </c>
      <c r="AF192" s="71" t="str">
        <f>IF(X192&lt;&gt;"",(HOUR(X192)+MINUTE(X192)/60)*custohh,"")</f>
        <v/>
      </c>
      <c r="AG192" s="70"/>
      <c r="AH192" s="71" t="str">
        <f t="shared" si="5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3"/>
        <v/>
      </c>
      <c r="Z193" s="59"/>
      <c r="AA193" s="59"/>
      <c r="AB193" s="59"/>
      <c r="AC193" s="70"/>
      <c r="AD193" s="70"/>
      <c r="AE193" s="71" t="str">
        <f t="shared" si="4"/>
        <v/>
      </c>
      <c r="AF193" s="71" t="str">
        <f>IF(X193&lt;&gt;"",(HOUR(X193)+MINUTE(X193)/60)*custohh,"")</f>
        <v/>
      </c>
      <c r="AG193" s="70"/>
      <c r="AH193" s="71" t="str">
        <f t="shared" si="5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3"/>
        <v/>
      </c>
      <c r="Z194" s="59"/>
      <c r="AA194" s="59"/>
      <c r="AB194" s="59"/>
      <c r="AC194" s="70"/>
      <c r="AD194" s="70"/>
      <c r="AE194" s="71" t="str">
        <f t="shared" si="4"/>
        <v/>
      </c>
      <c r="AF194" s="71" t="str">
        <f>IF(X194&lt;&gt;"",(HOUR(X194)+MINUTE(X194)/60)*custohh,"")</f>
        <v/>
      </c>
      <c r="AG194" s="70"/>
      <c r="AH194" s="71" t="str">
        <f t="shared" si="5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3"/>
        <v/>
      </c>
      <c r="Z195" s="59"/>
      <c r="AA195" s="59"/>
      <c r="AB195" s="59"/>
      <c r="AC195" s="70"/>
      <c r="AD195" s="70"/>
      <c r="AE195" s="71" t="str">
        <f t="shared" si="4"/>
        <v/>
      </c>
      <c r="AF195" s="71" t="str">
        <f>IF(X195&lt;&gt;"",(HOUR(X195)+MINUTE(X195)/60)*custohh,"")</f>
        <v/>
      </c>
      <c r="AG195" s="70"/>
      <c r="AH195" s="71" t="str">
        <f t="shared" si="5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3"/>
        <v/>
      </c>
      <c r="Z196" s="59"/>
      <c r="AA196" s="59"/>
      <c r="AB196" s="59"/>
      <c r="AC196" s="70"/>
      <c r="AD196" s="70"/>
      <c r="AE196" s="71" t="str">
        <f t="shared" si="4"/>
        <v/>
      </c>
      <c r="AF196" s="71" t="str">
        <f>IF(X196&lt;&gt;"",(HOUR(X196)+MINUTE(X196)/60)*custohh,"")</f>
        <v/>
      </c>
      <c r="AG196" s="70"/>
      <c r="AH196" s="71" t="str">
        <f t="shared" si="5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3"/>
        <v/>
      </c>
      <c r="Z197" s="59"/>
      <c r="AA197" s="59"/>
      <c r="AB197" s="59"/>
      <c r="AC197" s="70"/>
      <c r="AD197" s="70"/>
      <c r="AE197" s="71" t="str">
        <f t="shared" si="4"/>
        <v/>
      </c>
      <c r="AF197" s="71" t="str">
        <f>IF(X197&lt;&gt;"",(HOUR(X197)+MINUTE(X197)/60)*custohh,"")</f>
        <v/>
      </c>
      <c r="AG197" s="70"/>
      <c r="AH197" s="71" t="str">
        <f t="shared" si="5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3"/>
        <v/>
      </c>
      <c r="Z198" s="59"/>
      <c r="AA198" s="59"/>
      <c r="AB198" s="59"/>
      <c r="AC198" s="70"/>
      <c r="AD198" s="70"/>
      <c r="AE198" s="71" t="str">
        <f t="shared" si="4"/>
        <v/>
      </c>
      <c r="AF198" s="71" t="str">
        <f>IF(X198&lt;&gt;"",(HOUR(X198)+MINUTE(X198)/60)*custohh,"")</f>
        <v/>
      </c>
      <c r="AG198" s="70"/>
      <c r="AH198" s="71" t="str">
        <f t="shared" si="5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3"/>
        <v/>
      </c>
      <c r="Z199" s="59"/>
      <c r="AA199" s="59"/>
      <c r="AB199" s="59"/>
      <c r="AC199" s="70"/>
      <c r="AD199" s="70"/>
      <c r="AE199" s="71" t="str">
        <f t="shared" si="4"/>
        <v/>
      </c>
      <c r="AF199" s="71" t="str">
        <f>IF(X199&lt;&gt;"",(HOUR(X199)+MINUTE(X199)/60)*custohh,"")</f>
        <v/>
      </c>
      <c r="AG199" s="70"/>
      <c r="AH199" s="71" t="str">
        <f t="shared" si="5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3"/>
        <v/>
      </c>
      <c r="Z200" s="59"/>
      <c r="AA200" s="59"/>
      <c r="AB200" s="59"/>
      <c r="AC200" s="70"/>
      <c r="AD200" s="70"/>
      <c r="AE200" s="71" t="str">
        <f t="shared" si="4"/>
        <v/>
      </c>
      <c r="AF200" s="71" t="str">
        <f>IF(X200&lt;&gt;"",(HOUR(X200)+MINUTE(X200)/60)*custohh,"")</f>
        <v/>
      </c>
      <c r="AG200" s="70"/>
      <c r="AH200" s="71" t="str">
        <f t="shared" si="5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3"/>
        <v/>
      </c>
      <c r="Z201" s="59"/>
      <c r="AA201" s="59"/>
      <c r="AB201" s="59"/>
      <c r="AC201" s="70"/>
      <c r="AD201" s="70"/>
      <c r="AE201" s="71" t="str">
        <f t="shared" si="4"/>
        <v/>
      </c>
      <c r="AF201" s="71" t="str">
        <f>IF(X201&lt;&gt;"",(HOUR(X201)+MINUTE(X201)/60)*custohh,"")</f>
        <v/>
      </c>
      <c r="AG201" s="70"/>
      <c r="AH201" s="71" t="str">
        <f t="shared" si="5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3"/>
        <v/>
      </c>
      <c r="Z202" s="59"/>
      <c r="AA202" s="59"/>
      <c r="AB202" s="59"/>
      <c r="AC202" s="70"/>
      <c r="AD202" s="70"/>
      <c r="AE202" s="71" t="str">
        <f t="shared" si="4"/>
        <v/>
      </c>
      <c r="AF202" s="71" t="str">
        <f>IF(X202&lt;&gt;"",(HOUR(X202)+MINUTE(X202)/60)*custohh,"")</f>
        <v/>
      </c>
      <c r="AG202" s="70"/>
      <c r="AH202" s="71" t="str">
        <f t="shared" si="5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3"/>
        <v/>
      </c>
      <c r="Z203" s="59"/>
      <c r="AA203" s="59"/>
      <c r="AB203" s="59"/>
      <c r="AC203" s="70"/>
      <c r="AD203" s="70"/>
      <c r="AE203" s="71" t="str">
        <f t="shared" si="4"/>
        <v/>
      </c>
      <c r="AF203" s="71" t="str">
        <f>IF(X203&lt;&gt;"",(HOUR(X203)+MINUTE(X203)/60)*custohh,"")</f>
        <v/>
      </c>
      <c r="AG203" s="70"/>
      <c r="AH203" s="71" t="str">
        <f t="shared" si="5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3"/>
        <v/>
      </c>
      <c r="Z204" s="59"/>
      <c r="AA204" s="59"/>
      <c r="AB204" s="59"/>
      <c r="AC204" s="70"/>
      <c r="AD204" s="70"/>
      <c r="AE204" s="71" t="str">
        <f t="shared" si="4"/>
        <v/>
      </c>
      <c r="AF204" s="71" t="str">
        <f>IF(X204&lt;&gt;"",(HOUR(X204)+MINUTE(X204)/60)*custohh,"")</f>
        <v/>
      </c>
      <c r="AG204" s="70"/>
      <c r="AH204" s="71" t="str">
        <f t="shared" si="5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3"/>
        <v/>
      </c>
      <c r="Z205" s="59"/>
      <c r="AA205" s="59"/>
      <c r="AB205" s="59"/>
      <c r="AC205" s="70"/>
      <c r="AD205" s="70"/>
      <c r="AE205" s="71" t="str">
        <f t="shared" si="4"/>
        <v/>
      </c>
      <c r="AF205" s="71" t="str">
        <f>IF(X205&lt;&gt;"",(HOUR(X205)+MINUTE(X205)/60)*custohh,"")</f>
        <v/>
      </c>
      <c r="AG205" s="70"/>
      <c r="AH205" s="71" t="str">
        <f t="shared" si="5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3"/>
        <v/>
      </c>
      <c r="Z206" s="59"/>
      <c r="AA206" s="59"/>
      <c r="AB206" s="59"/>
      <c r="AC206" s="70"/>
      <c r="AD206" s="70"/>
      <c r="AE206" s="71" t="str">
        <f t="shared" si="4"/>
        <v/>
      </c>
      <c r="AF206" s="71" t="str">
        <f>IF(X206&lt;&gt;"",(HOUR(X206)+MINUTE(X206)/60)*custohh,"")</f>
        <v/>
      </c>
      <c r="AG206" s="70"/>
      <c r="AH206" s="71" t="str">
        <f t="shared" si="5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3"/>
        <v/>
      </c>
      <c r="Z207" s="59"/>
      <c r="AA207" s="59"/>
      <c r="AB207" s="59"/>
      <c r="AC207" s="70"/>
      <c r="AD207" s="70"/>
      <c r="AE207" s="71" t="str">
        <f t="shared" si="4"/>
        <v/>
      </c>
      <c r="AF207" s="71" t="str">
        <f>IF(X207&lt;&gt;"",(HOUR(X207)+MINUTE(X207)/60)*custohh,"")</f>
        <v/>
      </c>
      <c r="AG207" s="70"/>
      <c r="AH207" s="71" t="str">
        <f t="shared" si="5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3"/>
        <v/>
      </c>
      <c r="Z208" s="59"/>
      <c r="AA208" s="59"/>
      <c r="AB208" s="59"/>
      <c r="AC208" s="70"/>
      <c r="AD208" s="70"/>
      <c r="AE208" s="71" t="str">
        <f t="shared" si="4"/>
        <v/>
      </c>
      <c r="AF208" s="71" t="str">
        <f>IF(X208&lt;&gt;"",(HOUR(X208)+MINUTE(X208)/60)*custohh,"")</f>
        <v/>
      </c>
      <c r="AG208" s="70"/>
      <c r="AH208" s="71" t="str">
        <f t="shared" si="5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3"/>
        <v/>
      </c>
      <c r="Z209" s="59"/>
      <c r="AA209" s="59"/>
      <c r="AB209" s="59"/>
      <c r="AC209" s="70"/>
      <c r="AD209" s="70"/>
      <c r="AE209" s="71" t="str">
        <f t="shared" si="4"/>
        <v/>
      </c>
      <c r="AF209" s="71" t="str">
        <f>IF(X209&lt;&gt;"",(HOUR(X209)+MINUTE(X209)/60)*custohh,"")</f>
        <v/>
      </c>
      <c r="AG209" s="70"/>
      <c r="AH209" s="71" t="str">
        <f t="shared" si="5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3"/>
        <v/>
      </c>
      <c r="Z210" s="59"/>
      <c r="AA210" s="59"/>
      <c r="AB210" s="59"/>
      <c r="AC210" s="70"/>
      <c r="AD210" s="70"/>
      <c r="AE210" s="71" t="str">
        <f t="shared" si="4"/>
        <v/>
      </c>
      <c r="AF210" s="71" t="str">
        <f>IF(X210&lt;&gt;"",(HOUR(X210)+MINUTE(X210)/60)*custohh,"")</f>
        <v/>
      </c>
      <c r="AG210" s="70"/>
      <c r="AH210" s="71" t="str">
        <f t="shared" si="5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3"/>
        <v/>
      </c>
      <c r="Z211" s="59"/>
      <c r="AA211" s="59"/>
      <c r="AB211" s="59"/>
      <c r="AC211" s="70"/>
      <c r="AD211" s="70"/>
      <c r="AE211" s="71" t="str">
        <f t="shared" si="4"/>
        <v/>
      </c>
      <c r="AF211" s="71" t="str">
        <f>IF(X211&lt;&gt;"",(HOUR(X211)+MINUTE(X211)/60)*custohh,"")</f>
        <v/>
      </c>
      <c r="AG211" s="70"/>
      <c r="AH211" s="71" t="str">
        <f t="shared" si="5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3"/>
        <v/>
      </c>
      <c r="Z212" s="59"/>
      <c r="AA212" s="59"/>
      <c r="AB212" s="59"/>
      <c r="AC212" s="70"/>
      <c r="AD212" s="70"/>
      <c r="AE212" s="71" t="str">
        <f t="shared" si="4"/>
        <v/>
      </c>
      <c r="AF212" s="71" t="str">
        <f>IF(X212&lt;&gt;"",(HOUR(X212)+MINUTE(X212)/60)*custohh,"")</f>
        <v/>
      </c>
      <c r="AG212" s="70"/>
      <c r="AH212" s="71" t="str">
        <f t="shared" si="5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3"/>
        <v/>
      </c>
      <c r="Z213" s="59"/>
      <c r="AA213" s="59"/>
      <c r="AB213" s="59"/>
      <c r="AC213" s="70"/>
      <c r="AD213" s="70"/>
      <c r="AE213" s="71" t="str">
        <f t="shared" si="4"/>
        <v/>
      </c>
      <c r="AF213" s="71" t="str">
        <f>IF(X213&lt;&gt;"",(HOUR(X213)+MINUTE(X213)/60)*custohh,"")</f>
        <v/>
      </c>
      <c r="AG213" s="70"/>
      <c r="AH213" s="71" t="str">
        <f t="shared" si="5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3"/>
        <v/>
      </c>
      <c r="Z214" s="59"/>
      <c r="AA214" s="59"/>
      <c r="AB214" s="59"/>
      <c r="AC214" s="70"/>
      <c r="AD214" s="70"/>
      <c r="AE214" s="71" t="str">
        <f t="shared" si="4"/>
        <v/>
      </c>
      <c r="AF214" s="71" t="str">
        <f>IF(X214&lt;&gt;"",(HOUR(X214)+MINUTE(X214)/60)*custohh,"")</f>
        <v/>
      </c>
      <c r="AG214" s="70"/>
      <c r="AH214" s="71" t="str">
        <f t="shared" si="5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3"/>
        <v/>
      </c>
      <c r="Z215" s="59"/>
      <c r="AA215" s="59"/>
      <c r="AB215" s="59"/>
      <c r="AC215" s="70"/>
      <c r="AD215" s="70"/>
      <c r="AE215" s="71" t="str">
        <f t="shared" si="4"/>
        <v/>
      </c>
      <c r="AF215" s="71" t="str">
        <f>IF(X215&lt;&gt;"",(HOUR(X215)+MINUTE(X215)/60)*custohh,"")</f>
        <v/>
      </c>
      <c r="AG215" s="70"/>
      <c r="AH215" s="71" t="str">
        <f t="shared" si="5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3"/>
        <v/>
      </c>
      <c r="Z216" s="59"/>
      <c r="AA216" s="59"/>
      <c r="AB216" s="59"/>
      <c r="AC216" s="70"/>
      <c r="AD216" s="70"/>
      <c r="AE216" s="71" t="str">
        <f t="shared" si="4"/>
        <v/>
      </c>
      <c r="AF216" s="71" t="str">
        <f>IF(X216&lt;&gt;"",(HOUR(X216)+MINUTE(X216)/60)*custohh,"")</f>
        <v/>
      </c>
      <c r="AG216" s="70"/>
      <c r="AH216" s="71" t="str">
        <f t="shared" si="5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3"/>
        <v/>
      </c>
      <c r="Z217" s="59"/>
      <c r="AA217" s="59"/>
      <c r="AB217" s="59"/>
      <c r="AC217" s="70"/>
      <c r="AD217" s="70"/>
      <c r="AE217" s="71" t="str">
        <f t="shared" si="4"/>
        <v/>
      </c>
      <c r="AF217" s="71" t="str">
        <f>IF(X217&lt;&gt;"",(HOUR(X217)+MINUTE(X217)/60)*custohh,"")</f>
        <v/>
      </c>
      <c r="AG217" s="70"/>
      <c r="AH217" s="71" t="str">
        <f t="shared" si="5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3"/>
        <v/>
      </c>
      <c r="Z218" s="59"/>
      <c r="AA218" s="59"/>
      <c r="AB218" s="59"/>
      <c r="AC218" s="70"/>
      <c r="AD218" s="70"/>
      <c r="AE218" s="71" t="str">
        <f t="shared" si="4"/>
        <v/>
      </c>
      <c r="AF218" s="71" t="str">
        <f>IF(X218&lt;&gt;"",(HOUR(X218)+MINUTE(X218)/60)*custohh,"")</f>
        <v/>
      </c>
      <c r="AG218" s="70"/>
      <c r="AH218" s="71" t="str">
        <f t="shared" si="5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3"/>
        <v/>
      </c>
      <c r="Z219" s="59"/>
      <c r="AA219" s="59"/>
      <c r="AB219" s="59"/>
      <c r="AC219" s="70"/>
      <c r="AD219" s="70"/>
      <c r="AE219" s="71" t="str">
        <f t="shared" si="4"/>
        <v/>
      </c>
      <c r="AF219" s="71" t="str">
        <f>IF(X219&lt;&gt;"",(HOUR(X219)+MINUTE(X219)/60)*custohh,"")</f>
        <v/>
      </c>
      <c r="AG219" s="70"/>
      <c r="AH219" s="71" t="str">
        <f t="shared" si="5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3"/>
        <v/>
      </c>
      <c r="Z220" s="59"/>
      <c r="AA220" s="59"/>
      <c r="AB220" s="59"/>
      <c r="AC220" s="70"/>
      <c r="AD220" s="70"/>
      <c r="AE220" s="71" t="str">
        <f t="shared" si="4"/>
        <v/>
      </c>
      <c r="AF220" s="71" t="str">
        <f>IF(X220&lt;&gt;"",(HOUR(X220)+MINUTE(X220)/60)*custohh,"")</f>
        <v/>
      </c>
      <c r="AG220" s="70"/>
      <c r="AH220" s="71" t="str">
        <f t="shared" si="5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3"/>
        <v/>
      </c>
      <c r="Z221" s="59"/>
      <c r="AA221" s="59"/>
      <c r="AB221" s="59"/>
      <c r="AC221" s="70"/>
      <c r="AD221" s="70"/>
      <c r="AE221" s="71" t="str">
        <f t="shared" si="4"/>
        <v/>
      </c>
      <c r="AF221" s="71" t="str">
        <f>IF(X221&lt;&gt;"",(HOUR(X221)+MINUTE(X221)/60)*custohh,"")</f>
        <v/>
      </c>
      <c r="AG221" s="70"/>
      <c r="AH221" s="71" t="str">
        <f t="shared" si="5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3"/>
        <v/>
      </c>
      <c r="Z222" s="59"/>
      <c r="AA222" s="59"/>
      <c r="AB222" s="59"/>
      <c r="AC222" s="70"/>
      <c r="AD222" s="70"/>
      <c r="AE222" s="71" t="str">
        <f t="shared" si="4"/>
        <v/>
      </c>
      <c r="AF222" s="71" t="str">
        <f>IF(X222&lt;&gt;"",(HOUR(X222)+MINUTE(X222)/60)*custohh,"")</f>
        <v/>
      </c>
      <c r="AG222" s="70"/>
      <c r="AH222" s="71" t="str">
        <f t="shared" si="5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3"/>
        <v/>
      </c>
      <c r="Z223" s="59"/>
      <c r="AA223" s="59"/>
      <c r="AB223" s="59"/>
      <c r="AC223" s="70"/>
      <c r="AD223" s="70"/>
      <c r="AE223" s="71" t="str">
        <f t="shared" si="4"/>
        <v/>
      </c>
      <c r="AF223" s="71" t="str">
        <f>IF(X223&lt;&gt;"",(HOUR(X223)+MINUTE(X223)/60)*custohh,"")</f>
        <v/>
      </c>
      <c r="AG223" s="70"/>
      <c r="AH223" s="71" t="str">
        <f t="shared" si="5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3"/>
        <v/>
      </c>
      <c r="Z224" s="59"/>
      <c r="AA224" s="59"/>
      <c r="AB224" s="59"/>
      <c r="AC224" s="70"/>
      <c r="AD224" s="70"/>
      <c r="AE224" s="71" t="str">
        <f t="shared" si="4"/>
        <v/>
      </c>
      <c r="AF224" s="71" t="str">
        <f>IF(X224&lt;&gt;"",(HOUR(X224)+MINUTE(X224)/60)*custohh,"")</f>
        <v/>
      </c>
      <c r="AG224" s="70"/>
      <c r="AH224" s="71" t="str">
        <f t="shared" si="5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3"/>
        <v/>
      </c>
      <c r="Z225" s="59"/>
      <c r="AA225" s="59"/>
      <c r="AB225" s="59"/>
      <c r="AC225" s="70"/>
      <c r="AD225" s="70"/>
      <c r="AE225" s="71" t="str">
        <f t="shared" si="4"/>
        <v/>
      </c>
      <c r="AF225" s="71" t="str">
        <f>IF(X225&lt;&gt;"",(HOUR(X225)+MINUTE(X225)/60)*custohh,"")</f>
        <v/>
      </c>
      <c r="AG225" s="70"/>
      <c r="AH225" s="71" t="str">
        <f t="shared" si="5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3"/>
        <v/>
      </c>
      <c r="Z226" s="59"/>
      <c r="AA226" s="59"/>
      <c r="AB226" s="59"/>
      <c r="AC226" s="70"/>
      <c r="AD226" s="70"/>
      <c r="AE226" s="71" t="str">
        <f t="shared" si="4"/>
        <v/>
      </c>
      <c r="AF226" s="71" t="str">
        <f>IF(X226&lt;&gt;"",(HOUR(X226)+MINUTE(X226)/60)*custohh,"")</f>
        <v/>
      </c>
      <c r="AG226" s="70"/>
      <c r="AH226" s="71" t="str">
        <f t="shared" si="5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3"/>
        <v/>
      </c>
      <c r="Z227" s="59"/>
      <c r="AA227" s="59"/>
      <c r="AB227" s="59"/>
      <c r="AC227" s="70"/>
      <c r="AD227" s="70"/>
      <c r="AE227" s="71" t="str">
        <f t="shared" si="4"/>
        <v/>
      </c>
      <c r="AF227" s="71" t="str">
        <f>IF(X227&lt;&gt;"",(HOUR(X227)+MINUTE(X227)/60)*custohh,"")</f>
        <v/>
      </c>
      <c r="AG227" s="70"/>
      <c r="AH227" s="71" t="str">
        <f t="shared" si="5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3"/>
        <v/>
      </c>
      <c r="Z228" s="59"/>
      <c r="AA228" s="59"/>
      <c r="AB228" s="59"/>
      <c r="AC228" s="70"/>
      <c r="AD228" s="70"/>
      <c r="AE228" s="71" t="str">
        <f t="shared" si="4"/>
        <v/>
      </c>
      <c r="AF228" s="71" t="str">
        <f>IF(X228&lt;&gt;"",(HOUR(X228)+MINUTE(X228)/60)*custohh,"")</f>
        <v/>
      </c>
      <c r="AG228" s="70"/>
      <c r="AH228" s="71" t="str">
        <f t="shared" si="5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3"/>
        <v/>
      </c>
      <c r="Z229" s="59"/>
      <c r="AA229" s="59"/>
      <c r="AB229" s="59"/>
      <c r="AC229" s="70"/>
      <c r="AD229" s="70"/>
      <c r="AE229" s="71" t="str">
        <f t="shared" si="4"/>
        <v/>
      </c>
      <c r="AF229" s="71" t="str">
        <f>IF(X229&lt;&gt;"",(HOUR(X229)+MINUTE(X229)/60)*custohh,"")</f>
        <v/>
      </c>
      <c r="AG229" s="70"/>
      <c r="AH229" s="71" t="str">
        <f t="shared" si="5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3"/>
        <v/>
      </c>
      <c r="Z230" s="59"/>
      <c r="AA230" s="59"/>
      <c r="AB230" s="59"/>
      <c r="AC230" s="70"/>
      <c r="AD230" s="70"/>
      <c r="AE230" s="71" t="str">
        <f t="shared" si="4"/>
        <v/>
      </c>
      <c r="AF230" s="71" t="str">
        <f>IF(X230&lt;&gt;"",(HOUR(X230)+MINUTE(X230)/60)*custohh,"")</f>
        <v/>
      </c>
      <c r="AG230" s="70"/>
      <c r="AH230" s="71" t="str">
        <f t="shared" si="5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3"/>
        <v/>
      </c>
      <c r="Z231" s="59"/>
      <c r="AA231" s="59"/>
      <c r="AB231" s="59"/>
      <c r="AC231" s="70"/>
      <c r="AD231" s="70"/>
      <c r="AE231" s="71" t="str">
        <f t="shared" si="4"/>
        <v/>
      </c>
      <c r="AF231" s="71" t="str">
        <f>IF(X231&lt;&gt;"",(HOUR(X231)+MINUTE(X231)/60)*custohh,"")</f>
        <v/>
      </c>
      <c r="AG231" s="70"/>
      <c r="AH231" s="71" t="str">
        <f t="shared" si="5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3"/>
        <v/>
      </c>
      <c r="Z232" s="59"/>
      <c r="AA232" s="59"/>
      <c r="AB232" s="59"/>
      <c r="AC232" s="70"/>
      <c r="AD232" s="70"/>
      <c r="AE232" s="71" t="str">
        <f t="shared" si="4"/>
        <v/>
      </c>
      <c r="AF232" s="71" t="str">
        <f>IF(X232&lt;&gt;"",(HOUR(X232)+MINUTE(X232)/60)*custohh,"")</f>
        <v/>
      </c>
      <c r="AG232" s="70"/>
      <c r="AH232" s="71" t="str">
        <f t="shared" si="5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3"/>
        <v/>
      </c>
      <c r="Z233" s="59"/>
      <c r="AA233" s="59"/>
      <c r="AB233" s="59"/>
      <c r="AC233" s="70"/>
      <c r="AD233" s="70"/>
      <c r="AE233" s="71" t="str">
        <f t="shared" si="4"/>
        <v/>
      </c>
      <c r="AF233" s="71" t="str">
        <f>IF(X233&lt;&gt;"",(HOUR(X233)+MINUTE(X233)/60)*custohh,"")</f>
        <v/>
      </c>
      <c r="AG233" s="70"/>
      <c r="AH233" s="71" t="str">
        <f t="shared" si="5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3"/>
        <v/>
      </c>
      <c r="Z234" s="59"/>
      <c r="AA234" s="59"/>
      <c r="AB234" s="59"/>
      <c r="AC234" s="70"/>
      <c r="AD234" s="70"/>
      <c r="AE234" s="71" t="str">
        <f t="shared" si="4"/>
        <v/>
      </c>
      <c r="AF234" s="71" t="str">
        <f>IF(X234&lt;&gt;"",(HOUR(X234)+MINUTE(X234)/60)*custohh,"")</f>
        <v/>
      </c>
      <c r="AG234" s="70"/>
      <c r="AH234" s="71" t="str">
        <f t="shared" si="5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3"/>
        <v/>
      </c>
      <c r="Z235" s="59"/>
      <c r="AA235" s="59"/>
      <c r="AB235" s="59"/>
      <c r="AC235" s="70"/>
      <c r="AD235" s="70"/>
      <c r="AE235" s="71" t="str">
        <f t="shared" si="4"/>
        <v/>
      </c>
      <c r="AF235" s="71" t="str">
        <f>IF(X235&lt;&gt;"",(HOUR(X235)+MINUTE(X235)/60)*custohh,"")</f>
        <v/>
      </c>
      <c r="AG235" s="70"/>
      <c r="AH235" s="71" t="str">
        <f t="shared" si="5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3"/>
        <v/>
      </c>
      <c r="Z236" s="59"/>
      <c r="AA236" s="59"/>
      <c r="AB236" s="59"/>
      <c r="AC236" s="70"/>
      <c r="AD236" s="70"/>
      <c r="AE236" s="71" t="str">
        <f t="shared" si="4"/>
        <v/>
      </c>
      <c r="AF236" s="71" t="str">
        <f>IF(X236&lt;&gt;"",(HOUR(X236)+MINUTE(X236)/60)*custohh,"")</f>
        <v/>
      </c>
      <c r="AG236" s="70"/>
      <c r="AH236" s="71" t="str">
        <f t="shared" si="5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3"/>
        <v/>
      </c>
      <c r="Z237" s="59"/>
      <c r="AA237" s="59"/>
      <c r="AB237" s="59"/>
      <c r="AC237" s="70"/>
      <c r="AD237" s="70"/>
      <c r="AE237" s="71" t="str">
        <f t="shared" si="4"/>
        <v/>
      </c>
      <c r="AF237" s="71" t="str">
        <f>IF(X237&lt;&gt;"",(HOUR(X237)+MINUTE(X237)/60)*custohh,"")</f>
        <v/>
      </c>
      <c r="AG237" s="70"/>
      <c r="AH237" s="71" t="str">
        <f t="shared" si="5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3"/>
        <v/>
      </c>
      <c r="Z238" s="59"/>
      <c r="AA238" s="59"/>
      <c r="AB238" s="59"/>
      <c r="AC238" s="70"/>
      <c r="AD238" s="70"/>
      <c r="AE238" s="71" t="str">
        <f t="shared" si="4"/>
        <v/>
      </c>
      <c r="AF238" s="71" t="str">
        <f>IF(X238&lt;&gt;"",(HOUR(X238)+MINUTE(X238)/60)*custohh,"")</f>
        <v/>
      </c>
      <c r="AG238" s="70"/>
      <c r="AH238" s="71" t="str">
        <f t="shared" si="5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3"/>
        <v/>
      </c>
      <c r="Z239" s="59"/>
      <c r="AA239" s="59"/>
      <c r="AB239" s="59"/>
      <c r="AC239" s="70"/>
      <c r="AD239" s="70"/>
      <c r="AE239" s="71" t="str">
        <f t="shared" si="4"/>
        <v/>
      </c>
      <c r="AF239" s="71" t="str">
        <f>IF(X239&lt;&gt;"",(HOUR(X239)+MINUTE(X239)/60)*custohh,"")</f>
        <v/>
      </c>
      <c r="AG239" s="70"/>
      <c r="AH239" s="71" t="str">
        <f t="shared" si="5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3"/>
        <v/>
      </c>
      <c r="Z240" s="59"/>
      <c r="AA240" s="59"/>
      <c r="AB240" s="59"/>
      <c r="AC240" s="70"/>
      <c r="AD240" s="70"/>
      <c r="AE240" s="71" t="str">
        <f t="shared" si="4"/>
        <v/>
      </c>
      <c r="AF240" s="71" t="str">
        <f>IF(X240&lt;&gt;"",(HOUR(X240)+MINUTE(X240)/60)*custohh,"")</f>
        <v/>
      </c>
      <c r="AG240" s="70"/>
      <c r="AH240" s="71" t="str">
        <f t="shared" si="5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3"/>
        <v/>
      </c>
      <c r="Z241" s="59"/>
      <c r="AA241" s="59"/>
      <c r="AB241" s="59"/>
      <c r="AC241" s="70"/>
      <c r="AD241" s="70"/>
      <c r="AE241" s="71" t="str">
        <f t="shared" si="4"/>
        <v/>
      </c>
      <c r="AF241" s="71" t="str">
        <f>IF(X241&lt;&gt;"",(HOUR(X241)+MINUTE(X241)/60)*custohh,"")</f>
        <v/>
      </c>
      <c r="AG241" s="70"/>
      <c r="AH241" s="71" t="str">
        <f t="shared" si="5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3"/>
        <v/>
      </c>
      <c r="Z242" s="59"/>
      <c r="AA242" s="59"/>
      <c r="AB242" s="59"/>
      <c r="AC242" s="70"/>
      <c r="AD242" s="70"/>
      <c r="AE242" s="71" t="str">
        <f t="shared" si="4"/>
        <v/>
      </c>
      <c r="AF242" s="71" t="str">
        <f>IF(X242&lt;&gt;"",(HOUR(X242)+MINUTE(X242)/60)*custohh,"")</f>
        <v/>
      </c>
      <c r="AG242" s="70"/>
      <c r="AH242" s="71" t="str">
        <f t="shared" si="5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3"/>
        <v/>
      </c>
      <c r="Z243" s="59"/>
      <c r="AA243" s="59"/>
      <c r="AB243" s="59"/>
      <c r="AC243" s="70"/>
      <c r="AD243" s="70"/>
      <c r="AE243" s="71" t="str">
        <f t="shared" si="4"/>
        <v/>
      </c>
      <c r="AF243" s="71" t="str">
        <f>IF(X243&lt;&gt;"",(HOUR(X243)+MINUTE(X243)/60)*custohh,"")</f>
        <v/>
      </c>
      <c r="AG243" s="70"/>
      <c r="AH243" s="71" t="str">
        <f t="shared" si="5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3"/>
        <v/>
      </c>
      <c r="Z244" s="59"/>
      <c r="AA244" s="59"/>
      <c r="AB244" s="59"/>
      <c r="AC244" s="70"/>
      <c r="AD244" s="70"/>
      <c r="AE244" s="71" t="str">
        <f t="shared" si="4"/>
        <v/>
      </c>
      <c r="AF244" s="71" t="str">
        <f>IF(X244&lt;&gt;"",(HOUR(X244)+MINUTE(X244)/60)*custohh,"")</f>
        <v/>
      </c>
      <c r="AG244" s="70"/>
      <c r="AH244" s="71" t="str">
        <f t="shared" si="5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3"/>
        <v/>
      </c>
      <c r="Z245" s="59"/>
      <c r="AA245" s="59"/>
      <c r="AB245" s="59"/>
      <c r="AC245" s="70"/>
      <c r="AD245" s="70"/>
      <c r="AE245" s="71" t="str">
        <f t="shared" si="4"/>
        <v/>
      </c>
      <c r="AF245" s="71" t="str">
        <f>IF(X245&lt;&gt;"",(HOUR(X245)+MINUTE(X245)/60)*custohh,"")</f>
        <v/>
      </c>
      <c r="AG245" s="70"/>
      <c r="AH245" s="71" t="str">
        <f t="shared" si="5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3"/>
        <v/>
      </c>
      <c r="Z246" s="59"/>
      <c r="AA246" s="59"/>
      <c r="AB246" s="59"/>
      <c r="AC246" s="70"/>
      <c r="AD246" s="70"/>
      <c r="AE246" s="71" t="str">
        <f t="shared" si="4"/>
        <v/>
      </c>
      <c r="AF246" s="71" t="str">
        <f>IF(X246&lt;&gt;"",(HOUR(X246)+MINUTE(X246)/60)*custohh,"")</f>
        <v/>
      </c>
      <c r="AG246" s="70"/>
      <c r="AH246" s="71" t="str">
        <f t="shared" si="5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3"/>
        <v/>
      </c>
      <c r="Z247" s="59"/>
      <c r="AA247" s="59"/>
      <c r="AB247" s="59"/>
      <c r="AC247" s="70"/>
      <c r="AD247" s="70"/>
      <c r="AE247" s="71" t="str">
        <f t="shared" si="4"/>
        <v/>
      </c>
      <c r="AF247" s="71" t="str">
        <f>IF(X247&lt;&gt;"",(HOUR(X247)+MINUTE(X247)/60)*custohh,"")</f>
        <v/>
      </c>
      <c r="AG247" s="70"/>
      <c r="AH247" s="71" t="str">
        <f t="shared" si="5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3"/>
        <v/>
      </c>
      <c r="Z248" s="59"/>
      <c r="AA248" s="59"/>
      <c r="AB248" s="59"/>
      <c r="AC248" s="70"/>
      <c r="AD248" s="70"/>
      <c r="AE248" s="71" t="str">
        <f t="shared" si="4"/>
        <v/>
      </c>
      <c r="AF248" s="71" t="str">
        <f>IF(X248&lt;&gt;"",(HOUR(X248)+MINUTE(X248)/60)*custohh,"")</f>
        <v/>
      </c>
      <c r="AG248" s="70"/>
      <c r="AH248" s="71" t="str">
        <f t="shared" si="5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3"/>
        <v/>
      </c>
      <c r="Z249" s="59"/>
      <c r="AA249" s="59"/>
      <c r="AB249" s="59"/>
      <c r="AC249" s="70"/>
      <c r="AD249" s="70"/>
      <c r="AE249" s="71" t="str">
        <f t="shared" si="4"/>
        <v/>
      </c>
      <c r="AF249" s="71" t="str">
        <f>IF(X249&lt;&gt;"",(HOUR(X249)+MINUTE(X249)/60)*custohh,"")</f>
        <v/>
      </c>
      <c r="AG249" s="70"/>
      <c r="AH249" s="71" t="str">
        <f t="shared" si="5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3"/>
        <v/>
      </c>
      <c r="Z250" s="59"/>
      <c r="AA250" s="59"/>
      <c r="AB250" s="59"/>
      <c r="AC250" s="70"/>
      <c r="AD250" s="70"/>
      <c r="AE250" s="71" t="str">
        <f t="shared" si="4"/>
        <v/>
      </c>
      <c r="AF250" s="71" t="str">
        <f>IF(X250&lt;&gt;"",(HOUR(X250)+MINUTE(X250)/60)*custohh,"")</f>
        <v/>
      </c>
      <c r="AG250" s="70"/>
      <c r="AH250" s="71" t="str">
        <f t="shared" si="5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3"/>
        <v/>
      </c>
      <c r="Z251" s="59"/>
      <c r="AA251" s="59"/>
      <c r="AB251" s="59"/>
      <c r="AC251" s="70"/>
      <c r="AD251" s="70"/>
      <c r="AE251" s="71" t="str">
        <f t="shared" si="4"/>
        <v/>
      </c>
      <c r="AF251" s="71" t="str">
        <f>IF(X251&lt;&gt;"",(HOUR(X251)+MINUTE(X251)/60)*custohh,"")</f>
        <v/>
      </c>
      <c r="AG251" s="70"/>
      <c r="AH251" s="71" t="str">
        <f t="shared" si="5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3"/>
        <v/>
      </c>
      <c r="Z252" s="59"/>
      <c r="AA252" s="59"/>
      <c r="AB252" s="59"/>
      <c r="AC252" s="70"/>
      <c r="AD252" s="70"/>
      <c r="AE252" s="71" t="str">
        <f t="shared" si="4"/>
        <v/>
      </c>
      <c r="AF252" s="71" t="str">
        <f>IF(X252&lt;&gt;"",(HOUR(X252)+MINUTE(X252)/60)*custohh,"")</f>
        <v/>
      </c>
      <c r="AG252" s="70"/>
      <c r="AH252" s="71" t="str">
        <f t="shared" si="5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3"/>
        <v/>
      </c>
      <c r="Z253" s="59"/>
      <c r="AA253" s="59"/>
      <c r="AB253" s="59"/>
      <c r="AC253" s="70"/>
      <c r="AD253" s="70"/>
      <c r="AE253" s="71" t="str">
        <f t="shared" si="4"/>
        <v/>
      </c>
      <c r="AF253" s="71" t="str">
        <f>IF(X253&lt;&gt;"",(HOUR(X253)+MINUTE(X253)/60)*custohh,"")</f>
        <v/>
      </c>
      <c r="AG253" s="70"/>
      <c r="AH253" s="71" t="str">
        <f t="shared" si="5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3"/>
        <v/>
      </c>
      <c r="Z254" s="59"/>
      <c r="AA254" s="59"/>
      <c r="AB254" s="59"/>
      <c r="AC254" s="70"/>
      <c r="AD254" s="70"/>
      <c r="AE254" s="71" t="str">
        <f t="shared" si="4"/>
        <v/>
      </c>
      <c r="AF254" s="71" t="str">
        <f>IF(X254&lt;&gt;"",(HOUR(X254)+MINUTE(X254)/60)*custohh,"")</f>
        <v/>
      </c>
      <c r="AG254" s="70"/>
      <c r="AH254" s="71" t="str">
        <f t="shared" si="5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3"/>
        <v/>
      </c>
      <c r="Z255" s="59"/>
      <c r="AA255" s="59"/>
      <c r="AB255" s="59"/>
      <c r="AC255" s="70"/>
      <c r="AD255" s="70"/>
      <c r="AE255" s="71" t="str">
        <f t="shared" si="4"/>
        <v/>
      </c>
      <c r="AF255" s="71" t="str">
        <f>IF(X255&lt;&gt;"",(HOUR(X255)+MINUTE(X255)/60)*custohh,"")</f>
        <v/>
      </c>
      <c r="AG255" s="70"/>
      <c r="AH255" s="71" t="str">
        <f t="shared" si="5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3"/>
        <v/>
      </c>
      <c r="Z256" s="59"/>
      <c r="AA256" s="59"/>
      <c r="AB256" s="59"/>
      <c r="AC256" s="70"/>
      <c r="AD256" s="70"/>
      <c r="AE256" s="71" t="str">
        <f t="shared" si="4"/>
        <v/>
      </c>
      <c r="AF256" s="71" t="str">
        <f>IF(X256&lt;&gt;"",(HOUR(X256)+MINUTE(X256)/60)*custohh,"")</f>
        <v/>
      </c>
      <c r="AG256" s="70"/>
      <c r="AH256" s="71" t="str">
        <f t="shared" si="5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3"/>
        <v/>
      </c>
      <c r="Z257" s="59"/>
      <c r="AA257" s="59"/>
      <c r="AB257" s="59"/>
      <c r="AC257" s="70"/>
      <c r="AD257" s="70"/>
      <c r="AE257" s="71" t="str">
        <f t="shared" si="4"/>
        <v/>
      </c>
      <c r="AF257" s="71" t="str">
        <f>IF(X257&lt;&gt;"",(HOUR(X257)+MINUTE(X257)/60)*custohh,"")</f>
        <v/>
      </c>
      <c r="AG257" s="70"/>
      <c r="AH257" s="71" t="str">
        <f t="shared" si="5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3"/>
        <v/>
      </c>
      <c r="Z258" s="59"/>
      <c r="AA258" s="59"/>
      <c r="AB258" s="59"/>
      <c r="AC258" s="70"/>
      <c r="AD258" s="70"/>
      <c r="AE258" s="71" t="str">
        <f t="shared" si="4"/>
        <v/>
      </c>
      <c r="AF258" s="71" t="str">
        <f>IF(X258&lt;&gt;"",(HOUR(X258)+MINUTE(X258)/60)*custohh,"")</f>
        <v/>
      </c>
      <c r="AG258" s="70"/>
      <c r="AH258" s="71" t="str">
        <f t="shared" si="5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3"/>
        <v/>
      </c>
      <c r="Z259" s="59"/>
      <c r="AA259" s="59"/>
      <c r="AB259" s="59"/>
      <c r="AC259" s="70"/>
      <c r="AD259" s="70"/>
      <c r="AE259" s="71" t="str">
        <f t="shared" si="4"/>
        <v/>
      </c>
      <c r="AF259" s="71" t="str">
        <f>IF(X259&lt;&gt;"",(HOUR(X259)+MINUTE(X259)/60)*custohh,"")</f>
        <v/>
      </c>
      <c r="AG259" s="70"/>
      <c r="AH259" s="71" t="str">
        <f t="shared" si="5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3"/>
        <v/>
      </c>
      <c r="Z260" s="59"/>
      <c r="AA260" s="59"/>
      <c r="AB260" s="59"/>
      <c r="AC260" s="70"/>
      <c r="AD260" s="70"/>
      <c r="AE260" s="71" t="str">
        <f t="shared" si="4"/>
        <v/>
      </c>
      <c r="AF260" s="71" t="str">
        <f>IF(X260&lt;&gt;"",(HOUR(X260)+MINUTE(X260)/60)*custohh,"")</f>
        <v/>
      </c>
      <c r="AG260" s="70"/>
      <c r="AH260" s="71" t="str">
        <f t="shared" si="5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3"/>
        <v/>
      </c>
      <c r="Z261" s="59"/>
      <c r="AA261" s="59"/>
      <c r="AB261" s="59"/>
      <c r="AC261" s="70"/>
      <c r="AD261" s="70"/>
      <c r="AE261" s="71" t="str">
        <f t="shared" si="4"/>
        <v/>
      </c>
      <c r="AF261" s="71" t="str">
        <f>IF(X261&lt;&gt;"",(HOUR(X261)+MINUTE(X261)/60)*custohh,"")</f>
        <v/>
      </c>
      <c r="AG261" s="70"/>
      <c r="AH261" s="71" t="str">
        <f t="shared" si="5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3"/>
        <v/>
      </c>
      <c r="Z262" s="59"/>
      <c r="AA262" s="59"/>
      <c r="AB262" s="59"/>
      <c r="AC262" s="70"/>
      <c r="AD262" s="70"/>
      <c r="AE262" s="71" t="str">
        <f t="shared" si="4"/>
        <v/>
      </c>
      <c r="AF262" s="71" t="str">
        <f>IF(X262&lt;&gt;"",(HOUR(X262)+MINUTE(X262)/60)*custohh,"")</f>
        <v/>
      </c>
      <c r="AG262" s="70"/>
      <c r="AH262" s="71" t="str">
        <f t="shared" si="5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3"/>
        <v/>
      </c>
      <c r="Z263" s="59"/>
      <c r="AA263" s="59"/>
      <c r="AB263" s="59"/>
      <c r="AC263" s="70"/>
      <c r="AD263" s="70"/>
      <c r="AE263" s="71" t="str">
        <f t="shared" si="4"/>
        <v/>
      </c>
      <c r="AF263" s="71" t="str">
        <f>IF(X263&lt;&gt;"",(HOUR(X263)+MINUTE(X263)/60)*custohh,"")</f>
        <v/>
      </c>
      <c r="AG263" s="70"/>
      <c r="AH263" s="71" t="str">
        <f t="shared" si="5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3"/>
        <v/>
      </c>
      <c r="Z264" s="59"/>
      <c r="AA264" s="59"/>
      <c r="AB264" s="59"/>
      <c r="AC264" s="70"/>
      <c r="AD264" s="70"/>
      <c r="AE264" s="71" t="str">
        <f t="shared" si="4"/>
        <v/>
      </c>
      <c r="AF264" s="71" t="str">
        <f>IF(X264&lt;&gt;"",(HOUR(X264)+MINUTE(X264)/60)*custohh,"")</f>
        <v/>
      </c>
      <c r="AG264" s="70"/>
      <c r="AH264" s="71" t="str">
        <f t="shared" si="5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3"/>
        <v/>
      </c>
      <c r="Z265" s="59"/>
      <c r="AA265" s="59"/>
      <c r="AB265" s="59"/>
      <c r="AC265" s="70"/>
      <c r="AD265" s="70"/>
      <c r="AE265" s="71" t="str">
        <f t="shared" si="4"/>
        <v/>
      </c>
      <c r="AF265" s="71" t="str">
        <f>IF(X265&lt;&gt;"",(HOUR(X265)+MINUTE(X265)/60)*custohh,"")</f>
        <v/>
      </c>
      <c r="AG265" s="70"/>
      <c r="AH265" s="71" t="str">
        <f t="shared" si="5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3"/>
        <v/>
      </c>
      <c r="Z266" s="59"/>
      <c r="AA266" s="59"/>
      <c r="AB266" s="59"/>
      <c r="AC266" s="70"/>
      <c r="AD266" s="70"/>
      <c r="AE266" s="71" t="str">
        <f t="shared" si="4"/>
        <v/>
      </c>
      <c r="AF266" s="71" t="str">
        <f>IF(X266&lt;&gt;"",(HOUR(X266)+MINUTE(X266)/60)*custohh,"")</f>
        <v/>
      </c>
      <c r="AG266" s="70"/>
      <c r="AH266" s="71" t="str">
        <f t="shared" si="5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3"/>
        <v/>
      </c>
      <c r="Z267" s="59"/>
      <c r="AA267" s="59"/>
      <c r="AB267" s="59"/>
      <c r="AC267" s="70"/>
      <c r="AD267" s="70"/>
      <c r="AE267" s="71" t="str">
        <f t="shared" si="4"/>
        <v/>
      </c>
      <c r="AF267" s="71" t="str">
        <f>IF(X267&lt;&gt;"",(HOUR(X267)+MINUTE(X267)/60)*custohh,"")</f>
        <v/>
      </c>
      <c r="AG267" s="70"/>
      <c r="AH267" s="71" t="str">
        <f t="shared" si="5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3"/>
        <v/>
      </c>
      <c r="Z268" s="59"/>
      <c r="AA268" s="59"/>
      <c r="AB268" s="59"/>
      <c r="AC268" s="70"/>
      <c r="AD268" s="70"/>
      <c r="AE268" s="71" t="str">
        <f t="shared" si="4"/>
        <v/>
      </c>
      <c r="AF268" s="71" t="str">
        <f>IF(X268&lt;&gt;"",(HOUR(X268)+MINUTE(X268)/60)*custohh,"")</f>
        <v/>
      </c>
      <c r="AG268" s="70"/>
      <c r="AH268" s="71" t="str">
        <f t="shared" si="5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3"/>
        <v/>
      </c>
      <c r="Z269" s="59"/>
      <c r="AA269" s="59"/>
      <c r="AB269" s="59"/>
      <c r="AC269" s="70"/>
      <c r="AD269" s="70"/>
      <c r="AE269" s="71" t="str">
        <f t="shared" si="4"/>
        <v/>
      </c>
      <c r="AF269" s="71" t="str">
        <f>IF(X269&lt;&gt;"",(HOUR(X269)+MINUTE(X269)/60)*custohh,"")</f>
        <v/>
      </c>
      <c r="AG269" s="70"/>
      <c r="AH269" s="71" t="str">
        <f t="shared" si="5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3"/>
        <v/>
      </c>
      <c r="Z270" s="59"/>
      <c r="AA270" s="59"/>
      <c r="AB270" s="59"/>
      <c r="AC270" s="70"/>
      <c r="AD270" s="70"/>
      <c r="AE270" s="71" t="str">
        <f t="shared" si="4"/>
        <v/>
      </c>
      <c r="AF270" s="71" t="str">
        <f>IF(X270&lt;&gt;"",(HOUR(X270)+MINUTE(X270)/60)*custohh,"")</f>
        <v/>
      </c>
      <c r="AG270" s="70"/>
      <c r="AH270" s="71" t="str">
        <f t="shared" si="5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3"/>
        <v/>
      </c>
      <c r="Z271" s="59"/>
      <c r="AA271" s="59"/>
      <c r="AB271" s="59"/>
      <c r="AC271" s="70"/>
      <c r="AD271" s="70"/>
      <c r="AE271" s="71" t="str">
        <f t="shared" si="4"/>
        <v/>
      </c>
      <c r="AF271" s="71" t="str">
        <f>IF(X271&lt;&gt;"",(HOUR(X271)+MINUTE(X271)/60)*custohh,"")</f>
        <v/>
      </c>
      <c r="AG271" s="70"/>
      <c r="AH271" s="71" t="str">
        <f t="shared" si="5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3"/>
        <v/>
      </c>
      <c r="Z272" s="59"/>
      <c r="AA272" s="59"/>
      <c r="AB272" s="59"/>
      <c r="AC272" s="70"/>
      <c r="AD272" s="70"/>
      <c r="AE272" s="71" t="str">
        <f t="shared" si="4"/>
        <v/>
      </c>
      <c r="AF272" s="71" t="str">
        <f>IF(X272&lt;&gt;"",(HOUR(X272)+MINUTE(X272)/60)*custohh,"")</f>
        <v/>
      </c>
      <c r="AG272" s="70"/>
      <c r="AH272" s="71" t="str">
        <f t="shared" si="5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3"/>
        <v/>
      </c>
      <c r="Z273" s="59"/>
      <c r="AA273" s="59"/>
      <c r="AB273" s="59"/>
      <c r="AC273" s="70"/>
      <c r="AD273" s="70"/>
      <c r="AE273" s="71" t="str">
        <f t="shared" si="4"/>
        <v/>
      </c>
      <c r="AF273" s="71" t="str">
        <f>IF(X273&lt;&gt;"",(HOUR(X273)+MINUTE(X273)/60)*custohh,"")</f>
        <v/>
      </c>
      <c r="AG273" s="70"/>
      <c r="AH273" s="71" t="str">
        <f t="shared" si="5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3"/>
        <v/>
      </c>
      <c r="Z274" s="59"/>
      <c r="AA274" s="59"/>
      <c r="AB274" s="59"/>
      <c r="AC274" s="70"/>
      <c r="AD274" s="70"/>
      <c r="AE274" s="71" t="str">
        <f t="shared" si="4"/>
        <v/>
      </c>
      <c r="AF274" s="71" t="str">
        <f>IF(X274&lt;&gt;"",(HOUR(X274)+MINUTE(X274)/60)*custohh,"")</f>
        <v/>
      </c>
      <c r="AG274" s="70"/>
      <c r="AH274" s="71" t="str">
        <f t="shared" si="5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3"/>
        <v/>
      </c>
      <c r="Z275" s="59"/>
      <c r="AA275" s="59"/>
      <c r="AB275" s="59"/>
      <c r="AC275" s="70"/>
      <c r="AD275" s="70"/>
      <c r="AE275" s="71" t="str">
        <f t="shared" si="4"/>
        <v/>
      </c>
      <c r="AF275" s="71" t="str">
        <f>IF(X275&lt;&gt;"",(HOUR(X275)+MINUTE(X275)/60)*custohh,"")</f>
        <v/>
      </c>
      <c r="AG275" s="70"/>
      <c r="AH275" s="71" t="str">
        <f t="shared" si="5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3"/>
        <v/>
      </c>
      <c r="Z276" s="59"/>
      <c r="AA276" s="59"/>
      <c r="AB276" s="59"/>
      <c r="AC276" s="70"/>
      <c r="AD276" s="70"/>
      <c r="AE276" s="71" t="str">
        <f t="shared" si="4"/>
        <v/>
      </c>
      <c r="AF276" s="71" t="str">
        <f>IF(X276&lt;&gt;"",(HOUR(X276)+MINUTE(X276)/60)*custohh,"")</f>
        <v/>
      </c>
      <c r="AG276" s="70"/>
      <c r="AH276" s="71" t="str">
        <f t="shared" si="5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3"/>
        <v/>
      </c>
      <c r="Z277" s="59"/>
      <c r="AA277" s="59"/>
      <c r="AB277" s="59"/>
      <c r="AC277" s="70"/>
      <c r="AD277" s="70"/>
      <c r="AE277" s="71" t="str">
        <f t="shared" si="4"/>
        <v/>
      </c>
      <c r="AF277" s="71" t="str">
        <f>IF(X277&lt;&gt;"",(HOUR(X277)+MINUTE(X277)/60)*custohh,"")</f>
        <v/>
      </c>
      <c r="AG277" s="70"/>
      <c r="AH277" s="71" t="str">
        <f t="shared" si="5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3"/>
        <v/>
      </c>
      <c r="Z278" s="59"/>
      <c r="AA278" s="59"/>
      <c r="AB278" s="59"/>
      <c r="AC278" s="70"/>
      <c r="AD278" s="70"/>
      <c r="AE278" s="71" t="str">
        <f t="shared" si="4"/>
        <v/>
      </c>
      <c r="AF278" s="71" t="str">
        <f>IF(X278&lt;&gt;"",(HOUR(X278)+MINUTE(X278)/60)*custohh,"")</f>
        <v/>
      </c>
      <c r="AG278" s="70"/>
      <c r="AH278" s="71" t="str">
        <f t="shared" si="5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3"/>
        <v/>
      </c>
      <c r="Z279" s="59"/>
      <c r="AA279" s="59"/>
      <c r="AB279" s="59"/>
      <c r="AC279" s="70"/>
      <c r="AD279" s="70"/>
      <c r="AE279" s="71" t="str">
        <f t="shared" si="4"/>
        <v/>
      </c>
      <c r="AF279" s="71" t="str">
        <f>IF(X279&lt;&gt;"",(HOUR(X279)+MINUTE(X279)/60)*custohh,"")</f>
        <v/>
      </c>
      <c r="AG279" s="70"/>
      <c r="AH279" s="71" t="str">
        <f t="shared" si="5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3"/>
        <v/>
      </c>
      <c r="Z280" s="59"/>
      <c r="AA280" s="59"/>
      <c r="AB280" s="59"/>
      <c r="AC280" s="70"/>
      <c r="AD280" s="70"/>
      <c r="AE280" s="71" t="str">
        <f t="shared" si="4"/>
        <v/>
      </c>
      <c r="AF280" s="71" t="str">
        <f>IF(X280&lt;&gt;"",(HOUR(X280)+MINUTE(X280)/60)*custohh,"")</f>
        <v/>
      </c>
      <c r="AG280" s="70"/>
      <c r="AH280" s="71" t="str">
        <f t="shared" si="5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3"/>
        <v/>
      </c>
      <c r="Z281" s="59"/>
      <c r="AA281" s="59"/>
      <c r="AB281" s="59"/>
      <c r="AC281" s="70"/>
      <c r="AD281" s="70"/>
      <c r="AE281" s="71" t="str">
        <f t="shared" si="4"/>
        <v/>
      </c>
      <c r="AF281" s="71" t="str">
        <f>IF(X281&lt;&gt;"",(HOUR(X281)+MINUTE(X281)/60)*custohh,"")</f>
        <v/>
      </c>
      <c r="AG281" s="70"/>
      <c r="AH281" s="71" t="str">
        <f t="shared" si="5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3"/>
        <v/>
      </c>
      <c r="Z282" s="59"/>
      <c r="AA282" s="59"/>
      <c r="AB282" s="59"/>
      <c r="AC282" s="70"/>
      <c r="AD282" s="70"/>
      <c r="AE282" s="71" t="str">
        <f t="shared" si="4"/>
        <v/>
      </c>
      <c r="AF282" s="71" t="str">
        <f>IF(X282&lt;&gt;"",(HOUR(X282)+MINUTE(X282)/60)*custohh,"")</f>
        <v/>
      </c>
      <c r="AG282" s="70"/>
      <c r="AH282" s="71" t="str">
        <f t="shared" si="5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3"/>
        <v/>
      </c>
      <c r="Z283" s="59"/>
      <c r="AA283" s="59"/>
      <c r="AB283" s="59"/>
      <c r="AC283" s="70"/>
      <c r="AD283" s="70"/>
      <c r="AE283" s="71" t="str">
        <f t="shared" si="4"/>
        <v/>
      </c>
      <c r="AF283" s="71" t="str">
        <f>IF(X283&lt;&gt;"",(HOUR(X283)+MINUTE(X283)/60)*custohh,"")</f>
        <v/>
      </c>
      <c r="AG283" s="70"/>
      <c r="AH283" s="71" t="str">
        <f t="shared" si="5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3"/>
        <v/>
      </c>
      <c r="Z284" s="59"/>
      <c r="AA284" s="59"/>
      <c r="AB284" s="59"/>
      <c r="AC284" s="70"/>
      <c r="AD284" s="70"/>
      <c r="AE284" s="71" t="str">
        <f t="shared" si="4"/>
        <v/>
      </c>
      <c r="AF284" s="71" t="str">
        <f>IF(X284&lt;&gt;"",(HOUR(X284)+MINUTE(X284)/60)*custohh,"")</f>
        <v/>
      </c>
      <c r="AG284" s="70"/>
      <c r="AH284" s="71" t="str">
        <f t="shared" si="5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3"/>
        <v/>
      </c>
      <c r="Z285" s="59"/>
      <c r="AA285" s="59"/>
      <c r="AB285" s="59"/>
      <c r="AC285" s="70"/>
      <c r="AD285" s="70"/>
      <c r="AE285" s="71" t="str">
        <f t="shared" si="4"/>
        <v/>
      </c>
      <c r="AF285" s="71" t="str">
        <f>IF(X285&lt;&gt;"",(HOUR(X285)+MINUTE(X285)/60)*custohh,"")</f>
        <v/>
      </c>
      <c r="AG285" s="70"/>
      <c r="AH285" s="71" t="str">
        <f t="shared" si="5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3"/>
        <v/>
      </c>
      <c r="Z286" s="59"/>
      <c r="AA286" s="59"/>
      <c r="AB286" s="59"/>
      <c r="AC286" s="70"/>
      <c r="AD286" s="70"/>
      <c r="AE286" s="71" t="str">
        <f t="shared" si="4"/>
        <v/>
      </c>
      <c r="AF286" s="71" t="str">
        <f>IF(X286&lt;&gt;"",(HOUR(X286)+MINUTE(X286)/60)*custohh,"")</f>
        <v/>
      </c>
      <c r="AG286" s="70"/>
      <c r="AH286" s="71" t="str">
        <f t="shared" si="5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3"/>
        <v/>
      </c>
      <c r="Z287" s="59"/>
      <c r="AA287" s="59"/>
      <c r="AB287" s="59"/>
      <c r="AC287" s="70"/>
      <c r="AD287" s="70"/>
      <c r="AE287" s="71" t="str">
        <f t="shared" si="4"/>
        <v/>
      </c>
      <c r="AF287" s="71" t="str">
        <f>IF(X287&lt;&gt;"",(HOUR(X287)+MINUTE(X287)/60)*custohh,"")</f>
        <v/>
      </c>
      <c r="AG287" s="70"/>
      <c r="AH287" s="71" t="str">
        <f t="shared" si="5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3"/>
        <v/>
      </c>
      <c r="Z288" s="59"/>
      <c r="AA288" s="59"/>
      <c r="AB288" s="59"/>
      <c r="AC288" s="70"/>
      <c r="AD288" s="70"/>
      <c r="AE288" s="71" t="str">
        <f t="shared" si="4"/>
        <v/>
      </c>
      <c r="AF288" s="71" t="str">
        <f>IF(X288&lt;&gt;"",(HOUR(X288)+MINUTE(X288)/60)*custohh,"")</f>
        <v/>
      </c>
      <c r="AG288" s="70"/>
      <c r="AH288" s="71" t="str">
        <f t="shared" si="5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3"/>
        <v/>
      </c>
      <c r="Z289" s="59"/>
      <c r="AA289" s="59"/>
      <c r="AB289" s="59"/>
      <c r="AC289" s="70"/>
      <c r="AD289" s="70"/>
      <c r="AE289" s="71" t="str">
        <f t="shared" si="4"/>
        <v/>
      </c>
      <c r="AF289" s="71" t="str">
        <f>IF(X289&lt;&gt;"",(HOUR(X289)+MINUTE(X289)/60)*custohh,"")</f>
        <v/>
      </c>
      <c r="AG289" s="70"/>
      <c r="AH289" s="71" t="str">
        <f t="shared" si="5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3"/>
        <v/>
      </c>
      <c r="Z290" s="59"/>
      <c r="AA290" s="59"/>
      <c r="AB290" s="59"/>
      <c r="AC290" s="70"/>
      <c r="AD290" s="70"/>
      <c r="AE290" s="71" t="str">
        <f t="shared" si="4"/>
        <v/>
      </c>
      <c r="AF290" s="71" t="str">
        <f>IF(X290&lt;&gt;"",(HOUR(X290)+MINUTE(X290)/60)*custohh,"")</f>
        <v/>
      </c>
      <c r="AG290" s="70"/>
      <c r="AH290" s="71" t="str">
        <f t="shared" si="5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3"/>
        <v/>
      </c>
      <c r="Z291" s="59"/>
      <c r="AA291" s="59"/>
      <c r="AB291" s="59"/>
      <c r="AC291" s="70"/>
      <c r="AD291" s="70"/>
      <c r="AE291" s="71" t="str">
        <f t="shared" si="4"/>
        <v/>
      </c>
      <c r="AF291" s="71" t="str">
        <f>IF(X291&lt;&gt;"",(HOUR(X291)+MINUTE(X291)/60)*custohh,"")</f>
        <v/>
      </c>
      <c r="AG291" s="70"/>
      <c r="AH291" s="71" t="str">
        <f t="shared" si="5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3"/>
        <v/>
      </c>
      <c r="Z292" s="59"/>
      <c r="AA292" s="59"/>
      <c r="AB292" s="59"/>
      <c r="AC292" s="70"/>
      <c r="AD292" s="70"/>
      <c r="AE292" s="71" t="str">
        <f t="shared" si="4"/>
        <v/>
      </c>
      <c r="AF292" s="71" t="str">
        <f>IF(X292&lt;&gt;"",(HOUR(X292)+MINUTE(X292)/60)*custohh,"")</f>
        <v/>
      </c>
      <c r="AG292" s="70"/>
      <c r="AH292" s="71" t="str">
        <f t="shared" si="5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3"/>
        <v/>
      </c>
      <c r="Z293" s="59"/>
      <c r="AA293" s="59"/>
      <c r="AB293" s="59"/>
      <c r="AC293" s="70"/>
      <c r="AD293" s="70"/>
      <c r="AE293" s="71" t="str">
        <f t="shared" si="4"/>
        <v/>
      </c>
      <c r="AF293" s="71" t="str">
        <f>IF(X293&lt;&gt;"",(HOUR(X293)+MINUTE(X293)/60)*custohh,"")</f>
        <v/>
      </c>
      <c r="AG293" s="70"/>
      <c r="AH293" s="71" t="str">
        <f t="shared" si="5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3"/>
        <v/>
      </c>
      <c r="Z294" s="59"/>
      <c r="AA294" s="59"/>
      <c r="AB294" s="59"/>
      <c r="AC294" s="70"/>
      <c r="AD294" s="70"/>
      <c r="AE294" s="71" t="str">
        <f t="shared" si="4"/>
        <v/>
      </c>
      <c r="AF294" s="71" t="str">
        <f>IF(X294&lt;&gt;"",(HOUR(X294)+MINUTE(X294)/60)*custohh,"")</f>
        <v/>
      </c>
      <c r="AG294" s="70"/>
      <c r="AH294" s="71" t="str">
        <f t="shared" si="5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3"/>
        <v/>
      </c>
      <c r="Z295" s="59"/>
      <c r="AA295" s="59"/>
      <c r="AB295" s="59"/>
      <c r="AC295" s="70"/>
      <c r="AD295" s="70"/>
      <c r="AE295" s="71" t="str">
        <f t="shared" si="4"/>
        <v/>
      </c>
      <c r="AF295" s="71" t="str">
        <f>IF(X295&lt;&gt;"",(HOUR(X295)+MINUTE(X295)/60)*custohh,"")</f>
        <v/>
      </c>
      <c r="AG295" s="70"/>
      <c r="AH295" s="71" t="str">
        <f t="shared" si="5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3"/>
        <v/>
      </c>
      <c r="Z296" s="59"/>
      <c r="AA296" s="59"/>
      <c r="AB296" s="59"/>
      <c r="AC296" s="70"/>
      <c r="AD296" s="70"/>
      <c r="AE296" s="71" t="str">
        <f t="shared" si="4"/>
        <v/>
      </c>
      <c r="AF296" s="71" t="str">
        <f>IF(X296&lt;&gt;"",(HOUR(X296)+MINUTE(X296)/60)*custohh,"")</f>
        <v/>
      </c>
      <c r="AG296" s="70"/>
      <c r="AH296" s="71" t="str">
        <f t="shared" si="5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3"/>
        <v/>
      </c>
      <c r="Z297" s="59"/>
      <c r="AA297" s="59"/>
      <c r="AB297" s="59"/>
      <c r="AC297" s="70"/>
      <c r="AD297" s="70"/>
      <c r="AE297" s="71" t="str">
        <f t="shared" si="4"/>
        <v/>
      </c>
      <c r="AF297" s="71" t="str">
        <f>IF(X297&lt;&gt;"",(HOUR(X297)+MINUTE(X297)/60)*custohh,"")</f>
        <v/>
      </c>
      <c r="AG297" s="70"/>
      <c r="AH297" s="71" t="str">
        <f t="shared" si="5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3"/>
        <v/>
      </c>
      <c r="Z298" s="59"/>
      <c r="AA298" s="59"/>
      <c r="AB298" s="59"/>
      <c r="AC298" s="70"/>
      <c r="AD298" s="70"/>
      <c r="AE298" s="71" t="str">
        <f t="shared" si="4"/>
        <v/>
      </c>
      <c r="AF298" s="71" t="str">
        <f>IF(X298&lt;&gt;"",(HOUR(X298)+MINUTE(X298)/60)*custohh,"")</f>
        <v/>
      </c>
      <c r="AG298" s="70"/>
      <c r="AH298" s="71" t="str">
        <f t="shared" si="5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3"/>
        <v/>
      </c>
      <c r="Z299" s="59"/>
      <c r="AA299" s="59"/>
      <c r="AB299" s="59"/>
      <c r="AC299" s="70"/>
      <c r="AD299" s="70"/>
      <c r="AE299" s="71" t="str">
        <f t="shared" si="4"/>
        <v/>
      </c>
      <c r="AF299" s="71" t="str">
        <f>IF(X299&lt;&gt;"",(HOUR(X299)+MINUTE(X299)/60)*custohh,"")</f>
        <v/>
      </c>
      <c r="AG299" s="70"/>
      <c r="AH299" s="71" t="str">
        <f t="shared" si="5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3"/>
        <v/>
      </c>
      <c r="Z300" s="59"/>
      <c r="AA300" s="59"/>
      <c r="AB300" s="59"/>
      <c r="AC300" s="70"/>
      <c r="AD300" s="70"/>
      <c r="AE300" s="71" t="str">
        <f t="shared" si="4"/>
        <v/>
      </c>
      <c r="AF300" s="71" t="str">
        <f>IF(X300&lt;&gt;"",(HOUR(X300)+MINUTE(X300)/60)*custohh,"")</f>
        <v/>
      </c>
      <c r="AG300" s="70"/>
      <c r="AH300" s="71" t="str">
        <f t="shared" si="5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3"/>
        <v/>
      </c>
      <c r="Z301" s="59"/>
      <c r="AA301" s="59"/>
      <c r="AB301" s="59"/>
      <c r="AC301" s="70"/>
      <c r="AD301" s="70"/>
      <c r="AE301" s="71" t="str">
        <f t="shared" si="4"/>
        <v/>
      </c>
      <c r="AF301" s="71" t="str">
        <f>IF(X301&lt;&gt;"",(HOUR(X301)+MINUTE(X301)/60)*custohh,"")</f>
        <v/>
      </c>
      <c r="AG301" s="70"/>
      <c r="AH301" s="71" t="str">
        <f t="shared" si="5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3"/>
        <v/>
      </c>
      <c r="Z302" s="59"/>
      <c r="AA302" s="59"/>
      <c r="AB302" s="59"/>
      <c r="AC302" s="70"/>
      <c r="AD302" s="70"/>
      <c r="AE302" s="71" t="str">
        <f t="shared" si="4"/>
        <v/>
      </c>
      <c r="AF302" s="71" t="str">
        <f>IF(X302&lt;&gt;"",(HOUR(X302)+MINUTE(X302)/60)*custohh,"")</f>
        <v/>
      </c>
      <c r="AG302" s="70"/>
      <c r="AH302" s="71" t="str">
        <f t="shared" si="5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3"/>
        <v/>
      </c>
      <c r="Z303" s="59"/>
      <c r="AA303" s="59"/>
      <c r="AB303" s="59"/>
      <c r="AC303" s="70"/>
      <c r="AD303" s="70"/>
      <c r="AE303" s="71" t="str">
        <f t="shared" si="4"/>
        <v/>
      </c>
      <c r="AF303" s="71" t="str">
        <f>IF(X303&lt;&gt;"",(HOUR(X303)+MINUTE(X303)/60)*custohh,"")</f>
        <v/>
      </c>
      <c r="AG303" s="70"/>
      <c r="AH303" s="71" t="str">
        <f t="shared" si="5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3"/>
        <v/>
      </c>
      <c r="Z304" s="59"/>
      <c r="AA304" s="59"/>
      <c r="AB304" s="59"/>
      <c r="AC304" s="70"/>
      <c r="AD304" s="70"/>
      <c r="AE304" s="71" t="str">
        <f t="shared" si="4"/>
        <v/>
      </c>
      <c r="AF304" s="71" t="str">
        <f>IF(X304&lt;&gt;"",(HOUR(X304)+MINUTE(X304)/60)*custohh,"")</f>
        <v/>
      </c>
      <c r="AG304" s="70"/>
      <c r="AH304" s="71" t="str">
        <f t="shared" si="5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3"/>
        <v/>
      </c>
      <c r="Z305" s="59"/>
      <c r="AA305" s="59"/>
      <c r="AB305" s="59"/>
      <c r="AC305" s="70"/>
      <c r="AD305" s="70"/>
      <c r="AE305" s="71" t="str">
        <f t="shared" si="4"/>
        <v/>
      </c>
      <c r="AF305" s="71" t="str">
        <f>IF(X305&lt;&gt;"",(HOUR(X305)+MINUTE(X305)/60)*custohh,"")</f>
        <v/>
      </c>
      <c r="AG305" s="70"/>
      <c r="AH305" s="71" t="str">
        <f t="shared" si="5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3"/>
        <v/>
      </c>
      <c r="Z306" s="59"/>
      <c r="AA306" s="59"/>
      <c r="AB306" s="59"/>
      <c r="AC306" s="70"/>
      <c r="AD306" s="70"/>
      <c r="AE306" s="71" t="str">
        <f t="shared" si="4"/>
        <v/>
      </c>
      <c r="AF306" s="71" t="str">
        <f>IF(X306&lt;&gt;"",(HOUR(X306)+MINUTE(X306)/60)*custohh,"")</f>
        <v/>
      </c>
      <c r="AG306" s="70"/>
      <c r="AH306" s="71" t="str">
        <f t="shared" si="5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3"/>
        <v/>
      </c>
      <c r="Z307" s="59"/>
      <c r="AA307" s="59"/>
      <c r="AB307" s="59"/>
      <c r="AC307" s="70"/>
      <c r="AD307" s="70"/>
      <c r="AE307" s="71" t="str">
        <f t="shared" si="4"/>
        <v/>
      </c>
      <c r="AF307" s="71" t="str">
        <f>IF(X307&lt;&gt;"",(HOUR(X307)+MINUTE(X307)/60)*custohh,"")</f>
        <v/>
      </c>
      <c r="AG307" s="70"/>
      <c r="AH307" s="71" t="str">
        <f t="shared" si="5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3"/>
        <v/>
      </c>
      <c r="Z308" s="59"/>
      <c r="AA308" s="59"/>
      <c r="AB308" s="59"/>
      <c r="AC308" s="70"/>
      <c r="AD308" s="70"/>
      <c r="AE308" s="71" t="str">
        <f t="shared" si="4"/>
        <v/>
      </c>
      <c r="AF308" s="71" t="str">
        <f>IF(X308&lt;&gt;"",(HOUR(X308)+MINUTE(X308)/60)*custohh,"")</f>
        <v/>
      </c>
      <c r="AG308" s="70"/>
      <c r="AH308" s="71" t="str">
        <f t="shared" si="5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3"/>
        <v/>
      </c>
      <c r="Z309" s="59"/>
      <c r="AA309" s="59"/>
      <c r="AB309" s="59"/>
      <c r="AC309" s="70"/>
      <c r="AD309" s="70"/>
      <c r="AE309" s="71" t="str">
        <f t="shared" si="4"/>
        <v/>
      </c>
      <c r="AF309" s="71" t="str">
        <f>IF(X309&lt;&gt;"",(HOUR(X309)+MINUTE(X309)/60)*custohh,"")</f>
        <v/>
      </c>
      <c r="AG309" s="70"/>
      <c r="AH309" s="71" t="str">
        <f t="shared" si="5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3"/>
        <v/>
      </c>
      <c r="Z310" s="59"/>
      <c r="AA310" s="59"/>
      <c r="AB310" s="59"/>
      <c r="AC310" s="70"/>
      <c r="AD310" s="70"/>
      <c r="AE310" s="71" t="str">
        <f t="shared" si="4"/>
        <v/>
      </c>
      <c r="AF310" s="71" t="str">
        <f>IF(X310&lt;&gt;"",(HOUR(X310)+MINUTE(X310)/60)*custohh,"")</f>
        <v/>
      </c>
      <c r="AG310" s="70"/>
      <c r="AH310" s="71" t="str">
        <f t="shared" si="5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3"/>
        <v/>
      </c>
      <c r="Z311" s="59"/>
      <c r="AA311" s="59"/>
      <c r="AB311" s="59"/>
      <c r="AC311" s="70"/>
      <c r="AD311" s="70"/>
      <c r="AE311" s="71" t="str">
        <f t="shared" si="4"/>
        <v/>
      </c>
      <c r="AF311" s="71" t="str">
        <f>IF(X311&lt;&gt;"",(HOUR(X311)+MINUTE(X311)/60)*custohh,"")</f>
        <v/>
      </c>
      <c r="AG311" s="70"/>
      <c r="AH311" s="71" t="str">
        <f t="shared" si="5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3"/>
        <v/>
      </c>
      <c r="Z312" s="59"/>
      <c r="AA312" s="59"/>
      <c r="AB312" s="59"/>
      <c r="AC312" s="70"/>
      <c r="AD312" s="70"/>
      <c r="AE312" s="71" t="str">
        <f t="shared" si="4"/>
        <v/>
      </c>
      <c r="AF312" s="71" t="str">
        <f>IF(X312&lt;&gt;"",(HOUR(X312)+MINUTE(X312)/60)*custohh,"")</f>
        <v/>
      </c>
      <c r="AG312" s="70"/>
      <c r="AH312" s="71" t="str">
        <f t="shared" si="5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3"/>
        <v/>
      </c>
      <c r="Z313" s="59"/>
      <c r="AA313" s="59"/>
      <c r="AB313" s="59"/>
      <c r="AC313" s="70"/>
      <c r="AD313" s="70"/>
      <c r="AE313" s="71" t="str">
        <f t="shared" si="4"/>
        <v/>
      </c>
      <c r="AF313" s="71" t="str">
        <f>IF(X313&lt;&gt;"",(HOUR(X313)+MINUTE(X313)/60)*custohh,"")</f>
        <v/>
      </c>
      <c r="AG313" s="70"/>
      <c r="AH313" s="71" t="str">
        <f t="shared" si="5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3"/>
        <v/>
      </c>
      <c r="Z314" s="59"/>
      <c r="AA314" s="59"/>
      <c r="AB314" s="59"/>
      <c r="AC314" s="70"/>
      <c r="AD314" s="70"/>
      <c r="AE314" s="71" t="str">
        <f t="shared" si="4"/>
        <v/>
      </c>
      <c r="AF314" s="71" t="str">
        <f>IF(X314&lt;&gt;"",(HOUR(X314)+MINUTE(X314)/60)*custohh,"")</f>
        <v/>
      </c>
      <c r="AG314" s="70"/>
      <c r="AH314" s="71" t="str">
        <f t="shared" si="5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3"/>
        <v/>
      </c>
      <c r="Z315" s="59"/>
      <c r="AA315" s="59"/>
      <c r="AB315" s="59"/>
      <c r="AC315" s="70"/>
      <c r="AD315" s="70"/>
      <c r="AE315" s="71" t="str">
        <f t="shared" si="4"/>
        <v/>
      </c>
      <c r="AF315" s="71" t="str">
        <f>IF(X315&lt;&gt;"",(HOUR(X315)+MINUTE(X315)/60)*custohh,"")</f>
        <v/>
      </c>
      <c r="AG315" s="70"/>
      <c r="AH315" s="71" t="str">
        <f t="shared" si="5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3"/>
        <v/>
      </c>
      <c r="Z316" s="59"/>
      <c r="AA316" s="59"/>
      <c r="AB316" s="59"/>
      <c r="AC316" s="70"/>
      <c r="AD316" s="70"/>
      <c r="AE316" s="71" t="str">
        <f t="shared" si="4"/>
        <v/>
      </c>
      <c r="AF316" s="71" t="str">
        <f>IF(X316&lt;&gt;"",(HOUR(X316)+MINUTE(X316)/60)*custohh,"")</f>
        <v/>
      </c>
      <c r="AG316" s="70"/>
      <c r="AH316" s="71" t="str">
        <f t="shared" si="5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3"/>
        <v/>
      </c>
      <c r="Z317" s="59"/>
      <c r="AA317" s="59"/>
      <c r="AB317" s="59"/>
      <c r="AC317" s="70"/>
      <c r="AD317" s="70"/>
      <c r="AE317" s="71" t="str">
        <f t="shared" si="4"/>
        <v/>
      </c>
      <c r="AF317" s="71" t="str">
        <f>IF(X317&lt;&gt;"",(HOUR(X317)+MINUTE(X317)/60)*custohh,"")</f>
        <v/>
      </c>
      <c r="AG317" s="70"/>
      <c r="AH317" s="71" t="str">
        <f t="shared" si="5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3"/>
        <v/>
      </c>
      <c r="Z318" s="59"/>
      <c r="AA318" s="59"/>
      <c r="AB318" s="59"/>
      <c r="AC318" s="70"/>
      <c r="AD318" s="70"/>
      <c r="AE318" s="71" t="str">
        <f t="shared" si="4"/>
        <v/>
      </c>
      <c r="AF318" s="71" t="str">
        <f>IF(X318&lt;&gt;"",(HOUR(X318)+MINUTE(X318)/60)*custohh,"")</f>
        <v/>
      </c>
      <c r="AG318" s="70"/>
      <c r="AH318" s="71" t="str">
        <f t="shared" si="5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3"/>
        <v/>
      </c>
      <c r="Z319" s="59"/>
      <c r="AA319" s="59"/>
      <c r="AB319" s="59"/>
      <c r="AC319" s="70"/>
      <c r="AD319" s="70"/>
      <c r="AE319" s="71" t="str">
        <f t="shared" si="4"/>
        <v/>
      </c>
      <c r="AF319" s="71" t="str">
        <f>IF(X319&lt;&gt;"",(HOUR(X319)+MINUTE(X319)/60)*custohh,"")</f>
        <v/>
      </c>
      <c r="AG319" s="70"/>
      <c r="AH319" s="71" t="str">
        <f t="shared" si="5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3"/>
        <v/>
      </c>
      <c r="Z320" s="59"/>
      <c r="AA320" s="59"/>
      <c r="AB320" s="59"/>
      <c r="AC320" s="70"/>
      <c r="AD320" s="70"/>
      <c r="AE320" s="71" t="str">
        <f t="shared" si="4"/>
        <v/>
      </c>
      <c r="AF320" s="71" t="str">
        <f>IF(X320&lt;&gt;"",(HOUR(X320)+MINUTE(X320)/60)*custohh,"")</f>
        <v/>
      </c>
      <c r="AG320" s="70"/>
      <c r="AH320" s="71" t="str">
        <f t="shared" si="5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3"/>
        <v/>
      </c>
      <c r="Z321" s="59"/>
      <c r="AA321" s="59"/>
      <c r="AB321" s="59"/>
      <c r="AC321" s="70"/>
      <c r="AD321" s="70"/>
      <c r="AE321" s="71" t="str">
        <f t="shared" si="4"/>
        <v/>
      </c>
      <c r="AF321" s="71" t="str">
        <f>IF(X321&lt;&gt;"",(HOUR(X321)+MINUTE(X321)/60)*custohh,"")</f>
        <v/>
      </c>
      <c r="AG321" s="70"/>
      <c r="AH321" s="71" t="str">
        <f t="shared" si="5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3"/>
        <v/>
      </c>
      <c r="Z322" s="59"/>
      <c r="AA322" s="59"/>
      <c r="AB322" s="59"/>
      <c r="AC322" s="70"/>
      <c r="AD322" s="70"/>
      <c r="AE322" s="71" t="str">
        <f t="shared" si="4"/>
        <v/>
      </c>
      <c r="AF322" s="71" t="str">
        <f>IF(X322&lt;&gt;"",(HOUR(X322)+MINUTE(X322)/60)*custohh,"")</f>
        <v/>
      </c>
      <c r="AG322" s="70"/>
      <c r="AH322" s="71" t="str">
        <f t="shared" si="5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3"/>
        <v/>
      </c>
      <c r="Z323" s="59"/>
      <c r="AA323" s="59"/>
      <c r="AB323" s="59"/>
      <c r="AC323" s="70"/>
      <c r="AD323" s="70"/>
      <c r="AE323" s="71" t="str">
        <f t="shared" si="4"/>
        <v/>
      </c>
      <c r="AF323" s="71" t="str">
        <f>IF(X323&lt;&gt;"",(HOUR(X323)+MINUTE(X323)/60)*custohh,"")</f>
        <v/>
      </c>
      <c r="AG323" s="70"/>
      <c r="AH323" s="71" t="str">
        <f t="shared" si="5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3"/>
        <v/>
      </c>
      <c r="Z324" s="59"/>
      <c r="AA324" s="59"/>
      <c r="AB324" s="59"/>
      <c r="AC324" s="70"/>
      <c r="AD324" s="70"/>
      <c r="AE324" s="71" t="str">
        <f t="shared" si="4"/>
        <v/>
      </c>
      <c r="AF324" s="71" t="str">
        <f>IF(X324&lt;&gt;"",(HOUR(X324)+MINUTE(X324)/60)*custohh,"")</f>
        <v/>
      </c>
      <c r="AG324" s="70"/>
      <c r="AH324" s="71" t="str">
        <f t="shared" si="5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3"/>
        <v/>
      </c>
      <c r="Z325" s="59"/>
      <c r="AA325" s="59"/>
      <c r="AB325" s="59"/>
      <c r="AC325" s="70"/>
      <c r="AD325" s="70"/>
      <c r="AE325" s="71" t="str">
        <f t="shared" si="4"/>
        <v/>
      </c>
      <c r="AF325" s="71" t="str">
        <f>IF(X325&lt;&gt;"",(HOUR(X325)+MINUTE(X325)/60)*custohh,"")</f>
        <v/>
      </c>
      <c r="AG325" s="70"/>
      <c r="AH325" s="71" t="str">
        <f t="shared" si="5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3"/>
        <v/>
      </c>
      <c r="Z326" s="59"/>
      <c r="AA326" s="59"/>
      <c r="AB326" s="59"/>
      <c r="AC326" s="70"/>
      <c r="AD326" s="70"/>
      <c r="AE326" s="71" t="str">
        <f t="shared" si="4"/>
        <v/>
      </c>
      <c r="AF326" s="71" t="str">
        <f>IF(X326&lt;&gt;"",(HOUR(X326)+MINUTE(X326)/60)*custohh,"")</f>
        <v/>
      </c>
      <c r="AG326" s="70"/>
      <c r="AH326" s="71" t="str">
        <f t="shared" si="5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3"/>
        <v/>
      </c>
      <c r="Z327" s="59"/>
      <c r="AA327" s="59"/>
      <c r="AB327" s="59"/>
      <c r="AC327" s="70"/>
      <c r="AD327" s="70"/>
      <c r="AE327" s="71" t="str">
        <f t="shared" si="4"/>
        <v/>
      </c>
      <c r="AF327" s="71" t="str">
        <f>IF(X327&lt;&gt;"",(HOUR(X327)+MINUTE(X327)/60)*custohh,"")</f>
        <v/>
      </c>
      <c r="AG327" s="70"/>
      <c r="AH327" s="71" t="str">
        <f t="shared" si="5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3"/>
        <v/>
      </c>
      <c r="Z328" s="59"/>
      <c r="AA328" s="59"/>
      <c r="AB328" s="59"/>
      <c r="AC328" s="70"/>
      <c r="AD328" s="70"/>
      <c r="AE328" s="71" t="str">
        <f t="shared" si="4"/>
        <v/>
      </c>
      <c r="AF328" s="71" t="str">
        <f>IF(X328&lt;&gt;"",(HOUR(X328)+MINUTE(X328)/60)*custohh,"")</f>
        <v/>
      </c>
      <c r="AG328" s="70"/>
      <c r="AH328" s="71" t="str">
        <f t="shared" si="5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3"/>
        <v/>
      </c>
      <c r="Z329" s="59"/>
      <c r="AA329" s="59"/>
      <c r="AB329" s="59"/>
      <c r="AC329" s="70"/>
      <c r="AD329" s="70"/>
      <c r="AE329" s="71" t="str">
        <f t="shared" si="4"/>
        <v/>
      </c>
      <c r="AF329" s="71" t="str">
        <f>IF(X329&lt;&gt;"",(HOUR(X329)+MINUTE(X329)/60)*custohh,"")</f>
        <v/>
      </c>
      <c r="AG329" s="70"/>
      <c r="AH329" s="71" t="str">
        <f t="shared" si="5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3"/>
        <v/>
      </c>
      <c r="Z330" s="59"/>
      <c r="AA330" s="59"/>
      <c r="AB330" s="59"/>
      <c r="AC330" s="70"/>
      <c r="AD330" s="70"/>
      <c r="AE330" s="71" t="str">
        <f t="shared" si="4"/>
        <v/>
      </c>
      <c r="AF330" s="71" t="str">
        <f>IF(X330&lt;&gt;"",(HOUR(X330)+MINUTE(X330)/60)*custohh,"")</f>
        <v/>
      </c>
      <c r="AG330" s="70"/>
      <c r="AH330" s="71" t="str">
        <f t="shared" si="5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3"/>
        <v/>
      </c>
      <c r="Z331" s="59"/>
      <c r="AA331" s="59"/>
      <c r="AB331" s="59"/>
      <c r="AC331" s="70"/>
      <c r="AD331" s="70"/>
      <c r="AE331" s="71" t="str">
        <f t="shared" si="4"/>
        <v/>
      </c>
      <c r="AF331" s="71" t="str">
        <f>IF(X331&lt;&gt;"",(HOUR(X331)+MINUTE(X331)/60)*custohh,"")</f>
        <v/>
      </c>
      <c r="AG331" s="70"/>
      <c r="AH331" s="71" t="str">
        <f t="shared" si="5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3"/>
        <v/>
      </c>
      <c r="Z332" s="59"/>
      <c r="AA332" s="59"/>
      <c r="AB332" s="59"/>
      <c r="AC332" s="70"/>
      <c r="AD332" s="70"/>
      <c r="AE332" s="71" t="str">
        <f t="shared" si="4"/>
        <v/>
      </c>
      <c r="AF332" s="71" t="str">
        <f>IF(X332&lt;&gt;"",(HOUR(X332)+MINUTE(X332)/60)*custohh,"")</f>
        <v/>
      </c>
      <c r="AG332" s="70"/>
      <c r="AH332" s="71" t="str">
        <f t="shared" si="5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3"/>
        <v/>
      </c>
      <c r="Z333" s="59"/>
      <c r="AA333" s="59"/>
      <c r="AB333" s="59"/>
      <c r="AC333" s="70"/>
      <c r="AD333" s="70"/>
      <c r="AE333" s="71" t="str">
        <f t="shared" si="4"/>
        <v/>
      </c>
      <c r="AF333" s="71" t="str">
        <f>IF(X333&lt;&gt;"",(HOUR(X333)+MINUTE(X333)/60)*custohh,"")</f>
        <v/>
      </c>
      <c r="AG333" s="70"/>
      <c r="AH333" s="71" t="str">
        <f t="shared" si="5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3"/>
        <v/>
      </c>
      <c r="Z334" s="59"/>
      <c r="AA334" s="59"/>
      <c r="AB334" s="59"/>
      <c r="AC334" s="70"/>
      <c r="AD334" s="70"/>
      <c r="AE334" s="71" t="str">
        <f t="shared" si="4"/>
        <v/>
      </c>
      <c r="AF334" s="71" t="str">
        <f>IF(X334&lt;&gt;"",(HOUR(X334)+MINUTE(X334)/60)*custohh,"")</f>
        <v/>
      </c>
      <c r="AG334" s="70"/>
      <c r="AH334" s="71" t="str">
        <f t="shared" si="5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3"/>
        <v/>
      </c>
      <c r="Z335" s="59"/>
      <c r="AA335" s="59"/>
      <c r="AB335" s="59"/>
      <c r="AC335" s="70"/>
      <c r="AD335" s="70"/>
      <c r="AE335" s="71" t="str">
        <f t="shared" si="4"/>
        <v/>
      </c>
      <c r="AF335" s="71" t="str">
        <f>IF(X335&lt;&gt;"",(HOUR(X335)+MINUTE(X335)/60)*custohh,"")</f>
        <v/>
      </c>
      <c r="AG335" s="70"/>
      <c r="AH335" s="71" t="str">
        <f t="shared" si="5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3"/>
        <v/>
      </c>
      <c r="Z336" s="59"/>
      <c r="AA336" s="59"/>
      <c r="AB336" s="59"/>
      <c r="AC336" s="70"/>
      <c r="AD336" s="70"/>
      <c r="AE336" s="71" t="str">
        <f t="shared" si="4"/>
        <v/>
      </c>
      <c r="AF336" s="71" t="str">
        <f>IF(X336&lt;&gt;"",(HOUR(X336)+MINUTE(X336)/60)*custohh,"")</f>
        <v/>
      </c>
      <c r="AG336" s="70"/>
      <c r="AH336" s="71" t="str">
        <f t="shared" si="5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3"/>
        <v/>
      </c>
      <c r="Z337" s="59"/>
      <c r="AA337" s="59"/>
      <c r="AB337" s="59"/>
      <c r="AC337" s="70"/>
      <c r="AD337" s="70"/>
      <c r="AE337" s="71" t="str">
        <f t="shared" si="4"/>
        <v/>
      </c>
      <c r="AF337" s="71" t="str">
        <f>IF(X337&lt;&gt;"",(HOUR(X337)+MINUTE(X337)/60)*custohh,"")</f>
        <v/>
      </c>
      <c r="AG337" s="70"/>
      <c r="AH337" s="71" t="str">
        <f t="shared" si="5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3"/>
        <v/>
      </c>
      <c r="Z338" s="59"/>
      <c r="AA338" s="59"/>
      <c r="AB338" s="59"/>
      <c r="AC338" s="70"/>
      <c r="AD338" s="70"/>
      <c r="AE338" s="71" t="str">
        <f t="shared" si="4"/>
        <v/>
      </c>
      <c r="AF338" s="71" t="str">
        <f>IF(X338&lt;&gt;"",(HOUR(X338)+MINUTE(X338)/60)*custohh,"")</f>
        <v/>
      </c>
      <c r="AG338" s="70"/>
      <c r="AH338" s="71" t="str">
        <f t="shared" si="5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3"/>
        <v/>
      </c>
      <c r="Z339" s="59"/>
      <c r="AA339" s="59"/>
      <c r="AB339" s="59"/>
      <c r="AC339" s="70"/>
      <c r="AD339" s="70"/>
      <c r="AE339" s="71" t="str">
        <f t="shared" si="4"/>
        <v/>
      </c>
      <c r="AF339" s="71" t="str">
        <f>IF(X339&lt;&gt;"",(HOUR(X339)+MINUTE(X339)/60)*custohh,"")</f>
        <v/>
      </c>
      <c r="AG339" s="70"/>
      <c r="AH339" s="71" t="str">
        <f t="shared" si="5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3"/>
        <v/>
      </c>
      <c r="Z340" s="59"/>
      <c r="AA340" s="59"/>
      <c r="AB340" s="59"/>
      <c r="AC340" s="70"/>
      <c r="AD340" s="70"/>
      <c r="AE340" s="71" t="str">
        <f t="shared" si="4"/>
        <v/>
      </c>
      <c r="AF340" s="71" t="str">
        <f>IF(X340&lt;&gt;"",(HOUR(X340)+MINUTE(X340)/60)*custohh,"")</f>
        <v/>
      </c>
      <c r="AG340" s="70"/>
      <c r="AH340" s="71" t="str">
        <f t="shared" si="5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3"/>
        <v/>
      </c>
      <c r="Z341" s="59"/>
      <c r="AA341" s="59"/>
      <c r="AB341" s="59"/>
      <c r="AC341" s="70"/>
      <c r="AD341" s="70"/>
      <c r="AE341" s="71" t="str">
        <f t="shared" si="4"/>
        <v/>
      </c>
      <c r="AF341" s="71" t="str">
        <f>IF(X341&lt;&gt;"",(HOUR(X341)+MINUTE(X341)/60)*custohh,"")</f>
        <v/>
      </c>
      <c r="AG341" s="70"/>
      <c r="AH341" s="71" t="str">
        <f t="shared" si="5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3"/>
        <v/>
      </c>
      <c r="Z342" s="59"/>
      <c r="AA342" s="59"/>
      <c r="AB342" s="59"/>
      <c r="AC342" s="70"/>
      <c r="AD342" s="70"/>
      <c r="AE342" s="71" t="str">
        <f t="shared" si="4"/>
        <v/>
      </c>
      <c r="AF342" s="71" t="str">
        <f>IF(X342&lt;&gt;"",(HOUR(X342)+MINUTE(X342)/60)*custohh,"")</f>
        <v/>
      </c>
      <c r="AG342" s="70"/>
      <c r="AH342" s="71" t="str">
        <f t="shared" si="5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3"/>
        <v/>
      </c>
      <c r="Z343" s="59"/>
      <c r="AA343" s="59"/>
      <c r="AB343" s="59"/>
      <c r="AC343" s="70"/>
      <c r="AD343" s="70"/>
      <c r="AE343" s="71" t="str">
        <f t="shared" si="4"/>
        <v/>
      </c>
      <c r="AF343" s="71" t="str">
        <f>IF(X343&lt;&gt;"",(HOUR(X343)+MINUTE(X343)/60)*custohh,"")</f>
        <v/>
      </c>
      <c r="AG343" s="70"/>
      <c r="AH343" s="71" t="str">
        <f t="shared" si="5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3"/>
        <v/>
      </c>
      <c r="Z344" s="59"/>
      <c r="AA344" s="59"/>
      <c r="AB344" s="59"/>
      <c r="AC344" s="70"/>
      <c r="AD344" s="70"/>
      <c r="AE344" s="71" t="str">
        <f t="shared" si="4"/>
        <v/>
      </c>
      <c r="AF344" s="71" t="str">
        <f>IF(X344&lt;&gt;"",(HOUR(X344)+MINUTE(X344)/60)*custohh,"")</f>
        <v/>
      </c>
      <c r="AG344" s="70"/>
      <c r="AH344" s="71" t="str">
        <f t="shared" si="5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3"/>
        <v/>
      </c>
      <c r="Z345" s="59"/>
      <c r="AA345" s="59"/>
      <c r="AB345" s="59"/>
      <c r="AC345" s="70"/>
      <c r="AD345" s="70"/>
      <c r="AE345" s="71" t="str">
        <f t="shared" si="4"/>
        <v/>
      </c>
      <c r="AF345" s="71" t="str">
        <f>IF(X345&lt;&gt;"",(HOUR(X345)+MINUTE(X345)/60)*custohh,"")</f>
        <v/>
      </c>
      <c r="AG345" s="70"/>
      <c r="AH345" s="71" t="str">
        <f t="shared" si="5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3"/>
        <v/>
      </c>
      <c r="Z346" s="59"/>
      <c r="AA346" s="59"/>
      <c r="AB346" s="59"/>
      <c r="AC346" s="70"/>
      <c r="AD346" s="70"/>
      <c r="AE346" s="71" t="str">
        <f t="shared" si="4"/>
        <v/>
      </c>
      <c r="AF346" s="71" t="str">
        <f>IF(X346&lt;&gt;"",(HOUR(X346)+MINUTE(X346)/60)*custohh,"")</f>
        <v/>
      </c>
      <c r="AG346" s="70"/>
      <c r="AH346" s="71" t="str">
        <f t="shared" si="5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3"/>
        <v/>
      </c>
      <c r="Z347" s="59"/>
      <c r="AA347" s="59"/>
      <c r="AB347" s="59"/>
      <c r="AC347" s="70"/>
      <c r="AD347" s="70"/>
      <c r="AE347" s="71" t="str">
        <f t="shared" si="4"/>
        <v/>
      </c>
      <c r="AF347" s="71" t="str">
        <f>IF(X347&lt;&gt;"",(HOUR(X347)+MINUTE(X347)/60)*custohh,"")</f>
        <v/>
      </c>
      <c r="AG347" s="70"/>
      <c r="AH347" s="71" t="str">
        <f t="shared" si="5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3"/>
        <v/>
      </c>
      <c r="Z348" s="59"/>
      <c r="AA348" s="59"/>
      <c r="AB348" s="59"/>
      <c r="AC348" s="70"/>
      <c r="AD348" s="70"/>
      <c r="AE348" s="71" t="str">
        <f t="shared" si="4"/>
        <v/>
      </c>
      <c r="AF348" s="71" t="str">
        <f>IF(X348&lt;&gt;"",(HOUR(X348)+MINUTE(X348)/60)*custohh,"")</f>
        <v/>
      </c>
      <c r="AG348" s="70"/>
      <c r="AH348" s="71" t="str">
        <f t="shared" si="5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3"/>
        <v/>
      </c>
      <c r="Z349" s="59"/>
      <c r="AA349" s="59"/>
      <c r="AB349" s="59"/>
      <c r="AC349" s="70"/>
      <c r="AD349" s="70"/>
      <c r="AE349" s="71" t="str">
        <f t="shared" si="4"/>
        <v/>
      </c>
      <c r="AF349" s="71" t="str">
        <f>IF(X349&lt;&gt;"",(HOUR(X349)+MINUTE(X349)/60)*custohh,"")</f>
        <v/>
      </c>
      <c r="AG349" s="70"/>
      <c r="AH349" s="71" t="str">
        <f t="shared" si="5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3"/>
        <v/>
      </c>
      <c r="Z350" s="59"/>
      <c r="AA350" s="59"/>
      <c r="AB350" s="59"/>
      <c r="AC350" s="70"/>
      <c r="AD350" s="70"/>
      <c r="AE350" s="71" t="str">
        <f t="shared" si="4"/>
        <v/>
      </c>
      <c r="AF350" s="71" t="str">
        <f>IF(X350&lt;&gt;"",(HOUR(X350)+MINUTE(X350)/60)*custohh,"")</f>
        <v/>
      </c>
      <c r="AG350" s="70"/>
      <c r="AH350" s="71" t="str">
        <f t="shared" si="5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3"/>
        <v/>
      </c>
      <c r="Z351" s="59"/>
      <c r="AA351" s="59"/>
      <c r="AB351" s="59"/>
      <c r="AC351" s="70"/>
      <c r="AD351" s="70"/>
      <c r="AE351" s="71" t="str">
        <f t="shared" si="4"/>
        <v/>
      </c>
      <c r="AF351" s="71" t="str">
        <f>IF(X351&lt;&gt;"",(HOUR(X351)+MINUTE(X351)/60)*custohh,"")</f>
        <v/>
      </c>
      <c r="AG351" s="70"/>
      <c r="AH351" s="71" t="str">
        <f t="shared" si="5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3"/>
        <v/>
      </c>
      <c r="Z352" s="59"/>
      <c r="AA352" s="59"/>
      <c r="AB352" s="59"/>
      <c r="AC352" s="70"/>
      <c r="AD352" s="70"/>
      <c r="AE352" s="71" t="str">
        <f t="shared" si="4"/>
        <v/>
      </c>
      <c r="AF352" s="71" t="str">
        <f>IF(X352&lt;&gt;"",(HOUR(X352)+MINUTE(X352)/60)*custohh,"")</f>
        <v/>
      </c>
      <c r="AG352" s="70"/>
      <c r="AH352" s="71" t="str">
        <f t="shared" si="5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3"/>
        <v/>
      </c>
      <c r="Z353" s="59"/>
      <c r="AA353" s="59"/>
      <c r="AB353" s="59"/>
      <c r="AC353" s="70"/>
      <c r="AD353" s="70"/>
      <c r="AE353" s="71" t="str">
        <f t="shared" si="4"/>
        <v/>
      </c>
      <c r="AF353" s="71" t="str">
        <f>IF(X353&lt;&gt;"",(HOUR(X353)+MINUTE(X353)/60)*custohh,"")</f>
        <v/>
      </c>
      <c r="AG353" s="70"/>
      <c r="AH353" s="71" t="str">
        <f t="shared" si="5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3"/>
        <v/>
      </c>
      <c r="Z354" s="59"/>
      <c r="AA354" s="59"/>
      <c r="AB354" s="59"/>
      <c r="AC354" s="70"/>
      <c r="AD354" s="70"/>
      <c r="AE354" s="71" t="str">
        <f t="shared" si="4"/>
        <v/>
      </c>
      <c r="AF354" s="71" t="str">
        <f>IF(X354&lt;&gt;"",(HOUR(X354)+MINUTE(X354)/60)*custohh,"")</f>
        <v/>
      </c>
      <c r="AG354" s="70"/>
      <c r="AH354" s="71" t="str">
        <f t="shared" si="5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3"/>
        <v/>
      </c>
      <c r="Z355" s="59"/>
      <c r="AA355" s="59"/>
      <c r="AB355" s="59"/>
      <c r="AC355" s="70"/>
      <c r="AD355" s="70"/>
      <c r="AE355" s="71" t="str">
        <f t="shared" si="4"/>
        <v/>
      </c>
      <c r="AF355" s="71" t="str">
        <f>IF(X355&lt;&gt;"",(HOUR(X355)+MINUTE(X355)/60)*custohh,"")</f>
        <v/>
      </c>
      <c r="AG355" s="70"/>
      <c r="AH355" s="71" t="str">
        <f t="shared" si="5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3"/>
        <v/>
      </c>
      <c r="Z356" s="59"/>
      <c r="AA356" s="59"/>
      <c r="AB356" s="59"/>
      <c r="AC356" s="70"/>
      <c r="AD356" s="70"/>
      <c r="AE356" s="71" t="str">
        <f t="shared" si="4"/>
        <v/>
      </c>
      <c r="AF356" s="71" t="str">
        <f>IF(X356&lt;&gt;"",(HOUR(X356)+MINUTE(X356)/60)*custohh,"")</f>
        <v/>
      </c>
      <c r="AG356" s="70"/>
      <c r="AH356" s="71" t="str">
        <f t="shared" si="5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3"/>
        <v/>
      </c>
      <c r="Z357" s="59"/>
      <c r="AA357" s="59"/>
      <c r="AB357" s="59"/>
      <c r="AC357" s="70"/>
      <c r="AD357" s="70"/>
      <c r="AE357" s="71" t="str">
        <f t="shared" si="4"/>
        <v/>
      </c>
      <c r="AF357" s="71" t="str">
        <f>IF(X357&lt;&gt;"",(HOUR(X357)+MINUTE(X357)/60)*custohh,"")</f>
        <v/>
      </c>
      <c r="AG357" s="70"/>
      <c r="AH357" s="71" t="str">
        <f t="shared" si="5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3"/>
        <v/>
      </c>
      <c r="Z358" s="59"/>
      <c r="AA358" s="59"/>
      <c r="AB358" s="59"/>
      <c r="AC358" s="70"/>
      <c r="AD358" s="70"/>
      <c r="AE358" s="71" t="str">
        <f t="shared" si="4"/>
        <v/>
      </c>
      <c r="AF358" s="71" t="str">
        <f>IF(X358&lt;&gt;"",(HOUR(X358)+MINUTE(X358)/60)*custohh,"")</f>
        <v/>
      </c>
      <c r="AG358" s="70"/>
      <c r="AH358" s="71" t="str">
        <f t="shared" si="5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3"/>
        <v/>
      </c>
      <c r="Z359" s="59"/>
      <c r="AA359" s="59"/>
      <c r="AB359" s="59"/>
      <c r="AC359" s="70"/>
      <c r="AD359" s="70"/>
      <c r="AE359" s="71" t="str">
        <f t="shared" si="4"/>
        <v/>
      </c>
      <c r="AF359" s="71" t="str">
        <f>IF(X359&lt;&gt;"",(HOUR(X359)+MINUTE(X359)/60)*custohh,"")</f>
        <v/>
      </c>
      <c r="AG359" s="70"/>
      <c r="AH359" s="71" t="str">
        <f t="shared" si="5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3"/>
        <v/>
      </c>
      <c r="Z360" s="59"/>
      <c r="AA360" s="59"/>
      <c r="AB360" s="59"/>
      <c r="AC360" s="70"/>
      <c r="AD360" s="70"/>
      <c r="AE360" s="71" t="str">
        <f t="shared" si="4"/>
        <v/>
      </c>
      <c r="AF360" s="71" t="str">
        <f>IF(X360&lt;&gt;"",(HOUR(X360)+MINUTE(X360)/60)*custohh,"")</f>
        <v/>
      </c>
      <c r="AG360" s="70"/>
      <c r="AH360" s="71" t="str">
        <f t="shared" si="5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3"/>
        <v/>
      </c>
      <c r="Z361" s="59"/>
      <c r="AA361" s="59"/>
      <c r="AB361" s="59"/>
      <c r="AC361" s="70"/>
      <c r="AD361" s="70"/>
      <c r="AE361" s="71" t="str">
        <f t="shared" si="4"/>
        <v/>
      </c>
      <c r="AF361" s="71" t="str">
        <f>IF(X361&lt;&gt;"",(HOUR(X361)+MINUTE(X361)/60)*custohh,"")</f>
        <v/>
      </c>
      <c r="AG361" s="70"/>
      <c r="AH361" s="71" t="str">
        <f t="shared" si="5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3"/>
        <v/>
      </c>
      <c r="Z362" s="59"/>
      <c r="AA362" s="59"/>
      <c r="AB362" s="59"/>
      <c r="AC362" s="70"/>
      <c r="AD362" s="70"/>
      <c r="AE362" s="71" t="str">
        <f t="shared" si="4"/>
        <v/>
      </c>
      <c r="AF362" s="71" t="str">
        <f>IF(X362&lt;&gt;"",(HOUR(X362)+MINUTE(X362)/60)*custohh,"")</f>
        <v/>
      </c>
      <c r="AG362" s="70"/>
      <c r="AH362" s="71" t="str">
        <f t="shared" si="5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3"/>
        <v/>
      </c>
      <c r="Z363" s="59"/>
      <c r="AA363" s="59"/>
      <c r="AB363" s="59"/>
      <c r="AC363" s="70"/>
      <c r="AD363" s="70"/>
      <c r="AE363" s="71" t="str">
        <f t="shared" si="4"/>
        <v/>
      </c>
      <c r="AF363" s="71" t="str">
        <f>IF(X363&lt;&gt;"",(HOUR(X363)+MINUTE(X363)/60)*custohh,"")</f>
        <v/>
      </c>
      <c r="AG363" s="70"/>
      <c r="AH363" s="71" t="str">
        <f t="shared" si="5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3"/>
        <v/>
      </c>
      <c r="Z364" s="59"/>
      <c r="AA364" s="59"/>
      <c r="AB364" s="59"/>
      <c r="AC364" s="70"/>
      <c r="AD364" s="70"/>
      <c r="AE364" s="71" t="str">
        <f t="shared" si="4"/>
        <v/>
      </c>
      <c r="AF364" s="71" t="str">
        <f>IF(X364&lt;&gt;"",(HOUR(X364)+MINUTE(X364)/60)*custohh,"")</f>
        <v/>
      </c>
      <c r="AG364" s="70"/>
      <c r="AH364" s="71" t="str">
        <f t="shared" si="5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3"/>
        <v/>
      </c>
      <c r="Z365" s="59"/>
      <c r="AA365" s="59"/>
      <c r="AB365" s="59"/>
      <c r="AC365" s="70"/>
      <c r="AD365" s="70"/>
      <c r="AE365" s="71" t="str">
        <f t="shared" si="4"/>
        <v/>
      </c>
      <c r="AF365" s="71" t="str">
        <f>IF(X365&lt;&gt;"",(HOUR(X365)+MINUTE(X365)/60)*custohh,"")</f>
        <v/>
      </c>
      <c r="AG365" s="70"/>
      <c r="AH365" s="71" t="str">
        <f t="shared" si="5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3"/>
        <v/>
      </c>
      <c r="Z366" s="59"/>
      <c r="AA366" s="59"/>
      <c r="AB366" s="59"/>
      <c r="AC366" s="70"/>
      <c r="AD366" s="70"/>
      <c r="AE366" s="71" t="str">
        <f t="shared" si="4"/>
        <v/>
      </c>
      <c r="AF366" s="71" t="str">
        <f>IF(X366&lt;&gt;"",(HOUR(X366)+MINUTE(X366)/60)*custohh,"")</f>
        <v/>
      </c>
      <c r="AG366" s="70"/>
      <c r="AH366" s="71" t="str">
        <f t="shared" si="5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3"/>
        <v/>
      </c>
      <c r="Z367" s="59"/>
      <c r="AA367" s="59"/>
      <c r="AB367" s="59"/>
      <c r="AC367" s="70"/>
      <c r="AD367" s="70"/>
      <c r="AE367" s="71" t="str">
        <f t="shared" si="4"/>
        <v/>
      </c>
      <c r="AF367" s="71" t="str">
        <f>IF(X367&lt;&gt;"",(HOUR(X367)+MINUTE(X367)/60)*custohh,"")</f>
        <v/>
      </c>
      <c r="AG367" s="70"/>
      <c r="AH367" s="71" t="str">
        <f t="shared" si="5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3"/>
        <v/>
      </c>
      <c r="Z368" s="59"/>
      <c r="AA368" s="59"/>
      <c r="AB368" s="59"/>
      <c r="AC368" s="70"/>
      <c r="AD368" s="70"/>
      <c r="AE368" s="71" t="str">
        <f t="shared" si="4"/>
        <v/>
      </c>
      <c r="AF368" s="71" t="str">
        <f>IF(X368&lt;&gt;"",(HOUR(X368)+MINUTE(X368)/60)*custohh,"")</f>
        <v/>
      </c>
      <c r="AG368" s="70"/>
      <c r="AH368" s="71" t="str">
        <f t="shared" si="5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3"/>
        <v/>
      </c>
      <c r="Z369" s="59"/>
      <c r="AA369" s="59"/>
      <c r="AB369" s="59"/>
      <c r="AC369" s="70"/>
      <c r="AD369" s="70"/>
      <c r="AE369" s="71" t="str">
        <f t="shared" si="4"/>
        <v/>
      </c>
      <c r="AF369" s="71" t="str">
        <f>IF(X369&lt;&gt;"",(HOUR(X369)+MINUTE(X369)/60)*custohh,"")</f>
        <v/>
      </c>
      <c r="AG369" s="70"/>
      <c r="AH369" s="71" t="str">
        <f t="shared" si="5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3"/>
        <v/>
      </c>
      <c r="Z370" s="59"/>
      <c r="AA370" s="59"/>
      <c r="AB370" s="59"/>
      <c r="AC370" s="70"/>
      <c r="AD370" s="70"/>
      <c r="AE370" s="71" t="str">
        <f t="shared" si="4"/>
        <v/>
      </c>
      <c r="AF370" s="71" t="str">
        <f>IF(X370&lt;&gt;"",(HOUR(X370)+MINUTE(X370)/60)*custohh,"")</f>
        <v/>
      </c>
      <c r="AG370" s="70"/>
      <c r="AH370" s="71" t="str">
        <f t="shared" si="5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3"/>
        <v/>
      </c>
      <c r="Z371" s="59"/>
      <c r="AA371" s="59"/>
      <c r="AB371" s="59"/>
      <c r="AC371" s="70"/>
      <c r="AD371" s="70"/>
      <c r="AE371" s="71" t="str">
        <f t="shared" si="4"/>
        <v/>
      </c>
      <c r="AF371" s="71" t="str">
        <f>IF(X371&lt;&gt;"",(HOUR(X371)+MINUTE(X371)/60)*custohh,"")</f>
        <v/>
      </c>
      <c r="AG371" s="70"/>
      <c r="AH371" s="71" t="str">
        <f t="shared" si="5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3"/>
        <v/>
      </c>
      <c r="Z372" s="59"/>
      <c r="AA372" s="59"/>
      <c r="AB372" s="59"/>
      <c r="AC372" s="70"/>
      <c r="AD372" s="70"/>
      <c r="AE372" s="71" t="str">
        <f t="shared" si="4"/>
        <v/>
      </c>
      <c r="AF372" s="71" t="str">
        <f>IF(X372&lt;&gt;"",(HOUR(X372)+MINUTE(X372)/60)*custohh,"")</f>
        <v/>
      </c>
      <c r="AG372" s="70"/>
      <c r="AH372" s="71" t="str">
        <f t="shared" si="5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3"/>
        <v/>
      </c>
      <c r="Z373" s="59"/>
      <c r="AA373" s="59"/>
      <c r="AB373" s="59"/>
      <c r="AC373" s="70"/>
      <c r="AD373" s="70"/>
      <c r="AE373" s="71" t="str">
        <f t="shared" si="4"/>
        <v/>
      </c>
      <c r="AF373" s="71" t="str">
        <f>IF(X373&lt;&gt;"",(HOUR(X373)+MINUTE(X373)/60)*custohh,"")</f>
        <v/>
      </c>
      <c r="AG373" s="70"/>
      <c r="AH373" s="71" t="str">
        <f t="shared" si="5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3"/>
        <v/>
      </c>
      <c r="Z374" s="59"/>
      <c r="AA374" s="59"/>
      <c r="AB374" s="59"/>
      <c r="AC374" s="70"/>
      <c r="AD374" s="70"/>
      <c r="AE374" s="71" t="str">
        <f t="shared" si="4"/>
        <v/>
      </c>
      <c r="AF374" s="71" t="str">
        <f>IF(X374&lt;&gt;"",(HOUR(X374)+MINUTE(X374)/60)*custohh,"")</f>
        <v/>
      </c>
      <c r="AG374" s="70"/>
      <c r="AH374" s="71" t="str">
        <f t="shared" si="5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3"/>
        <v/>
      </c>
      <c r="Z375" s="59"/>
      <c r="AA375" s="59"/>
      <c r="AB375" s="59"/>
      <c r="AC375" s="70"/>
      <c r="AD375" s="70"/>
      <c r="AE375" s="71" t="str">
        <f t="shared" si="4"/>
        <v/>
      </c>
      <c r="AF375" s="71" t="str">
        <f>IF(X375&lt;&gt;"",(HOUR(X375)+MINUTE(X375)/60)*custohh,"")</f>
        <v/>
      </c>
      <c r="AG375" s="70"/>
      <c r="AH375" s="71" t="str">
        <f t="shared" si="5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3"/>
        <v/>
      </c>
      <c r="Z376" s="59"/>
      <c r="AA376" s="59"/>
      <c r="AB376" s="59"/>
      <c r="AC376" s="70"/>
      <c r="AD376" s="70"/>
      <c r="AE376" s="71" t="str">
        <f t="shared" si="4"/>
        <v/>
      </c>
      <c r="AF376" s="71" t="str">
        <f>IF(X376&lt;&gt;"",(HOUR(X376)+MINUTE(X376)/60)*custohh,"")</f>
        <v/>
      </c>
      <c r="AG376" s="70"/>
      <c r="AH376" s="71" t="str">
        <f t="shared" si="5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3"/>
        <v/>
      </c>
      <c r="Z377" s="59"/>
      <c r="AA377" s="59"/>
      <c r="AB377" s="59"/>
      <c r="AC377" s="70"/>
      <c r="AD377" s="70"/>
      <c r="AE377" s="71" t="str">
        <f t="shared" si="4"/>
        <v/>
      </c>
      <c r="AF377" s="71" t="str">
        <f>IF(X377&lt;&gt;"",(HOUR(X377)+MINUTE(X377)/60)*custohh,"")</f>
        <v/>
      </c>
      <c r="AG377" s="70"/>
      <c r="AH377" s="71" t="str">
        <f t="shared" si="5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3"/>
        <v/>
      </c>
      <c r="Z378" s="59"/>
      <c r="AA378" s="59"/>
      <c r="AB378" s="59"/>
      <c r="AC378" s="70"/>
      <c r="AD378" s="70"/>
      <c r="AE378" s="71" t="str">
        <f t="shared" si="4"/>
        <v/>
      </c>
      <c r="AF378" s="71" t="str">
        <f>IF(X378&lt;&gt;"",(HOUR(X378)+MINUTE(X378)/60)*custohh,"")</f>
        <v/>
      </c>
      <c r="AG378" s="70"/>
      <c r="AH378" s="71" t="str">
        <f t="shared" si="5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3"/>
        <v/>
      </c>
      <c r="Z379" s="59"/>
      <c r="AA379" s="59"/>
      <c r="AB379" s="59"/>
      <c r="AC379" s="70"/>
      <c r="AD379" s="70"/>
      <c r="AE379" s="71" t="str">
        <f t="shared" si="4"/>
        <v/>
      </c>
      <c r="AF379" s="71" t="str">
        <f>IF(X379&lt;&gt;"",(HOUR(X379)+MINUTE(X379)/60)*custohh,"")</f>
        <v/>
      </c>
      <c r="AG379" s="70"/>
      <c r="AH379" s="71" t="str">
        <f t="shared" si="5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3"/>
        <v/>
      </c>
      <c r="Z380" s="59"/>
      <c r="AA380" s="59"/>
      <c r="AB380" s="59"/>
      <c r="AC380" s="70"/>
      <c r="AD380" s="70"/>
      <c r="AE380" s="71" t="str">
        <f t="shared" si="4"/>
        <v/>
      </c>
      <c r="AF380" s="71" t="str">
        <f>IF(X380&lt;&gt;"",(HOUR(X380)+MINUTE(X380)/60)*custohh,"")</f>
        <v/>
      </c>
      <c r="AG380" s="70"/>
      <c r="AH380" s="71" t="str">
        <f t="shared" si="5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3"/>
        <v/>
      </c>
      <c r="Z381" s="59"/>
      <c r="AA381" s="59"/>
      <c r="AB381" s="59"/>
      <c r="AC381" s="70"/>
      <c r="AD381" s="70"/>
      <c r="AE381" s="71" t="str">
        <f t="shared" si="4"/>
        <v/>
      </c>
      <c r="AF381" s="71" t="str">
        <f>IF(X381&lt;&gt;"",(HOUR(X381)+MINUTE(X381)/60)*custohh,"")</f>
        <v/>
      </c>
      <c r="AG381" s="70"/>
      <c r="AH381" s="71" t="str">
        <f t="shared" si="5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3"/>
        <v/>
      </c>
      <c r="Z382" s="59"/>
      <c r="AA382" s="59"/>
      <c r="AB382" s="59"/>
      <c r="AC382" s="70"/>
      <c r="AD382" s="70"/>
      <c r="AE382" s="71" t="str">
        <f t="shared" si="4"/>
        <v/>
      </c>
      <c r="AF382" s="71" t="str">
        <f>IF(X382&lt;&gt;"",(HOUR(X382)+MINUTE(X382)/60)*custohh,"")</f>
        <v/>
      </c>
      <c r="AG382" s="70"/>
      <c r="AH382" s="71" t="str">
        <f t="shared" si="5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3"/>
        <v/>
      </c>
      <c r="Z383" s="59"/>
      <c r="AA383" s="59"/>
      <c r="AB383" s="59"/>
      <c r="AC383" s="70"/>
      <c r="AD383" s="70"/>
      <c r="AE383" s="71" t="str">
        <f t="shared" si="4"/>
        <v/>
      </c>
      <c r="AF383" s="71" t="str">
        <f>IF(X383&lt;&gt;"",(HOUR(X383)+MINUTE(X383)/60)*custohh,"")</f>
        <v/>
      </c>
      <c r="AG383" s="70"/>
      <c r="AH383" s="71" t="str">
        <f t="shared" si="5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3"/>
        <v/>
      </c>
      <c r="Z384" s="59"/>
      <c r="AA384" s="59"/>
      <c r="AB384" s="59"/>
      <c r="AC384" s="70"/>
      <c r="AD384" s="70"/>
      <c r="AE384" s="71" t="str">
        <f t="shared" si="4"/>
        <v/>
      </c>
      <c r="AF384" s="71" t="str">
        <f>IF(X384&lt;&gt;"",(HOUR(X384)+MINUTE(X384)/60)*custohh,"")</f>
        <v/>
      </c>
      <c r="AG384" s="70"/>
      <c r="AH384" s="71" t="str">
        <f t="shared" si="5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3"/>
        <v/>
      </c>
      <c r="Z385" s="59"/>
      <c r="AA385" s="59"/>
      <c r="AB385" s="59"/>
      <c r="AC385" s="70"/>
      <c r="AD385" s="70"/>
      <c r="AE385" s="71" t="str">
        <f t="shared" si="4"/>
        <v/>
      </c>
      <c r="AF385" s="71" t="str">
        <f>IF(X385&lt;&gt;"",(HOUR(X385)+MINUTE(X385)/60)*custohh,"")</f>
        <v/>
      </c>
      <c r="AG385" s="70"/>
      <c r="AH385" s="71" t="str">
        <f t="shared" si="5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3"/>
        <v/>
      </c>
      <c r="Z386" s="59"/>
      <c r="AA386" s="59"/>
      <c r="AB386" s="59"/>
      <c r="AC386" s="70"/>
      <c r="AD386" s="70"/>
      <c r="AE386" s="71" t="str">
        <f t="shared" si="4"/>
        <v/>
      </c>
      <c r="AF386" s="71" t="str">
        <f>IF(X386&lt;&gt;"",(HOUR(X386)+MINUTE(X386)/60)*custohh,"")</f>
        <v/>
      </c>
      <c r="AG386" s="70"/>
      <c r="AH386" s="71" t="str">
        <f t="shared" si="5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3"/>
        <v/>
      </c>
      <c r="Z387" s="59"/>
      <c r="AA387" s="59"/>
      <c r="AB387" s="59"/>
      <c r="AC387" s="70"/>
      <c r="AD387" s="70"/>
      <c r="AE387" s="71" t="str">
        <f t="shared" si="4"/>
        <v/>
      </c>
      <c r="AF387" s="71" t="str">
        <f>IF(X387&lt;&gt;"",(HOUR(X387)+MINUTE(X387)/60)*custohh,"")</f>
        <v/>
      </c>
      <c r="AG387" s="70"/>
      <c r="AH387" s="71" t="str">
        <f t="shared" si="5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3"/>
        <v/>
      </c>
      <c r="Z388" s="59"/>
      <c r="AA388" s="59"/>
      <c r="AB388" s="59"/>
      <c r="AC388" s="70"/>
      <c r="AD388" s="70"/>
      <c r="AE388" s="71" t="str">
        <f t="shared" si="4"/>
        <v/>
      </c>
      <c r="AF388" s="71" t="str">
        <f>IF(X388&lt;&gt;"",(HOUR(X388)+MINUTE(X388)/60)*custohh,"")</f>
        <v/>
      </c>
      <c r="AG388" s="70"/>
      <c r="AH388" s="71" t="str">
        <f t="shared" si="5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3"/>
        <v/>
      </c>
      <c r="Z389" s="59"/>
      <c r="AA389" s="59"/>
      <c r="AB389" s="59"/>
      <c r="AC389" s="70"/>
      <c r="AD389" s="70"/>
      <c r="AE389" s="71" t="str">
        <f t="shared" si="4"/>
        <v/>
      </c>
      <c r="AF389" s="71" t="str">
        <f>IF(X389&lt;&gt;"",(HOUR(X389)+MINUTE(X389)/60)*custohh,"")</f>
        <v/>
      </c>
      <c r="AG389" s="70"/>
      <c r="AH389" s="71" t="str">
        <f t="shared" si="5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3"/>
        <v/>
      </c>
      <c r="Z390" s="59"/>
      <c r="AA390" s="59"/>
      <c r="AB390" s="59"/>
      <c r="AC390" s="70"/>
      <c r="AD390" s="70"/>
      <c r="AE390" s="71" t="str">
        <f t="shared" si="4"/>
        <v/>
      </c>
      <c r="AF390" s="71" t="str">
        <f>IF(X390&lt;&gt;"",(HOUR(X390)+MINUTE(X390)/60)*custohh,"")</f>
        <v/>
      </c>
      <c r="AG390" s="70"/>
      <c r="AH390" s="71" t="str">
        <f t="shared" si="5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3"/>
        <v/>
      </c>
      <c r="Z391" s="59"/>
      <c r="AA391" s="59"/>
      <c r="AB391" s="59"/>
      <c r="AC391" s="70"/>
      <c r="AD391" s="70"/>
      <c r="AE391" s="71" t="str">
        <f t="shared" si="4"/>
        <v/>
      </c>
      <c r="AF391" s="71" t="str">
        <f>IF(X391&lt;&gt;"",(HOUR(X391)+MINUTE(X391)/60)*custohh,"")</f>
        <v/>
      </c>
      <c r="AG391" s="70"/>
      <c r="AH391" s="71" t="str">
        <f t="shared" si="5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3"/>
        <v/>
      </c>
      <c r="Z392" s="59"/>
      <c r="AA392" s="59"/>
      <c r="AB392" s="59"/>
      <c r="AC392" s="70"/>
      <c r="AD392" s="70"/>
      <c r="AE392" s="71" t="str">
        <f t="shared" si="4"/>
        <v/>
      </c>
      <c r="AF392" s="71" t="str">
        <f>IF(X392&lt;&gt;"",(HOUR(X392)+MINUTE(X392)/60)*custohh,"")</f>
        <v/>
      </c>
      <c r="AG392" s="70"/>
      <c r="AH392" s="71" t="str">
        <f t="shared" si="5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3"/>
        <v/>
      </c>
      <c r="Z393" s="59"/>
      <c r="AA393" s="59"/>
      <c r="AB393" s="59"/>
      <c r="AC393" s="70"/>
      <c r="AD393" s="70"/>
      <c r="AE393" s="71" t="str">
        <f t="shared" si="4"/>
        <v/>
      </c>
      <c r="AF393" s="71" t="str">
        <f>IF(X393&lt;&gt;"",(HOUR(X393)+MINUTE(X393)/60)*custohh,"")</f>
        <v/>
      </c>
      <c r="AG393" s="70"/>
      <c r="AH393" s="71" t="str">
        <f t="shared" si="5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3"/>
        <v/>
      </c>
      <c r="Z394" s="59"/>
      <c r="AA394" s="59"/>
      <c r="AB394" s="59"/>
      <c r="AC394" s="70"/>
      <c r="AD394" s="70"/>
      <c r="AE394" s="71" t="str">
        <f t="shared" si="4"/>
        <v/>
      </c>
      <c r="AF394" s="71" t="str">
        <f>IF(X394&lt;&gt;"",(HOUR(X394)+MINUTE(X394)/60)*custohh,"")</f>
        <v/>
      </c>
      <c r="AG394" s="70"/>
      <c r="AH394" s="71" t="str">
        <f t="shared" si="5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3"/>
        <v/>
      </c>
      <c r="Z395" s="59"/>
      <c r="AA395" s="59"/>
      <c r="AB395" s="59"/>
      <c r="AC395" s="70"/>
      <c r="AD395" s="70"/>
      <c r="AE395" s="71" t="str">
        <f t="shared" si="4"/>
        <v/>
      </c>
      <c r="AF395" s="71" t="str">
        <f>IF(X395&lt;&gt;"",(HOUR(X395)+MINUTE(X395)/60)*custohh,"")</f>
        <v/>
      </c>
      <c r="AG395" s="70"/>
      <c r="AH395" s="71" t="str">
        <f t="shared" si="5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3"/>
        <v/>
      </c>
      <c r="Z396" s="59"/>
      <c r="AA396" s="59"/>
      <c r="AB396" s="59"/>
      <c r="AC396" s="70"/>
      <c r="AD396" s="70"/>
      <c r="AE396" s="71" t="str">
        <f t="shared" si="4"/>
        <v/>
      </c>
      <c r="AF396" s="71" t="str">
        <f>IF(X396&lt;&gt;"",(HOUR(X396)+MINUTE(X396)/60)*custohh,"")</f>
        <v/>
      </c>
      <c r="AG396" s="70"/>
      <c r="AH396" s="71" t="str">
        <f t="shared" si="5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3"/>
        <v/>
      </c>
      <c r="Z397" s="59"/>
      <c r="AA397" s="59"/>
      <c r="AB397" s="59"/>
      <c r="AC397" s="70"/>
      <c r="AD397" s="70"/>
      <c r="AE397" s="71" t="str">
        <f t="shared" si="4"/>
        <v/>
      </c>
      <c r="AF397" s="71" t="str">
        <f>IF(X397&lt;&gt;"",(HOUR(X397)+MINUTE(X397)/60)*custohh,"")</f>
        <v/>
      </c>
      <c r="AG397" s="70"/>
      <c r="AH397" s="71" t="str">
        <f t="shared" si="5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3"/>
        <v/>
      </c>
      <c r="Z398" s="59"/>
      <c r="AA398" s="59"/>
      <c r="AB398" s="59"/>
      <c r="AC398" s="70"/>
      <c r="AD398" s="70"/>
      <c r="AE398" s="71" t="str">
        <f t="shared" si="4"/>
        <v/>
      </c>
      <c r="AF398" s="71" t="str">
        <f>IF(X398&lt;&gt;"",(HOUR(X398)+MINUTE(X398)/60)*custohh,"")</f>
        <v/>
      </c>
      <c r="AG398" s="70"/>
      <c r="AH398" s="71" t="str">
        <f t="shared" si="5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3"/>
        <v/>
      </c>
      <c r="Z399" s="59"/>
      <c r="AA399" s="59"/>
      <c r="AB399" s="59"/>
      <c r="AC399" s="70"/>
      <c r="AD399" s="70"/>
      <c r="AE399" s="71" t="str">
        <f t="shared" si="4"/>
        <v/>
      </c>
      <c r="AF399" s="71" t="str">
        <f>IF(X399&lt;&gt;"",(HOUR(X399)+MINUTE(X399)/60)*custohh,"")</f>
        <v/>
      </c>
      <c r="AG399" s="70"/>
      <c r="AH399" s="71" t="str">
        <f t="shared" si="5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3"/>
        <v/>
      </c>
      <c r="Z400" s="59"/>
      <c r="AA400" s="59"/>
      <c r="AB400" s="59"/>
      <c r="AC400" s="70"/>
      <c r="AD400" s="70"/>
      <c r="AE400" s="71" t="str">
        <f t="shared" si="4"/>
        <v/>
      </c>
      <c r="AF400" s="71" t="str">
        <f>IF(X400&lt;&gt;"",(HOUR(X400)+MINUTE(X400)/60)*custohh,"")</f>
        <v/>
      </c>
      <c r="AG400" s="70"/>
      <c r="AH400" s="71" t="str">
        <f t="shared" si="5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3"/>
        <v/>
      </c>
      <c r="Z401" s="59"/>
      <c r="AA401" s="59"/>
      <c r="AB401" s="59"/>
      <c r="AC401" s="70"/>
      <c r="AD401" s="70"/>
      <c r="AE401" s="71" t="str">
        <f t="shared" si="4"/>
        <v/>
      </c>
      <c r="AF401" s="71" t="str">
        <f>IF(X401&lt;&gt;"",(HOUR(X401)+MINUTE(X401)/60)*custohh,"")</f>
        <v/>
      </c>
      <c r="AG401" s="70"/>
      <c r="AH401" s="71" t="str">
        <f t="shared" si="5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3"/>
        <v/>
      </c>
      <c r="Z402" s="59"/>
      <c r="AA402" s="59"/>
      <c r="AB402" s="59"/>
      <c r="AC402" s="70"/>
      <c r="AD402" s="70"/>
      <c r="AE402" s="71" t="str">
        <f t="shared" si="4"/>
        <v/>
      </c>
      <c r="AF402" s="71" t="str">
        <f>IF(X402&lt;&gt;"",(HOUR(X402)+MINUTE(X402)/60)*custohh,"")</f>
        <v/>
      </c>
      <c r="AG402" s="70"/>
      <c r="AH402" s="71" t="str">
        <f t="shared" si="5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3"/>
        <v/>
      </c>
      <c r="Z403" s="59"/>
      <c r="AA403" s="59"/>
      <c r="AB403" s="59"/>
      <c r="AC403" s="70"/>
      <c r="AD403" s="70"/>
      <c r="AE403" s="71" t="str">
        <f t="shared" si="4"/>
        <v/>
      </c>
      <c r="AF403" s="71" t="str">
        <f>IF(X403&lt;&gt;"",(HOUR(X403)+MINUTE(X403)/60)*custohh,"")</f>
        <v/>
      </c>
      <c r="AG403" s="70"/>
      <c r="AH403" s="71" t="str">
        <f t="shared" si="5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3"/>
        <v/>
      </c>
      <c r="Z404" s="59"/>
      <c r="AA404" s="59"/>
      <c r="AB404" s="59"/>
      <c r="AC404" s="70"/>
      <c r="AD404" s="70"/>
      <c r="AE404" s="71" t="str">
        <f t="shared" si="4"/>
        <v/>
      </c>
      <c r="AF404" s="71" t="str">
        <f>IF(X404&lt;&gt;"",(HOUR(X404)+MINUTE(X404)/60)*custohh,"")</f>
        <v/>
      </c>
      <c r="AG404" s="70"/>
      <c r="AH404" s="71" t="str">
        <f t="shared" si="5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3"/>
        <v/>
      </c>
      <c r="Z405" s="59"/>
      <c r="AA405" s="59"/>
      <c r="AB405" s="59"/>
      <c r="AC405" s="70"/>
      <c r="AD405" s="70"/>
      <c r="AE405" s="71" t="str">
        <f t="shared" si="4"/>
        <v/>
      </c>
      <c r="AF405" s="71" t="str">
        <f>IF(X405&lt;&gt;"",(HOUR(X405)+MINUTE(X405)/60)*custohh,"")</f>
        <v/>
      </c>
      <c r="AG405" s="70"/>
      <c r="AH405" s="71" t="str">
        <f t="shared" si="5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3"/>
        <v/>
      </c>
      <c r="Z406" s="59"/>
      <c r="AA406" s="59"/>
      <c r="AB406" s="59"/>
      <c r="AC406" s="70"/>
      <c r="AD406" s="70"/>
      <c r="AE406" s="71" t="str">
        <f t="shared" si="4"/>
        <v/>
      </c>
      <c r="AF406" s="71" t="str">
        <f>IF(X406&lt;&gt;"",(HOUR(X406)+MINUTE(X406)/60)*custohh,"")</f>
        <v/>
      </c>
      <c r="AG406" s="70"/>
      <c r="AH406" s="71" t="str">
        <f t="shared" si="5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3"/>
        <v/>
      </c>
      <c r="Z407" s="59"/>
      <c r="AA407" s="59"/>
      <c r="AB407" s="59"/>
      <c r="AC407" s="70"/>
      <c r="AD407" s="70"/>
      <c r="AE407" s="71" t="str">
        <f t="shared" si="4"/>
        <v/>
      </c>
      <c r="AF407" s="71" t="str">
        <f>IF(X407&lt;&gt;"",(HOUR(X407)+MINUTE(X407)/60)*custohh,"")</f>
        <v/>
      </c>
      <c r="AG407" s="70"/>
      <c r="AH407" s="71" t="str">
        <f t="shared" si="5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3"/>
        <v/>
      </c>
      <c r="Z408" s="59"/>
      <c r="AA408" s="59"/>
      <c r="AB408" s="59"/>
      <c r="AC408" s="70"/>
      <c r="AD408" s="70"/>
      <c r="AE408" s="71" t="str">
        <f t="shared" si="4"/>
        <v/>
      </c>
      <c r="AF408" s="71" t="str">
        <f>IF(X408&lt;&gt;"",(HOUR(X408)+MINUTE(X408)/60)*custohh,"")</f>
        <v/>
      </c>
      <c r="AG408" s="70"/>
      <c r="AH408" s="71" t="str">
        <f t="shared" si="5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3"/>
        <v/>
      </c>
      <c r="Z409" s="59"/>
      <c r="AA409" s="59"/>
      <c r="AB409" s="59"/>
      <c r="AC409" s="70"/>
      <c r="AD409" s="70"/>
      <c r="AE409" s="71" t="str">
        <f t="shared" si="4"/>
        <v/>
      </c>
      <c r="AF409" s="71" t="str">
        <f>IF(X409&lt;&gt;"",(HOUR(X409)+MINUTE(X409)/60)*custohh,"")</f>
        <v/>
      </c>
      <c r="AG409" s="70"/>
      <c r="AH409" s="71" t="str">
        <f t="shared" si="5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3"/>
        <v/>
      </c>
      <c r="Z410" s="59"/>
      <c r="AA410" s="59"/>
      <c r="AB410" s="59"/>
      <c r="AC410" s="70"/>
      <c r="AD410" s="70"/>
      <c r="AE410" s="71" t="str">
        <f t="shared" si="4"/>
        <v/>
      </c>
      <c r="AF410" s="71" t="str">
        <f>IF(X410&lt;&gt;"",(HOUR(X410)+MINUTE(X410)/60)*custohh,"")</f>
        <v/>
      </c>
      <c r="AG410" s="70"/>
      <c r="AH410" s="71" t="str">
        <f t="shared" si="5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3"/>
        <v/>
      </c>
      <c r="Z411" s="59"/>
      <c r="AA411" s="59"/>
      <c r="AB411" s="59"/>
      <c r="AC411" s="70"/>
      <c r="AD411" s="70"/>
      <c r="AE411" s="71" t="str">
        <f t="shared" si="4"/>
        <v/>
      </c>
      <c r="AF411" s="71" t="str">
        <f>IF(X411&lt;&gt;"",(HOUR(X411)+MINUTE(X411)/60)*custohh,"")</f>
        <v/>
      </c>
      <c r="AG411" s="70"/>
      <c r="AH411" s="71" t="str">
        <f t="shared" si="5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3"/>
        <v/>
      </c>
      <c r="Z412" s="59"/>
      <c r="AA412" s="59"/>
      <c r="AB412" s="59"/>
      <c r="AC412" s="70"/>
      <c r="AD412" s="70"/>
      <c r="AE412" s="71" t="str">
        <f t="shared" si="4"/>
        <v/>
      </c>
      <c r="AF412" s="71" t="str">
        <f>IF(X412&lt;&gt;"",(HOUR(X412)+MINUTE(X412)/60)*custohh,"")</f>
        <v/>
      </c>
      <c r="AG412" s="70"/>
      <c r="AH412" s="71" t="str">
        <f t="shared" si="5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3"/>
        <v/>
      </c>
      <c r="Z413" s="59"/>
      <c r="AA413" s="59"/>
      <c r="AB413" s="59"/>
      <c r="AC413" s="70"/>
      <c r="AD413" s="70"/>
      <c r="AE413" s="71" t="str">
        <f t="shared" si="4"/>
        <v/>
      </c>
      <c r="AF413" s="71" t="str">
        <f>IF(X413&lt;&gt;"",(HOUR(X413)+MINUTE(X413)/60)*custohh,"")</f>
        <v/>
      </c>
      <c r="AG413" s="70"/>
      <c r="AH413" s="71" t="str">
        <f t="shared" si="5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3"/>
        <v/>
      </c>
      <c r="Z414" s="59"/>
      <c r="AA414" s="59"/>
      <c r="AB414" s="59"/>
      <c r="AC414" s="70"/>
      <c r="AD414" s="70"/>
      <c r="AE414" s="71" t="str">
        <f t="shared" si="4"/>
        <v/>
      </c>
      <c r="AF414" s="71" t="str">
        <f>IF(X414&lt;&gt;"",(HOUR(X414)+MINUTE(X414)/60)*custohh,"")</f>
        <v/>
      </c>
      <c r="AG414" s="70"/>
      <c r="AH414" s="71" t="str">
        <f t="shared" si="5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3"/>
        <v/>
      </c>
      <c r="Z415" s="59"/>
      <c r="AA415" s="59"/>
      <c r="AB415" s="59"/>
      <c r="AC415" s="70"/>
      <c r="AD415" s="70"/>
      <c r="AE415" s="71" t="str">
        <f t="shared" si="4"/>
        <v/>
      </c>
      <c r="AF415" s="71" t="str">
        <f>IF(X415&lt;&gt;"",(HOUR(X415)+MINUTE(X415)/60)*custohh,"")</f>
        <v/>
      </c>
      <c r="AG415" s="70"/>
      <c r="AH415" s="71" t="str">
        <f t="shared" si="5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3"/>
        <v/>
      </c>
      <c r="Z416" s="59"/>
      <c r="AA416" s="59"/>
      <c r="AB416" s="59"/>
      <c r="AC416" s="70"/>
      <c r="AD416" s="70"/>
      <c r="AE416" s="71" t="str">
        <f t="shared" si="4"/>
        <v/>
      </c>
      <c r="AF416" s="71" t="str">
        <f>IF(X416&lt;&gt;"",(HOUR(X416)+MINUTE(X416)/60)*custohh,"")</f>
        <v/>
      </c>
      <c r="AG416" s="70"/>
      <c r="AH416" s="71" t="str">
        <f t="shared" si="5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3"/>
        <v/>
      </c>
      <c r="Z417" s="59"/>
      <c r="AA417" s="59"/>
      <c r="AB417" s="59"/>
      <c r="AC417" s="70"/>
      <c r="AD417" s="70"/>
      <c r="AE417" s="71" t="str">
        <f t="shared" si="4"/>
        <v/>
      </c>
      <c r="AF417" s="71" t="str">
        <f>IF(X417&lt;&gt;"",(HOUR(X417)+MINUTE(X417)/60)*custohh,"")</f>
        <v/>
      </c>
      <c r="AG417" s="70"/>
      <c r="AH417" s="71" t="str">
        <f t="shared" si="5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3"/>
        <v/>
      </c>
      <c r="Z418" s="59"/>
      <c r="AA418" s="59"/>
      <c r="AB418" s="59"/>
      <c r="AC418" s="70"/>
      <c r="AD418" s="70"/>
      <c r="AE418" s="71" t="str">
        <f t="shared" si="4"/>
        <v/>
      </c>
      <c r="AF418" s="71" t="str">
        <f>IF(X418&lt;&gt;"",(HOUR(X418)+MINUTE(X418)/60)*custohh,"")</f>
        <v/>
      </c>
      <c r="AG418" s="70"/>
      <c r="AH418" s="71" t="str">
        <f t="shared" si="5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3"/>
        <v/>
      </c>
      <c r="Z419" s="59"/>
      <c r="AA419" s="59"/>
      <c r="AB419" s="59"/>
      <c r="AC419" s="70"/>
      <c r="AD419" s="70"/>
      <c r="AE419" s="71" t="str">
        <f t="shared" si="4"/>
        <v/>
      </c>
      <c r="AF419" s="71" t="str">
        <f>IF(X419&lt;&gt;"",(HOUR(X419)+MINUTE(X419)/60)*custohh,"")</f>
        <v/>
      </c>
      <c r="AG419" s="70"/>
      <c r="AH419" s="71" t="str">
        <f t="shared" si="5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3"/>
        <v/>
      </c>
      <c r="Z420" s="59"/>
      <c r="AA420" s="59"/>
      <c r="AB420" s="59"/>
      <c r="AC420" s="70"/>
      <c r="AD420" s="70"/>
      <c r="AE420" s="71" t="str">
        <f t="shared" si="4"/>
        <v/>
      </c>
      <c r="AF420" s="71" t="str">
        <f>IF(X420&lt;&gt;"",(HOUR(X420)+MINUTE(X420)/60)*custohh,"")</f>
        <v/>
      </c>
      <c r="AG420" s="70"/>
      <c r="AH420" s="71" t="str">
        <f t="shared" si="5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3"/>
        <v/>
      </c>
      <c r="Z421" s="59"/>
      <c r="AA421" s="59"/>
      <c r="AB421" s="59"/>
      <c r="AC421" s="70"/>
      <c r="AD421" s="70"/>
      <c r="AE421" s="71" t="str">
        <f t="shared" si="4"/>
        <v/>
      </c>
      <c r="AF421" s="71" t="str">
        <f>IF(X421&lt;&gt;"",(HOUR(X421)+MINUTE(X421)/60)*custohh,"")</f>
        <v/>
      </c>
      <c r="AG421" s="70"/>
      <c r="AH421" s="71" t="str">
        <f t="shared" si="5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3"/>
        <v/>
      </c>
      <c r="Z422" s="59"/>
      <c r="AA422" s="59"/>
      <c r="AB422" s="59"/>
      <c r="AC422" s="70"/>
      <c r="AD422" s="70"/>
      <c r="AE422" s="71" t="str">
        <f t="shared" si="4"/>
        <v/>
      </c>
      <c r="AF422" s="71" t="str">
        <f>IF(X422&lt;&gt;"",(HOUR(X422)+MINUTE(X422)/60)*custohh,"")</f>
        <v/>
      </c>
      <c r="AG422" s="70"/>
      <c r="AH422" s="71" t="str">
        <f t="shared" si="5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3"/>
        <v/>
      </c>
      <c r="Z423" s="59"/>
      <c r="AA423" s="59"/>
      <c r="AB423" s="59"/>
      <c r="AC423" s="70"/>
      <c r="AD423" s="70"/>
      <c r="AE423" s="71" t="str">
        <f t="shared" si="4"/>
        <v/>
      </c>
      <c r="AF423" s="71" t="str">
        <f>IF(X423&lt;&gt;"",(HOUR(X423)+MINUTE(X423)/60)*custohh,"")</f>
        <v/>
      </c>
      <c r="AG423" s="70"/>
      <c r="AH423" s="71" t="str">
        <f t="shared" si="5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3"/>
        <v/>
      </c>
      <c r="Z424" s="59"/>
      <c r="AA424" s="59"/>
      <c r="AB424" s="59"/>
      <c r="AC424" s="70"/>
      <c r="AD424" s="70"/>
      <c r="AE424" s="71" t="str">
        <f t="shared" si="4"/>
        <v/>
      </c>
      <c r="AF424" s="71" t="str">
        <f>IF(X424&lt;&gt;"",(HOUR(X424)+MINUTE(X424)/60)*custohh,"")</f>
        <v/>
      </c>
      <c r="AG424" s="70"/>
      <c r="AH424" s="71" t="str">
        <f t="shared" si="5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3"/>
        <v/>
      </c>
      <c r="Z425" s="59"/>
      <c r="AA425" s="59"/>
      <c r="AB425" s="59"/>
      <c r="AC425" s="70"/>
      <c r="AD425" s="70"/>
      <c r="AE425" s="71" t="str">
        <f t="shared" si="4"/>
        <v/>
      </c>
      <c r="AF425" s="71" t="str">
        <f>IF(X425&lt;&gt;"",(HOUR(X425)+MINUTE(X425)/60)*custohh,"")</f>
        <v/>
      </c>
      <c r="AG425" s="70"/>
      <c r="AH425" s="71" t="str">
        <f t="shared" si="5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3"/>
        <v/>
      </c>
      <c r="Z426" s="59"/>
      <c r="AA426" s="59"/>
      <c r="AB426" s="59"/>
      <c r="AC426" s="70"/>
      <c r="AD426" s="70"/>
      <c r="AE426" s="71" t="str">
        <f t="shared" si="4"/>
        <v/>
      </c>
      <c r="AF426" s="71" t="str">
        <f>IF(X426&lt;&gt;"",(HOUR(X426)+MINUTE(X426)/60)*custohh,"")</f>
        <v/>
      </c>
      <c r="AG426" s="70"/>
      <c r="AH426" s="71" t="str">
        <f t="shared" si="5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3"/>
        <v/>
      </c>
      <c r="Z427" s="59"/>
      <c r="AA427" s="59"/>
      <c r="AB427" s="59"/>
      <c r="AC427" s="70"/>
      <c r="AD427" s="70"/>
      <c r="AE427" s="71" t="str">
        <f t="shared" si="4"/>
        <v/>
      </c>
      <c r="AF427" s="71" t="str">
        <f>IF(X427&lt;&gt;"",(HOUR(X427)+MINUTE(X427)/60)*custohh,"")</f>
        <v/>
      </c>
      <c r="AG427" s="70"/>
      <c r="AH427" s="71" t="str">
        <f t="shared" si="5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3"/>
        <v/>
      </c>
      <c r="Z428" s="59"/>
      <c r="AA428" s="59"/>
      <c r="AB428" s="59"/>
      <c r="AC428" s="70"/>
      <c r="AD428" s="70"/>
      <c r="AE428" s="71" t="str">
        <f t="shared" si="4"/>
        <v/>
      </c>
      <c r="AF428" s="71" t="str">
        <f>IF(X428&lt;&gt;"",(HOUR(X428)+MINUTE(X428)/60)*custohh,"")</f>
        <v/>
      </c>
      <c r="AG428" s="70"/>
      <c r="AH428" s="71" t="str">
        <f t="shared" si="5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3"/>
        <v/>
      </c>
      <c r="Z429" s="59"/>
      <c r="AA429" s="59"/>
      <c r="AB429" s="59"/>
      <c r="AC429" s="70"/>
      <c r="AD429" s="70"/>
      <c r="AE429" s="71" t="str">
        <f t="shared" si="4"/>
        <v/>
      </c>
      <c r="AF429" s="71" t="str">
        <f>IF(X429&lt;&gt;"",(HOUR(X429)+MINUTE(X429)/60)*custohh,"")</f>
        <v/>
      </c>
      <c r="AG429" s="70"/>
      <c r="AH429" s="71" t="str">
        <f t="shared" si="5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3"/>
        <v/>
      </c>
      <c r="Z430" s="59"/>
      <c r="AA430" s="59"/>
      <c r="AB430" s="59"/>
      <c r="AC430" s="70"/>
      <c r="AD430" s="70"/>
      <c r="AE430" s="71" t="str">
        <f t="shared" si="4"/>
        <v/>
      </c>
      <c r="AF430" s="71" t="str">
        <f>IF(X430&lt;&gt;"",(HOUR(X430)+MINUTE(X430)/60)*custohh,"")</f>
        <v/>
      </c>
      <c r="AG430" s="70"/>
      <c r="AH430" s="71" t="str">
        <f t="shared" si="5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3"/>
        <v/>
      </c>
      <c r="Z431" s="59"/>
      <c r="AA431" s="59"/>
      <c r="AB431" s="59"/>
      <c r="AC431" s="70"/>
      <c r="AD431" s="70"/>
      <c r="AE431" s="71" t="str">
        <f t="shared" si="4"/>
        <v/>
      </c>
      <c r="AF431" s="71" t="str">
        <f>IF(X431&lt;&gt;"",(HOUR(X431)+MINUTE(X431)/60)*custohh,"")</f>
        <v/>
      </c>
      <c r="AG431" s="70"/>
      <c r="AH431" s="71" t="str">
        <f t="shared" si="5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3"/>
        <v/>
      </c>
      <c r="Z432" s="59"/>
      <c r="AA432" s="59"/>
      <c r="AB432" s="59"/>
      <c r="AC432" s="70"/>
      <c r="AD432" s="70"/>
      <c r="AE432" s="71" t="str">
        <f t="shared" si="4"/>
        <v/>
      </c>
      <c r="AF432" s="71" t="str">
        <f>IF(X432&lt;&gt;"",(HOUR(X432)+MINUTE(X432)/60)*custohh,"")</f>
        <v/>
      </c>
      <c r="AG432" s="70"/>
      <c r="AH432" s="71" t="str">
        <f t="shared" si="5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3"/>
        <v/>
      </c>
      <c r="Z433" s="59"/>
      <c r="AA433" s="59"/>
      <c r="AB433" s="59"/>
      <c r="AC433" s="70"/>
      <c r="AD433" s="70"/>
      <c r="AE433" s="71" t="str">
        <f t="shared" si="4"/>
        <v/>
      </c>
      <c r="AF433" s="71" t="str">
        <f>IF(X433&lt;&gt;"",(HOUR(X433)+MINUTE(X433)/60)*custohh,"")</f>
        <v/>
      </c>
      <c r="AG433" s="70"/>
      <c r="AH433" s="71" t="str">
        <f t="shared" si="5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3"/>
        <v/>
      </c>
      <c r="Z434" s="59"/>
      <c r="AA434" s="59"/>
      <c r="AB434" s="59"/>
      <c r="AC434" s="70"/>
      <c r="AD434" s="70"/>
      <c r="AE434" s="71" t="str">
        <f t="shared" si="4"/>
        <v/>
      </c>
      <c r="AF434" s="71" t="str">
        <f>IF(X434&lt;&gt;"",(HOUR(X434)+MINUTE(X434)/60)*custohh,"")</f>
        <v/>
      </c>
      <c r="AG434" s="70"/>
      <c r="AH434" s="71" t="str">
        <f t="shared" si="5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3"/>
        <v/>
      </c>
      <c r="Z435" s="59"/>
      <c r="AA435" s="59"/>
      <c r="AB435" s="59"/>
      <c r="AC435" s="70"/>
      <c r="AD435" s="70"/>
      <c r="AE435" s="71" t="str">
        <f t="shared" si="4"/>
        <v/>
      </c>
      <c r="AF435" s="71" t="str">
        <f>IF(X435&lt;&gt;"",(HOUR(X435)+MINUTE(X435)/60)*custohh,"")</f>
        <v/>
      </c>
      <c r="AG435" s="70"/>
      <c r="AH435" s="71" t="str">
        <f t="shared" si="5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3"/>
        <v/>
      </c>
      <c r="Z436" s="59"/>
      <c r="AA436" s="59"/>
      <c r="AB436" s="59"/>
      <c r="AC436" s="70"/>
      <c r="AD436" s="70"/>
      <c r="AE436" s="71" t="str">
        <f t="shared" si="4"/>
        <v/>
      </c>
      <c r="AF436" s="71" t="str">
        <f>IF(X436&lt;&gt;"",(HOUR(X436)+MINUTE(X436)/60)*custohh,"")</f>
        <v/>
      </c>
      <c r="AG436" s="70"/>
      <c r="AH436" s="71" t="str">
        <f t="shared" si="5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3"/>
        <v/>
      </c>
      <c r="Z437" s="59"/>
      <c r="AA437" s="59"/>
      <c r="AB437" s="59"/>
      <c r="AC437" s="70"/>
      <c r="AD437" s="70"/>
      <c r="AE437" s="71" t="str">
        <f t="shared" si="4"/>
        <v/>
      </c>
      <c r="AF437" s="71" t="str">
        <f>IF(X437&lt;&gt;"",(HOUR(X437)+MINUTE(X437)/60)*custohh,"")</f>
        <v/>
      </c>
      <c r="AG437" s="70"/>
      <c r="AH437" s="71" t="str">
        <f t="shared" si="5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3"/>
        <v/>
      </c>
      <c r="Z438" s="59"/>
      <c r="AA438" s="59"/>
      <c r="AB438" s="59"/>
      <c r="AC438" s="70"/>
      <c r="AD438" s="70"/>
      <c r="AE438" s="71" t="str">
        <f t="shared" si="4"/>
        <v/>
      </c>
      <c r="AF438" s="71" t="str">
        <f>IF(X438&lt;&gt;"",(HOUR(X438)+MINUTE(X438)/60)*custohh,"")</f>
        <v/>
      </c>
      <c r="AG438" s="70"/>
      <c r="AH438" s="71" t="str">
        <f t="shared" si="5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3"/>
        <v/>
      </c>
      <c r="Z439" s="59"/>
      <c r="AA439" s="59"/>
      <c r="AB439" s="59"/>
      <c r="AC439" s="70"/>
      <c r="AD439" s="70"/>
      <c r="AE439" s="71" t="str">
        <f t="shared" si="4"/>
        <v/>
      </c>
      <c r="AF439" s="71" t="str">
        <f>IF(X439&lt;&gt;"",(HOUR(X439)+MINUTE(X439)/60)*custohh,"")</f>
        <v/>
      </c>
      <c r="AG439" s="70"/>
      <c r="AH439" s="71" t="str">
        <f t="shared" si="5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3"/>
        <v/>
      </c>
      <c r="Z440" s="59"/>
      <c r="AA440" s="59"/>
      <c r="AB440" s="59"/>
      <c r="AC440" s="70"/>
      <c r="AD440" s="70"/>
      <c r="AE440" s="71" t="str">
        <f t="shared" si="4"/>
        <v/>
      </c>
      <c r="AF440" s="71" t="str">
        <f>IF(X440&lt;&gt;"",(HOUR(X440)+MINUTE(X440)/60)*custohh,"")</f>
        <v/>
      </c>
      <c r="AG440" s="70"/>
      <c r="AH440" s="71" t="str">
        <f t="shared" si="5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3"/>
        <v/>
      </c>
      <c r="Z441" s="59"/>
      <c r="AA441" s="59"/>
      <c r="AB441" s="59"/>
      <c r="AC441" s="70"/>
      <c r="AD441" s="70"/>
      <c r="AE441" s="71" t="str">
        <f t="shared" si="4"/>
        <v/>
      </c>
      <c r="AF441" s="71" t="str">
        <f>IF(X441&lt;&gt;"",(HOUR(X441)+MINUTE(X441)/60)*custohh,"")</f>
        <v/>
      </c>
      <c r="AG441" s="70"/>
      <c r="AH441" s="71" t="str">
        <f t="shared" si="5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3"/>
        <v/>
      </c>
      <c r="Z442" s="59"/>
      <c r="AA442" s="59"/>
      <c r="AB442" s="59"/>
      <c r="AC442" s="70"/>
      <c r="AD442" s="70"/>
      <c r="AE442" s="71" t="str">
        <f t="shared" si="4"/>
        <v/>
      </c>
      <c r="AF442" s="71" t="str">
        <f>IF(X442&lt;&gt;"",(HOUR(X442)+MINUTE(X442)/60)*custohh,"")</f>
        <v/>
      </c>
      <c r="AG442" s="70"/>
      <c r="AH442" s="71" t="str">
        <f t="shared" si="5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3"/>
        <v/>
      </c>
      <c r="Z443" s="59"/>
      <c r="AA443" s="59"/>
      <c r="AB443" s="59"/>
      <c r="AC443" s="70"/>
      <c r="AD443" s="70"/>
      <c r="AE443" s="71" t="str">
        <f t="shared" si="4"/>
        <v/>
      </c>
      <c r="AF443" s="71" t="str">
        <f>IF(X443&lt;&gt;"",(HOUR(X443)+MINUTE(X443)/60)*custohh,"")</f>
        <v/>
      </c>
      <c r="AG443" s="70"/>
      <c r="AH443" s="71" t="str">
        <f t="shared" si="5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3"/>
        <v/>
      </c>
      <c r="Z444" s="59"/>
      <c r="AA444" s="59"/>
      <c r="AB444" s="59"/>
      <c r="AC444" s="70"/>
      <c r="AD444" s="70"/>
      <c r="AE444" s="71" t="str">
        <f t="shared" si="4"/>
        <v/>
      </c>
      <c r="AF444" s="71" t="str">
        <f>IF(X444&lt;&gt;"",(HOUR(X444)+MINUTE(X444)/60)*custohh,"")</f>
        <v/>
      </c>
      <c r="AG444" s="70"/>
      <c r="AH444" s="71" t="str">
        <f t="shared" si="5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3"/>
        <v/>
      </c>
      <c r="Z445" s="59"/>
      <c r="AA445" s="59"/>
      <c r="AB445" s="59"/>
      <c r="AC445" s="70"/>
      <c r="AD445" s="70"/>
      <c r="AE445" s="71" t="str">
        <f t="shared" si="4"/>
        <v/>
      </c>
      <c r="AF445" s="71" t="str">
        <f>IF(X445&lt;&gt;"",(HOUR(X445)+MINUTE(X445)/60)*custohh,"")</f>
        <v/>
      </c>
      <c r="AG445" s="70"/>
      <c r="AH445" s="71" t="str">
        <f t="shared" si="5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3"/>
        <v/>
      </c>
      <c r="Z446" s="59"/>
      <c r="AA446" s="59"/>
      <c r="AB446" s="59"/>
      <c r="AC446" s="70"/>
      <c r="AD446" s="70"/>
      <c r="AE446" s="71" t="str">
        <f t="shared" si="4"/>
        <v/>
      </c>
      <c r="AF446" s="71" t="str">
        <f>IF(X446&lt;&gt;"",(HOUR(X446)+MINUTE(X446)/60)*custohh,"")</f>
        <v/>
      </c>
      <c r="AG446" s="70"/>
      <c r="AH446" s="71" t="str">
        <f t="shared" si="5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3"/>
        <v/>
      </c>
      <c r="Z447" s="59"/>
      <c r="AA447" s="59"/>
      <c r="AB447" s="59"/>
      <c r="AC447" s="70"/>
      <c r="AD447" s="70"/>
      <c r="AE447" s="71" t="str">
        <f t="shared" si="4"/>
        <v/>
      </c>
      <c r="AF447" s="71" t="str">
        <f>IF(X447&lt;&gt;"",(HOUR(X447)+MINUTE(X447)/60)*custohh,"")</f>
        <v/>
      </c>
      <c r="AG447" s="70"/>
      <c r="AH447" s="71" t="str">
        <f t="shared" si="5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3"/>
        <v/>
      </c>
      <c r="Z448" s="59"/>
      <c r="AA448" s="59"/>
      <c r="AB448" s="59"/>
      <c r="AC448" s="70"/>
      <c r="AD448" s="70"/>
      <c r="AE448" s="71" t="str">
        <f t="shared" si="4"/>
        <v/>
      </c>
      <c r="AF448" s="71" t="str">
        <f>IF(X448&lt;&gt;"",(HOUR(X448)+MINUTE(X448)/60)*custohh,"")</f>
        <v/>
      </c>
      <c r="AG448" s="70"/>
      <c r="AH448" s="71" t="str">
        <f t="shared" si="5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3"/>
        <v/>
      </c>
      <c r="Z449" s="59"/>
      <c r="AA449" s="59"/>
      <c r="AB449" s="59"/>
      <c r="AC449" s="70"/>
      <c r="AD449" s="70"/>
      <c r="AE449" s="71" t="str">
        <f t="shared" si="4"/>
        <v/>
      </c>
      <c r="AF449" s="71" t="str">
        <f>IF(X449&lt;&gt;"",(HOUR(X449)+MINUTE(X449)/60)*custohh,"")</f>
        <v/>
      </c>
      <c r="AG449" s="70"/>
      <c r="AH449" s="71" t="str">
        <f t="shared" si="5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3"/>
        <v/>
      </c>
      <c r="Z450" s="59"/>
      <c r="AA450" s="59"/>
      <c r="AB450" s="59"/>
      <c r="AC450" s="70"/>
      <c r="AD450" s="70"/>
      <c r="AE450" s="71" t="str">
        <f t="shared" si="4"/>
        <v/>
      </c>
      <c r="AF450" s="71" t="str">
        <f>IF(X450&lt;&gt;"",(HOUR(X450)+MINUTE(X450)/60)*custohh,"")</f>
        <v/>
      </c>
      <c r="AG450" s="70"/>
      <c r="AH450" s="71" t="str">
        <f t="shared" si="5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3"/>
        <v/>
      </c>
      <c r="Z451" s="59"/>
      <c r="AA451" s="59"/>
      <c r="AB451" s="59"/>
      <c r="AC451" s="70"/>
      <c r="AD451" s="70"/>
      <c r="AE451" s="71" t="str">
        <f t="shared" si="4"/>
        <v/>
      </c>
      <c r="AF451" s="71" t="str">
        <f>IF(X451&lt;&gt;"",(HOUR(X451)+MINUTE(X451)/60)*custohh,"")</f>
        <v/>
      </c>
      <c r="AG451" s="70"/>
      <c r="AH451" s="71" t="str">
        <f t="shared" si="5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3"/>
        <v/>
      </c>
      <c r="Z452" s="59"/>
      <c r="AA452" s="59"/>
      <c r="AB452" s="59"/>
      <c r="AC452" s="70"/>
      <c r="AD452" s="70"/>
      <c r="AE452" s="71" t="str">
        <f t="shared" si="4"/>
        <v/>
      </c>
      <c r="AF452" s="71" t="str">
        <f>IF(X452&lt;&gt;"",(HOUR(X452)+MINUTE(X452)/60)*custohh,"")</f>
        <v/>
      </c>
      <c r="AG452" s="70"/>
      <c r="AH452" s="71" t="str">
        <f t="shared" si="5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3"/>
        <v/>
      </c>
      <c r="Z453" s="59"/>
      <c r="AA453" s="59"/>
      <c r="AB453" s="59"/>
      <c r="AC453" s="70"/>
      <c r="AD453" s="70"/>
      <c r="AE453" s="71" t="str">
        <f t="shared" si="4"/>
        <v/>
      </c>
      <c r="AF453" s="71" t="str">
        <f>IF(X453&lt;&gt;"",(HOUR(X453)+MINUTE(X453)/60)*custohh,"")</f>
        <v/>
      </c>
      <c r="AG453" s="70"/>
      <c r="AH453" s="71" t="str">
        <f t="shared" si="5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3"/>
        <v/>
      </c>
      <c r="Z454" s="59"/>
      <c r="AA454" s="59"/>
      <c r="AB454" s="59"/>
      <c r="AC454" s="70"/>
      <c r="AD454" s="70"/>
      <c r="AE454" s="71" t="str">
        <f t="shared" si="4"/>
        <v/>
      </c>
      <c r="AF454" s="71" t="str">
        <f>IF(X454&lt;&gt;"",(HOUR(X454)+MINUTE(X454)/60)*custohh,"")</f>
        <v/>
      </c>
      <c r="AG454" s="70"/>
      <c r="AH454" s="71" t="str">
        <f t="shared" si="5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3"/>
        <v/>
      </c>
      <c r="Z455" s="59"/>
      <c r="AA455" s="59"/>
      <c r="AB455" s="59"/>
      <c r="AC455" s="70"/>
      <c r="AD455" s="70"/>
      <c r="AE455" s="71" t="str">
        <f t="shared" si="4"/>
        <v/>
      </c>
      <c r="AF455" s="71" t="str">
        <f>IF(X455&lt;&gt;"",(HOUR(X455)+MINUTE(X455)/60)*custohh,"")</f>
        <v/>
      </c>
      <c r="AG455" s="70"/>
      <c r="AH455" s="71" t="str">
        <f t="shared" si="5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3"/>
        <v/>
      </c>
      <c r="Z456" s="59"/>
      <c r="AA456" s="59"/>
      <c r="AB456" s="59"/>
      <c r="AC456" s="70"/>
      <c r="AD456" s="70"/>
      <c r="AE456" s="71" t="str">
        <f t="shared" si="4"/>
        <v/>
      </c>
      <c r="AF456" s="71" t="str">
        <f>IF(X456&lt;&gt;"",(HOUR(X456)+MINUTE(X456)/60)*custohh,"")</f>
        <v/>
      </c>
      <c r="AG456" s="70"/>
      <c r="AH456" s="71" t="str">
        <f t="shared" si="5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3"/>
        <v/>
      </c>
      <c r="Z457" s="59"/>
      <c r="AA457" s="59"/>
      <c r="AB457" s="59"/>
      <c r="AC457" s="70"/>
      <c r="AD457" s="70"/>
      <c r="AE457" s="71" t="str">
        <f t="shared" si="4"/>
        <v/>
      </c>
      <c r="AF457" s="71" t="str">
        <f>IF(X457&lt;&gt;"",(HOUR(X457)+MINUTE(X457)/60)*custohh,"")</f>
        <v/>
      </c>
      <c r="AG457" s="70"/>
      <c r="AH457" s="71" t="str">
        <f t="shared" si="5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3"/>
        <v/>
      </c>
      <c r="Z458" s="59"/>
      <c r="AA458" s="59"/>
      <c r="AB458" s="59"/>
      <c r="AC458" s="70"/>
      <c r="AD458" s="70"/>
      <c r="AE458" s="71" t="str">
        <f t="shared" si="4"/>
        <v/>
      </c>
      <c r="AF458" s="71" t="str">
        <f>IF(X458&lt;&gt;"",(HOUR(X458)+MINUTE(X458)/60)*custohh,"")</f>
        <v/>
      </c>
      <c r="AG458" s="70"/>
      <c r="AH458" s="71" t="str">
        <f t="shared" si="5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3"/>
        <v/>
      </c>
      <c r="Z459" s="59"/>
      <c r="AA459" s="59"/>
      <c r="AB459" s="59"/>
      <c r="AC459" s="70"/>
      <c r="AD459" s="70"/>
      <c r="AE459" s="71" t="str">
        <f t="shared" si="4"/>
        <v/>
      </c>
      <c r="AF459" s="71" t="str">
        <f>IF(X459&lt;&gt;"",(HOUR(X459)+MINUTE(X459)/60)*custohh,"")</f>
        <v/>
      </c>
      <c r="AG459" s="70"/>
      <c r="AH459" s="71" t="str">
        <f t="shared" si="5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3"/>
        <v/>
      </c>
      <c r="Z460" s="59"/>
      <c r="AA460" s="59"/>
      <c r="AB460" s="59"/>
      <c r="AC460" s="70"/>
      <c r="AD460" s="70"/>
      <c r="AE460" s="71" t="str">
        <f t="shared" si="4"/>
        <v/>
      </c>
      <c r="AF460" s="71" t="str">
        <f>IF(X460&lt;&gt;"",(HOUR(X460)+MINUTE(X460)/60)*custohh,"")</f>
        <v/>
      </c>
      <c r="AG460" s="70"/>
      <c r="AH460" s="71" t="str">
        <f t="shared" si="5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3"/>
        <v/>
      </c>
      <c r="Z461" s="59"/>
      <c r="AA461" s="59"/>
      <c r="AB461" s="59"/>
      <c r="AC461" s="70"/>
      <c r="AD461" s="70"/>
      <c r="AE461" s="71" t="str">
        <f t="shared" si="4"/>
        <v/>
      </c>
      <c r="AF461" s="71" t="str">
        <f>IF(X461&lt;&gt;"",(HOUR(X461)+MINUTE(X461)/60)*custohh,"")</f>
        <v/>
      </c>
      <c r="AG461" s="70"/>
      <c r="AH461" s="71" t="str">
        <f t="shared" si="5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3"/>
        <v/>
      </c>
      <c r="Z462" s="59"/>
      <c r="AA462" s="59"/>
      <c r="AB462" s="59"/>
      <c r="AC462" s="70"/>
      <c r="AD462" s="70"/>
      <c r="AE462" s="71" t="str">
        <f t="shared" si="4"/>
        <v/>
      </c>
      <c r="AF462" s="71" t="str">
        <f>IF(X462&lt;&gt;"",(HOUR(X462)+MINUTE(X462)/60)*custohh,"")</f>
        <v/>
      </c>
      <c r="AG462" s="70"/>
      <c r="AH462" s="71" t="str">
        <f t="shared" si="5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3"/>
        <v/>
      </c>
      <c r="Z463" s="59"/>
      <c r="AA463" s="59"/>
      <c r="AB463" s="59"/>
      <c r="AC463" s="70"/>
      <c r="AD463" s="70"/>
      <c r="AE463" s="71" t="str">
        <f t="shared" si="4"/>
        <v/>
      </c>
      <c r="AF463" s="71" t="str">
        <f>IF(X463&lt;&gt;"",(HOUR(X463)+MINUTE(X463)/60)*custohh,"")</f>
        <v/>
      </c>
      <c r="AG463" s="70"/>
      <c r="AH463" s="71" t="str">
        <f t="shared" si="5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3"/>
        <v/>
      </c>
      <c r="Z464" s="59"/>
      <c r="AA464" s="59"/>
      <c r="AB464" s="59"/>
      <c r="AC464" s="70"/>
      <c r="AD464" s="70"/>
      <c r="AE464" s="71" t="str">
        <f t="shared" si="4"/>
        <v/>
      </c>
      <c r="AF464" s="71" t="str">
        <f>IF(X464&lt;&gt;"",(HOUR(X464)+MINUTE(X464)/60)*custohh,"")</f>
        <v/>
      </c>
      <c r="AG464" s="70"/>
      <c r="AH464" s="71" t="str">
        <f t="shared" si="5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3"/>
        <v/>
      </c>
      <c r="Z465" s="59"/>
      <c r="AA465" s="59"/>
      <c r="AB465" s="59"/>
      <c r="AC465" s="70"/>
      <c r="AD465" s="70"/>
      <c r="AE465" s="71" t="str">
        <f t="shared" si="4"/>
        <v/>
      </c>
      <c r="AF465" s="71" t="str">
        <f>IF(X465&lt;&gt;"",(HOUR(X465)+MINUTE(X465)/60)*custohh,"")</f>
        <v/>
      </c>
      <c r="AG465" s="70"/>
      <c r="AH465" s="71" t="str">
        <f t="shared" si="5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3"/>
        <v/>
      </c>
      <c r="Z466" s="59"/>
      <c r="AA466" s="59"/>
      <c r="AB466" s="59"/>
      <c r="AC466" s="70"/>
      <c r="AD466" s="70"/>
      <c r="AE466" s="71" t="str">
        <f t="shared" si="4"/>
        <v/>
      </c>
      <c r="AF466" s="71" t="str">
        <f>IF(X466&lt;&gt;"",(HOUR(X466)+MINUTE(X466)/60)*custohh,"")</f>
        <v/>
      </c>
      <c r="AG466" s="70"/>
      <c r="AH466" s="71" t="str">
        <f t="shared" si="5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3"/>
        <v/>
      </c>
      <c r="Z467" s="59"/>
      <c r="AA467" s="59"/>
      <c r="AB467" s="59"/>
      <c r="AC467" s="70"/>
      <c r="AD467" s="70"/>
      <c r="AE467" s="71" t="str">
        <f t="shared" si="4"/>
        <v/>
      </c>
      <c r="AF467" s="71" t="str">
        <f>IF(X467&lt;&gt;"",(HOUR(X467)+MINUTE(X467)/60)*custohh,"")</f>
        <v/>
      </c>
      <c r="AG467" s="70"/>
      <c r="AH467" s="71" t="str">
        <f t="shared" si="5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3"/>
        <v/>
      </c>
      <c r="Z468" s="59"/>
      <c r="AA468" s="59"/>
      <c r="AB468" s="59"/>
      <c r="AC468" s="70"/>
      <c r="AD468" s="70"/>
      <c r="AE468" s="71" t="str">
        <f t="shared" si="4"/>
        <v/>
      </c>
      <c r="AF468" s="71" t="str">
        <f>IF(X468&lt;&gt;"",(HOUR(X468)+MINUTE(X468)/60)*custohh,"")</f>
        <v/>
      </c>
      <c r="AG468" s="70"/>
      <c r="AH468" s="71" t="str">
        <f t="shared" si="5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3"/>
        <v/>
      </c>
      <c r="Z469" s="59"/>
      <c r="AA469" s="59"/>
      <c r="AB469" s="59"/>
      <c r="AC469" s="70"/>
      <c r="AD469" s="70"/>
      <c r="AE469" s="71" t="str">
        <f t="shared" si="4"/>
        <v/>
      </c>
      <c r="AF469" s="71" t="str">
        <f>IF(X469&lt;&gt;"",(HOUR(X469)+MINUTE(X469)/60)*custohh,"")</f>
        <v/>
      </c>
      <c r="AG469" s="70"/>
      <c r="AH469" s="71" t="str">
        <f t="shared" si="5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3"/>
        <v/>
      </c>
      <c r="Z470" s="59"/>
      <c r="AA470" s="59"/>
      <c r="AB470" s="59"/>
      <c r="AC470" s="70"/>
      <c r="AD470" s="70"/>
      <c r="AE470" s="71" t="str">
        <f t="shared" si="4"/>
        <v/>
      </c>
      <c r="AF470" s="71" t="str">
        <f>IF(X470&lt;&gt;"",(HOUR(X470)+MINUTE(X470)/60)*custohh,"")</f>
        <v/>
      </c>
      <c r="AG470" s="70"/>
      <c r="AH470" s="71" t="str">
        <f t="shared" si="5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3"/>
        <v/>
      </c>
      <c r="Z471" s="59"/>
      <c r="AA471" s="59"/>
      <c r="AB471" s="59"/>
      <c r="AC471" s="70"/>
      <c r="AD471" s="70"/>
      <c r="AE471" s="71" t="str">
        <f t="shared" si="4"/>
        <v/>
      </c>
      <c r="AF471" s="71" t="str">
        <f>IF(X471&lt;&gt;"",(HOUR(X471)+MINUTE(X471)/60)*custohh,"")</f>
        <v/>
      </c>
      <c r="AG471" s="70"/>
      <c r="AH471" s="71" t="str">
        <f t="shared" si="5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3"/>
        <v/>
      </c>
      <c r="Z472" s="59"/>
      <c r="AA472" s="59"/>
      <c r="AB472" s="59"/>
      <c r="AC472" s="70"/>
      <c r="AD472" s="70"/>
      <c r="AE472" s="71" t="str">
        <f t="shared" si="4"/>
        <v/>
      </c>
      <c r="AF472" s="71" t="str">
        <f>IF(X472&lt;&gt;"",(HOUR(X472)+MINUTE(X472)/60)*custohh,"")</f>
        <v/>
      </c>
      <c r="AG472" s="70"/>
      <c r="AH472" s="71" t="str">
        <f t="shared" si="5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3"/>
        <v/>
      </c>
      <c r="Z473" s="59"/>
      <c r="AA473" s="59"/>
      <c r="AB473" s="59"/>
      <c r="AC473" s="70"/>
      <c r="AD473" s="70"/>
      <c r="AE473" s="71" t="str">
        <f t="shared" si="4"/>
        <v/>
      </c>
      <c r="AF473" s="71" t="str">
        <f>IF(X473&lt;&gt;"",(HOUR(X473)+MINUTE(X473)/60)*custohh,"")</f>
        <v/>
      </c>
      <c r="AG473" s="70"/>
      <c r="AH473" s="71" t="str">
        <f t="shared" si="5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3"/>
        <v/>
      </c>
      <c r="Z474" s="59"/>
      <c r="AA474" s="59"/>
      <c r="AB474" s="59"/>
      <c r="AC474" s="70"/>
      <c r="AD474" s="70"/>
      <c r="AE474" s="71" t="str">
        <f t="shared" si="4"/>
        <v/>
      </c>
      <c r="AF474" s="71" t="str">
        <f>IF(X474&lt;&gt;"",(HOUR(X474)+MINUTE(X474)/60)*custohh,"")</f>
        <v/>
      </c>
      <c r="AG474" s="70"/>
      <c r="AH474" s="71" t="str">
        <f t="shared" si="5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3"/>
        <v/>
      </c>
      <c r="Z475" s="59"/>
      <c r="AA475" s="59"/>
      <c r="AB475" s="59"/>
      <c r="AC475" s="70"/>
      <c r="AD475" s="70"/>
      <c r="AE475" s="71" t="str">
        <f t="shared" si="4"/>
        <v/>
      </c>
      <c r="AF475" s="71" t="str">
        <f>IF(X475&lt;&gt;"",(HOUR(X475)+MINUTE(X475)/60)*custohh,"")</f>
        <v/>
      </c>
      <c r="AG475" s="70"/>
      <c r="AH475" s="71" t="str">
        <f t="shared" si="5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3"/>
        <v/>
      </c>
      <c r="Z476" s="59"/>
      <c r="AA476" s="59"/>
      <c r="AB476" s="59"/>
      <c r="AC476" s="70"/>
      <c r="AD476" s="70"/>
      <c r="AE476" s="71" t="str">
        <f t="shared" si="4"/>
        <v/>
      </c>
      <c r="AF476" s="71" t="str">
        <f>IF(X476&lt;&gt;"",(HOUR(X476)+MINUTE(X476)/60)*custohh,"")</f>
        <v/>
      </c>
      <c r="AG476" s="70"/>
      <c r="AH476" s="71" t="str">
        <f t="shared" si="5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3"/>
        <v/>
      </c>
      <c r="Z477" s="59"/>
      <c r="AA477" s="59"/>
      <c r="AB477" s="59"/>
      <c r="AC477" s="70"/>
      <c r="AD477" s="70"/>
      <c r="AE477" s="71" t="str">
        <f t="shared" si="4"/>
        <v/>
      </c>
      <c r="AF477" s="71" t="str">
        <f>IF(X477&lt;&gt;"",(HOUR(X477)+MINUTE(X477)/60)*custohh,"")</f>
        <v/>
      </c>
      <c r="AG477" s="70"/>
      <c r="AH477" s="71" t="str">
        <f t="shared" si="5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3"/>
        <v/>
      </c>
      <c r="Z478" s="59"/>
      <c r="AA478" s="59"/>
      <c r="AB478" s="59"/>
      <c r="AC478" s="70"/>
      <c r="AD478" s="70"/>
      <c r="AE478" s="71" t="str">
        <f t="shared" si="4"/>
        <v/>
      </c>
      <c r="AF478" s="71" t="str">
        <f>IF(X478&lt;&gt;"",(HOUR(X478)+MINUTE(X478)/60)*custohh,"")</f>
        <v/>
      </c>
      <c r="AG478" s="70"/>
      <c r="AH478" s="71" t="str">
        <f t="shared" si="5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3"/>
        <v/>
      </c>
      <c r="Z479" s="59"/>
      <c r="AA479" s="59"/>
      <c r="AB479" s="59"/>
      <c r="AC479" s="70"/>
      <c r="AD479" s="70"/>
      <c r="AE479" s="71" t="str">
        <f t="shared" si="4"/>
        <v/>
      </c>
      <c r="AF479" s="71" t="str">
        <f>IF(X479&lt;&gt;"",(HOUR(X479)+MINUTE(X479)/60)*custohh,"")</f>
        <v/>
      </c>
      <c r="AG479" s="70"/>
      <c r="AH479" s="71" t="str">
        <f t="shared" si="5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3"/>
        <v/>
      </c>
      <c r="Z480" s="59"/>
      <c r="AA480" s="59"/>
      <c r="AB480" s="59"/>
      <c r="AC480" s="70"/>
      <c r="AD480" s="70"/>
      <c r="AE480" s="71" t="str">
        <f t="shared" si="4"/>
        <v/>
      </c>
      <c r="AF480" s="71" t="str">
        <f>IF(X480&lt;&gt;"",(HOUR(X480)+MINUTE(X480)/60)*custohh,"")</f>
        <v/>
      </c>
      <c r="AG480" s="70"/>
      <c r="AH480" s="71" t="str">
        <f t="shared" si="5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3"/>
        <v/>
      </c>
      <c r="Z481" s="59"/>
      <c r="AA481" s="59"/>
      <c r="AB481" s="59"/>
      <c r="AC481" s="70"/>
      <c r="AD481" s="70"/>
      <c r="AE481" s="71" t="str">
        <f t="shared" si="4"/>
        <v/>
      </c>
      <c r="AF481" s="71" t="str">
        <f>IF(X481&lt;&gt;"",(HOUR(X481)+MINUTE(X481)/60)*custohh,"")</f>
        <v/>
      </c>
      <c r="AG481" s="70"/>
      <c r="AH481" s="71" t="str">
        <f t="shared" si="5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3"/>
        <v/>
      </c>
      <c r="Z482" s="59"/>
      <c r="AA482" s="59"/>
      <c r="AB482" s="59"/>
      <c r="AC482" s="70"/>
      <c r="AD482" s="70"/>
      <c r="AE482" s="71" t="str">
        <f t="shared" si="4"/>
        <v/>
      </c>
      <c r="AF482" s="71" t="str">
        <f>IF(X482&lt;&gt;"",(HOUR(X482)+MINUTE(X482)/60)*custohh,"")</f>
        <v/>
      </c>
      <c r="AG482" s="70"/>
      <c r="AH482" s="71" t="str">
        <f t="shared" si="5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3"/>
        <v/>
      </c>
      <c r="Z483" s="59"/>
      <c r="AA483" s="59"/>
      <c r="AB483" s="59"/>
      <c r="AC483" s="70"/>
      <c r="AD483" s="70"/>
      <c r="AE483" s="71" t="str">
        <f t="shared" si="4"/>
        <v/>
      </c>
      <c r="AF483" s="71" t="str">
        <f>IF(X483&lt;&gt;"",(HOUR(X483)+MINUTE(X483)/60)*custohh,"")</f>
        <v/>
      </c>
      <c r="AG483" s="70"/>
      <c r="AH483" s="71" t="str">
        <f t="shared" si="5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3"/>
        <v/>
      </c>
      <c r="Z484" s="59"/>
      <c r="AA484" s="59"/>
      <c r="AB484" s="59"/>
      <c r="AC484" s="70"/>
      <c r="AD484" s="70"/>
      <c r="AE484" s="71" t="str">
        <f t="shared" si="4"/>
        <v/>
      </c>
      <c r="AF484" s="71" t="str">
        <f>IF(X484&lt;&gt;"",(HOUR(X484)+MINUTE(X484)/60)*custohh,"")</f>
        <v/>
      </c>
      <c r="AG484" s="70"/>
      <c r="AH484" s="71" t="str">
        <f t="shared" si="5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3"/>
        <v/>
      </c>
      <c r="Z485" s="59"/>
      <c r="AA485" s="59"/>
      <c r="AB485" s="59"/>
      <c r="AC485" s="70"/>
      <c r="AD485" s="70"/>
      <c r="AE485" s="71" t="str">
        <f t="shared" si="4"/>
        <v/>
      </c>
      <c r="AF485" s="71" t="str">
        <f>IF(X485&lt;&gt;"",(HOUR(X485)+MINUTE(X485)/60)*custohh,"")</f>
        <v/>
      </c>
      <c r="AG485" s="70"/>
      <c r="AH485" s="71" t="str">
        <f t="shared" si="5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3"/>
        <v/>
      </c>
      <c r="Z486" s="59"/>
      <c r="AA486" s="59"/>
      <c r="AB486" s="59"/>
      <c r="AC486" s="70"/>
      <c r="AD486" s="70"/>
      <c r="AE486" s="71" t="str">
        <f t="shared" si="4"/>
        <v/>
      </c>
      <c r="AF486" s="71" t="str">
        <f>IF(X486&lt;&gt;"",(HOUR(X486)+MINUTE(X486)/60)*custohh,"")</f>
        <v/>
      </c>
      <c r="AG486" s="70"/>
      <c r="AH486" s="71" t="str">
        <f t="shared" si="5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3"/>
        <v/>
      </c>
      <c r="Z487" s="59"/>
      <c r="AA487" s="59"/>
      <c r="AB487" s="59"/>
      <c r="AC487" s="70"/>
      <c r="AD487" s="70"/>
      <c r="AE487" s="71" t="str">
        <f t="shared" si="4"/>
        <v/>
      </c>
      <c r="AF487" s="71" t="str">
        <f>IF(X487&lt;&gt;"",(HOUR(X487)+MINUTE(X487)/60)*custohh,"")</f>
        <v/>
      </c>
      <c r="AG487" s="70"/>
      <c r="AH487" s="71" t="str">
        <f t="shared" si="5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3"/>
        <v/>
      </c>
      <c r="Z488" s="59"/>
      <c r="AA488" s="59"/>
      <c r="AB488" s="59"/>
      <c r="AC488" s="70"/>
      <c r="AD488" s="70"/>
      <c r="AE488" s="71" t="str">
        <f t="shared" si="4"/>
        <v/>
      </c>
      <c r="AF488" s="71" t="str">
        <f>IF(X488&lt;&gt;"",(HOUR(X488)+MINUTE(X488)/60)*custohh,"")</f>
        <v/>
      </c>
      <c r="AG488" s="70"/>
      <c r="AH488" s="71" t="str">
        <f t="shared" si="5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3"/>
        <v/>
      </c>
      <c r="Z489" s="59"/>
      <c r="AA489" s="59"/>
      <c r="AB489" s="59"/>
      <c r="AC489" s="70"/>
      <c r="AD489" s="70"/>
      <c r="AE489" s="71" t="str">
        <f t="shared" si="4"/>
        <v/>
      </c>
      <c r="AF489" s="71" t="str">
        <f>IF(X489&lt;&gt;"",(HOUR(X489)+MINUTE(X489)/60)*custohh,"")</f>
        <v/>
      </c>
      <c r="AG489" s="70"/>
      <c r="AH489" s="71" t="str">
        <f t="shared" si="5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3"/>
        <v/>
      </c>
      <c r="Z490" s="59"/>
      <c r="AA490" s="59"/>
      <c r="AB490" s="59"/>
      <c r="AC490" s="70"/>
      <c r="AD490" s="70"/>
      <c r="AE490" s="71" t="str">
        <f t="shared" si="4"/>
        <v/>
      </c>
      <c r="AF490" s="71" t="str">
        <f>IF(X490&lt;&gt;"",(HOUR(X490)+MINUTE(X490)/60)*custohh,"")</f>
        <v/>
      </c>
      <c r="AG490" s="70"/>
      <c r="AH490" s="71" t="str">
        <f t="shared" si="5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3"/>
        <v/>
      </c>
      <c r="Z491" s="59"/>
      <c r="AA491" s="59"/>
      <c r="AB491" s="59"/>
      <c r="AC491" s="70"/>
      <c r="AD491" s="70"/>
      <c r="AE491" s="71" t="str">
        <f t="shared" si="4"/>
        <v/>
      </c>
      <c r="AF491" s="71" t="str">
        <f>IF(X491&lt;&gt;"",(HOUR(X491)+MINUTE(X491)/60)*custohh,"")</f>
        <v/>
      </c>
      <c r="AG491" s="70"/>
      <c r="AH491" s="71" t="str">
        <f t="shared" si="5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3"/>
        <v/>
      </c>
      <c r="Z492" s="59"/>
      <c r="AA492" s="59"/>
      <c r="AB492" s="59"/>
      <c r="AC492" s="70"/>
      <c r="AD492" s="70"/>
      <c r="AE492" s="71" t="str">
        <f t="shared" si="4"/>
        <v/>
      </c>
      <c r="AF492" s="71" t="str">
        <f>IF(X492&lt;&gt;"",(HOUR(X492)+MINUTE(X492)/60)*custohh,"")</f>
        <v/>
      </c>
      <c r="AG492" s="70"/>
      <c r="AH492" s="71" t="str">
        <f t="shared" si="5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3"/>
        <v/>
      </c>
      <c r="Z493" s="59"/>
      <c r="AA493" s="59"/>
      <c r="AB493" s="59"/>
      <c r="AC493" s="70"/>
      <c r="AD493" s="70"/>
      <c r="AE493" s="71" t="str">
        <f t="shared" si="4"/>
        <v/>
      </c>
      <c r="AF493" s="71" t="str">
        <f>IF(X493&lt;&gt;"",(HOUR(X493)+MINUTE(X493)/60)*custohh,"")</f>
        <v/>
      </c>
      <c r="AG493" s="70"/>
      <c r="AH493" s="71" t="str">
        <f t="shared" si="5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3"/>
        <v/>
      </c>
      <c r="Z494" s="59"/>
      <c r="AA494" s="59"/>
      <c r="AB494" s="59"/>
      <c r="AC494" s="70"/>
      <c r="AD494" s="70"/>
      <c r="AE494" s="71" t="str">
        <f t="shared" si="4"/>
        <v/>
      </c>
      <c r="AF494" s="71" t="str">
        <f>IF(X494&lt;&gt;"",(HOUR(X494)+MINUTE(X494)/60)*custohh,"")</f>
        <v/>
      </c>
      <c r="AG494" s="70"/>
      <c r="AH494" s="71" t="str">
        <f t="shared" si="5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3"/>
        <v/>
      </c>
      <c r="Z495" s="59"/>
      <c r="AA495" s="59"/>
      <c r="AB495" s="59"/>
      <c r="AC495" s="70"/>
      <c r="AD495" s="70"/>
      <c r="AE495" s="71" t="str">
        <f t="shared" si="4"/>
        <v/>
      </c>
      <c r="AF495" s="71" t="str">
        <f>IF(X495&lt;&gt;"",(HOUR(X495)+MINUTE(X495)/60)*custohh,"")</f>
        <v/>
      </c>
      <c r="AG495" s="70"/>
      <c r="AH495" s="71" t="str">
        <f t="shared" si="5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3"/>
        <v/>
      </c>
      <c r="Z496" s="59"/>
      <c r="AA496" s="59"/>
      <c r="AB496" s="59"/>
      <c r="AC496" s="70"/>
      <c r="AD496" s="70"/>
      <c r="AE496" s="71" t="str">
        <f t="shared" si="4"/>
        <v/>
      </c>
      <c r="AF496" s="71" t="str">
        <f>IF(X496&lt;&gt;"",(HOUR(X496)+MINUTE(X496)/60)*custohh,"")</f>
        <v/>
      </c>
      <c r="AG496" s="70"/>
      <c r="AH496" s="71" t="str">
        <f t="shared" si="5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3"/>
        <v/>
      </c>
      <c r="Z497" s="59"/>
      <c r="AA497" s="59"/>
      <c r="AB497" s="59"/>
      <c r="AC497" s="70"/>
      <c r="AD497" s="70"/>
      <c r="AE497" s="71" t="str">
        <f t="shared" si="4"/>
        <v/>
      </c>
      <c r="AF497" s="71" t="str">
        <f>IF(X497&lt;&gt;"",(HOUR(X497)+MINUTE(X497)/60)*custohh,"")</f>
        <v/>
      </c>
      <c r="AG497" s="70"/>
      <c r="AH497" s="71" t="str">
        <f t="shared" si="5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3"/>
        <v/>
      </c>
      <c r="Z498" s="59"/>
      <c r="AA498" s="59"/>
      <c r="AB498" s="59"/>
      <c r="AC498" s="70"/>
      <c r="AD498" s="70"/>
      <c r="AE498" s="71" t="str">
        <f t="shared" si="4"/>
        <v/>
      </c>
      <c r="AF498" s="71" t="str">
        <f>IF(X498&lt;&gt;"",(HOUR(X498)+MINUTE(X498)/60)*custohh,"")</f>
        <v/>
      </c>
      <c r="AG498" s="70"/>
      <c r="AH498" s="71" t="str">
        <f t="shared" si="5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3"/>
        <v/>
      </c>
      <c r="Z499" s="59"/>
      <c r="AA499" s="59"/>
      <c r="AB499" s="59"/>
      <c r="AC499" s="70"/>
      <c r="AD499" s="70"/>
      <c r="AE499" s="71" t="str">
        <f t="shared" si="4"/>
        <v/>
      </c>
      <c r="AF499" s="71" t="str">
        <f>IF(X499&lt;&gt;"",(HOUR(X499)+MINUTE(X499)/60)*custohh,"")</f>
        <v/>
      </c>
      <c r="AG499" s="70"/>
      <c r="AH499" s="71" t="str">
        <f t="shared" si="5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3"/>
        <v/>
      </c>
      <c r="Z500" s="59"/>
      <c r="AA500" s="59"/>
      <c r="AB500" s="59"/>
      <c r="AC500" s="70"/>
      <c r="AD500" s="70"/>
      <c r="AE500" s="71" t="str">
        <f t="shared" si="4"/>
        <v/>
      </c>
      <c r="AF500" s="71" t="str">
        <f>IF(X500&lt;&gt;"",(HOUR(X500)+MINUTE(X500)/60)*custohh,"")</f>
        <v/>
      </c>
      <c r="AG500" s="70"/>
      <c r="AH500" s="71" t="str">
        <f t="shared" si="5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3"/>
        <v/>
      </c>
      <c r="Z501" s="59"/>
      <c r="AA501" s="59"/>
      <c r="AB501" s="59"/>
      <c r="AC501" s="70"/>
      <c r="AD501" s="70"/>
      <c r="AE501" s="71" t="str">
        <f t="shared" si="4"/>
        <v/>
      </c>
      <c r="AF501" s="71" t="str">
        <f>IF(X501&lt;&gt;"",(HOUR(X501)+MINUTE(X501)/60)*custohh,"")</f>
        <v/>
      </c>
      <c r="AG501" s="70"/>
      <c r="AH501" s="71" t="str">
        <f t="shared" si="5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3"/>
        <v/>
      </c>
      <c r="Z502" s="59"/>
      <c r="AA502" s="59"/>
      <c r="AB502" s="59"/>
      <c r="AC502" s="70"/>
      <c r="AD502" s="70"/>
      <c r="AE502" s="71" t="str">
        <f t="shared" si="4"/>
        <v/>
      </c>
      <c r="AF502" s="71" t="str">
        <f>IF(X502&lt;&gt;"",(HOUR(X502)+MINUTE(X502)/60)*custohh,"")</f>
        <v/>
      </c>
      <c r="AG502" s="70"/>
      <c r="AH502" s="71" t="str">
        <f t="shared" si="5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3"/>
        <v/>
      </c>
      <c r="Z503" s="59"/>
      <c r="AA503" s="59"/>
      <c r="AB503" s="59"/>
      <c r="AC503" s="70"/>
      <c r="AD503" s="70"/>
      <c r="AE503" s="71" t="str">
        <f t="shared" si="4"/>
        <v/>
      </c>
      <c r="AF503" s="71" t="str">
        <f>IF(X503&lt;&gt;"",(HOUR(X503)+MINUTE(X503)/60)*custohh,"")</f>
        <v/>
      </c>
      <c r="AG503" s="70"/>
      <c r="AH503" s="71" t="str">
        <f t="shared" si="5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3"/>
        <v/>
      </c>
      <c r="Z504" s="59"/>
      <c r="AA504" s="59"/>
      <c r="AB504" s="59"/>
      <c r="AC504" s="70"/>
      <c r="AD504" s="70"/>
      <c r="AE504" s="71" t="str">
        <f t="shared" si="4"/>
        <v/>
      </c>
      <c r="AF504" s="71" t="str">
        <f>IF(X504&lt;&gt;"",(HOUR(X504)+MINUTE(X504)/60)*custohh,"")</f>
        <v/>
      </c>
      <c r="AG504" s="70"/>
      <c r="AH504" s="71" t="str">
        <f t="shared" si="5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3"/>
        <v/>
      </c>
      <c r="Z505" s="59"/>
      <c r="AA505" s="59"/>
      <c r="AB505" s="59"/>
      <c r="AC505" s="70"/>
      <c r="AD505" s="70"/>
      <c r="AE505" s="71" t="str">
        <f t="shared" si="4"/>
        <v/>
      </c>
      <c r="AF505" s="71" t="str">
        <f>IF(X505&lt;&gt;"",(HOUR(X505)+MINUTE(X505)/60)*custohh,"")</f>
        <v/>
      </c>
      <c r="AG505" s="70"/>
      <c r="AH505" s="71" t="str">
        <f t="shared" si="5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3"/>
        <v/>
      </c>
      <c r="Z506" s="59"/>
      <c r="AA506" s="59"/>
      <c r="AB506" s="59"/>
      <c r="AC506" s="70"/>
      <c r="AD506" s="70"/>
      <c r="AE506" s="71" t="str">
        <f t="shared" si="4"/>
        <v/>
      </c>
      <c r="AF506" s="71" t="str">
        <f>IF(X506&lt;&gt;"",(HOUR(X506)+MINUTE(X506)/60)*custohh,"")</f>
        <v/>
      </c>
      <c r="AG506" s="70"/>
      <c r="AH506" s="71" t="str">
        <f t="shared" si="5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3"/>
        <v/>
      </c>
      <c r="Z507" s="59"/>
      <c r="AA507" s="59"/>
      <c r="AB507" s="59"/>
      <c r="AC507" s="70"/>
      <c r="AD507" s="70"/>
      <c r="AE507" s="71" t="str">
        <f t="shared" si="4"/>
        <v/>
      </c>
      <c r="AF507" s="71" t="str">
        <f>IF(X507&lt;&gt;"",(HOUR(X507)+MINUTE(X507)/60)*custohh,"")</f>
        <v/>
      </c>
      <c r="AG507" s="70"/>
      <c r="AH507" s="71" t="str">
        <f t="shared" si="5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3"/>
        <v/>
      </c>
      <c r="Z508" s="59"/>
      <c r="AA508" s="59"/>
      <c r="AB508" s="59"/>
      <c r="AC508" s="70"/>
      <c r="AD508" s="70"/>
      <c r="AE508" s="71" t="str">
        <f t="shared" si="4"/>
        <v/>
      </c>
      <c r="AF508" s="71" t="str">
        <f>IF(X508&lt;&gt;"",(HOUR(X508)+MINUTE(X508)/60)*custohh,"")</f>
        <v/>
      </c>
      <c r="AG508" s="70"/>
      <c r="AH508" s="71" t="str">
        <f t="shared" si="5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3"/>
        <v/>
      </c>
      <c r="Z509" s="59"/>
      <c r="AA509" s="59"/>
      <c r="AB509" s="59"/>
      <c r="AC509" s="70"/>
      <c r="AD509" s="70"/>
      <c r="AE509" s="71" t="str">
        <f t="shared" si="4"/>
        <v/>
      </c>
      <c r="AF509" s="71" t="str">
        <f>IF(X509&lt;&gt;"",(HOUR(X509)+MINUTE(X509)/60)*custohh,"")</f>
        <v/>
      </c>
      <c r="AG509" s="70"/>
      <c r="AH509" s="71" t="str">
        <f t="shared" si="5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3"/>
        <v/>
      </c>
      <c r="Z510" s="59"/>
      <c r="AA510" s="59"/>
      <c r="AB510" s="59"/>
      <c r="AC510" s="70"/>
      <c r="AD510" s="70"/>
      <c r="AE510" s="71" t="str">
        <f t="shared" si="4"/>
        <v/>
      </c>
      <c r="AF510" s="71" t="str">
        <f>IF(X510&lt;&gt;"",(HOUR(X510)+MINUTE(X510)/60)*custohh,"")</f>
        <v/>
      </c>
      <c r="AG510" s="70"/>
      <c r="AH510" s="71" t="str">
        <f t="shared" si="5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3"/>
        <v/>
      </c>
      <c r="Z511" s="59"/>
      <c r="AA511" s="59"/>
      <c r="AB511" s="59"/>
      <c r="AC511" s="70"/>
      <c r="AD511" s="70"/>
      <c r="AE511" s="71" t="str">
        <f t="shared" si="4"/>
        <v/>
      </c>
      <c r="AF511" s="71" t="str">
        <f>IF(X511&lt;&gt;"",(HOUR(X511)+MINUTE(X511)/60)*custohh,"")</f>
        <v/>
      </c>
      <c r="AG511" s="70"/>
      <c r="AH511" s="71" t="str">
        <f t="shared" si="5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3"/>
        <v/>
      </c>
      <c r="Z512" s="59"/>
      <c r="AA512" s="59"/>
      <c r="AB512" s="59"/>
      <c r="AC512" s="70"/>
      <c r="AD512" s="70"/>
      <c r="AE512" s="71" t="str">
        <f t="shared" si="4"/>
        <v/>
      </c>
      <c r="AF512" s="71" t="str">
        <f>IF(X512&lt;&gt;"",(HOUR(X512)+MINUTE(X512)/60)*custohh,"")</f>
        <v/>
      </c>
      <c r="AG512" s="70"/>
      <c r="AH512" s="71" t="str">
        <f t="shared" si="5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3"/>
        <v/>
      </c>
      <c r="Z513" s="59"/>
      <c r="AA513" s="59"/>
      <c r="AB513" s="59"/>
      <c r="AC513" s="70"/>
      <c r="AD513" s="70"/>
      <c r="AE513" s="71" t="str">
        <f t="shared" si="4"/>
        <v/>
      </c>
      <c r="AF513" s="71" t="str">
        <f>IF(X513&lt;&gt;"",(HOUR(X513)+MINUTE(X513)/60)*custohh,"")</f>
        <v/>
      </c>
      <c r="AG513" s="70"/>
      <c r="AH513" s="71" t="str">
        <f t="shared" si="5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3"/>
        <v/>
      </c>
      <c r="Z514" s="59"/>
      <c r="AA514" s="59"/>
      <c r="AB514" s="59"/>
      <c r="AC514" s="70"/>
      <c r="AD514" s="70"/>
      <c r="AE514" s="71" t="str">
        <f t="shared" si="4"/>
        <v/>
      </c>
      <c r="AF514" s="71" t="str">
        <f>IF(X514&lt;&gt;"",(HOUR(X514)+MINUTE(X514)/60)*custohh,"")</f>
        <v/>
      </c>
      <c r="AG514" s="70"/>
      <c r="AH514" s="71" t="str">
        <f t="shared" si="5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3"/>
        <v/>
      </c>
      <c r="Z515" s="59"/>
      <c r="AA515" s="59"/>
      <c r="AB515" s="59"/>
      <c r="AC515" s="70"/>
      <c r="AD515" s="70"/>
      <c r="AE515" s="71" t="str">
        <f t="shared" si="4"/>
        <v/>
      </c>
      <c r="AF515" s="71" t="str">
        <f>IF(X515&lt;&gt;"",(HOUR(X515)+MINUTE(X515)/60)*custohh,"")</f>
        <v/>
      </c>
      <c r="AG515" s="70"/>
      <c r="AH515" s="71" t="str">
        <f t="shared" si="5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3"/>
        <v/>
      </c>
      <c r="Z516" s="59"/>
      <c r="AA516" s="59"/>
      <c r="AB516" s="59"/>
      <c r="AC516" s="70"/>
      <c r="AD516" s="70"/>
      <c r="AE516" s="71" t="str">
        <f t="shared" si="4"/>
        <v/>
      </c>
      <c r="AF516" s="71" t="str">
        <f>IF(X516&lt;&gt;"",(HOUR(X516)+MINUTE(X516)/60)*custohh,"")</f>
        <v/>
      </c>
      <c r="AG516" s="70"/>
      <c r="AH516" s="71" t="str">
        <f t="shared" si="5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3"/>
        <v/>
      </c>
      <c r="Z517" s="59"/>
      <c r="AA517" s="59"/>
      <c r="AB517" s="59"/>
      <c r="AC517" s="70"/>
      <c r="AD517" s="70"/>
      <c r="AE517" s="71" t="str">
        <f t="shared" si="4"/>
        <v/>
      </c>
      <c r="AF517" s="71" t="str">
        <f>IF(X517&lt;&gt;"",(HOUR(X517)+MINUTE(X517)/60)*custohh,"")</f>
        <v/>
      </c>
      <c r="AG517" s="70"/>
      <c r="AH517" s="71" t="str">
        <f t="shared" si="5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3"/>
        <v/>
      </c>
      <c r="Z518" s="59"/>
      <c r="AA518" s="59"/>
      <c r="AB518" s="59"/>
      <c r="AC518" s="70"/>
      <c r="AD518" s="70"/>
      <c r="AE518" s="71" t="str">
        <f t="shared" si="4"/>
        <v/>
      </c>
      <c r="AF518" s="71" t="str">
        <f>IF(X518&lt;&gt;"",(HOUR(X518)+MINUTE(X518)/60)*custohh,"")</f>
        <v/>
      </c>
      <c r="AG518" s="70"/>
      <c r="AH518" s="71" t="str">
        <f t="shared" si="5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3"/>
        <v/>
      </c>
      <c r="Z519" s="59"/>
      <c r="AA519" s="59"/>
      <c r="AB519" s="59"/>
      <c r="AC519" s="70"/>
      <c r="AD519" s="70"/>
      <c r="AE519" s="71" t="str">
        <f t="shared" si="4"/>
        <v/>
      </c>
      <c r="AF519" s="71" t="str">
        <f>IF(X519&lt;&gt;"",(HOUR(X519)+MINUTE(X519)/60)*custohh,"")</f>
        <v/>
      </c>
      <c r="AG519" s="70"/>
      <c r="AH519" s="71" t="str">
        <f t="shared" si="5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3"/>
        <v/>
      </c>
      <c r="Z520" s="59"/>
      <c r="AA520" s="59"/>
      <c r="AB520" s="59"/>
      <c r="AC520" s="70"/>
      <c r="AD520" s="70"/>
      <c r="AE520" s="71" t="str">
        <f t="shared" si="4"/>
        <v/>
      </c>
      <c r="AF520" s="71" t="str">
        <f>IF(X520&lt;&gt;"",(HOUR(X520)+MINUTE(X520)/60)*custohh,"")</f>
        <v/>
      </c>
      <c r="AG520" s="70"/>
      <c r="AH520" s="71" t="str">
        <f t="shared" si="5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3"/>
        <v/>
      </c>
      <c r="Z521" s="59"/>
      <c r="AA521" s="59"/>
      <c r="AB521" s="59"/>
      <c r="AC521" s="70"/>
      <c r="AD521" s="70"/>
      <c r="AE521" s="71" t="str">
        <f t="shared" si="4"/>
        <v/>
      </c>
      <c r="AF521" s="71" t="str">
        <f>IF(X521&lt;&gt;"",(HOUR(X521)+MINUTE(X521)/60)*custohh,"")</f>
        <v/>
      </c>
      <c r="AG521" s="70"/>
      <c r="AH521" s="71" t="str">
        <f t="shared" si="5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3"/>
        <v/>
      </c>
      <c r="Z522" s="59"/>
      <c r="AA522" s="59"/>
      <c r="AB522" s="59"/>
      <c r="AC522" s="70"/>
      <c r="AD522" s="70"/>
      <c r="AE522" s="71" t="str">
        <f t="shared" si="4"/>
        <v/>
      </c>
      <c r="AF522" s="71" t="str">
        <f>IF(X522&lt;&gt;"",(HOUR(X522)+MINUTE(X522)/60)*custohh,"")</f>
        <v/>
      </c>
      <c r="AG522" s="70"/>
      <c r="AH522" s="71" t="str">
        <f t="shared" si="5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3"/>
        <v/>
      </c>
      <c r="Z523" s="59"/>
      <c r="AA523" s="59"/>
      <c r="AB523" s="59"/>
      <c r="AC523" s="70"/>
      <c r="AD523" s="70"/>
      <c r="AE523" s="71" t="str">
        <f t="shared" si="4"/>
        <v/>
      </c>
      <c r="AF523" s="71" t="str">
        <f>IF(X523&lt;&gt;"",(HOUR(X523)+MINUTE(X523)/60)*custohh,"")</f>
        <v/>
      </c>
      <c r="AG523" s="70"/>
      <c r="AH523" s="71" t="str">
        <f t="shared" si="5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3"/>
        <v/>
      </c>
      <c r="Z524" s="59"/>
      <c r="AA524" s="59"/>
      <c r="AB524" s="59"/>
      <c r="AC524" s="70"/>
      <c r="AD524" s="70"/>
      <c r="AE524" s="71" t="str">
        <f t="shared" si="4"/>
        <v/>
      </c>
      <c r="AF524" s="71" t="str">
        <f>IF(X524&lt;&gt;"",(HOUR(X524)+MINUTE(X524)/60)*custohh,"")</f>
        <v/>
      </c>
      <c r="AG524" s="70"/>
      <c r="AH524" s="71" t="str">
        <f t="shared" si="5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3"/>
        <v/>
      </c>
      <c r="Z525" s="59"/>
      <c r="AA525" s="59"/>
      <c r="AB525" s="59"/>
      <c r="AC525" s="70"/>
      <c r="AD525" s="70"/>
      <c r="AE525" s="71" t="str">
        <f t="shared" si="4"/>
        <v/>
      </c>
      <c r="AF525" s="71" t="str">
        <f>IF(X525&lt;&gt;"",(HOUR(X525)+MINUTE(X525)/60)*custohh,"")</f>
        <v/>
      </c>
      <c r="AG525" s="70"/>
      <c r="AH525" s="71" t="str">
        <f t="shared" si="5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3"/>
        <v/>
      </c>
      <c r="Z526" s="59"/>
      <c r="AA526" s="59"/>
      <c r="AB526" s="59"/>
      <c r="AC526" s="70"/>
      <c r="AD526" s="70"/>
      <c r="AE526" s="71" t="str">
        <f t="shared" si="4"/>
        <v/>
      </c>
      <c r="AF526" s="71" t="str">
        <f>IF(X526&lt;&gt;"",(HOUR(X526)+MINUTE(X526)/60)*custohh,"")</f>
        <v/>
      </c>
      <c r="AG526" s="70"/>
      <c r="AH526" s="71" t="str">
        <f t="shared" si="5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3"/>
        <v/>
      </c>
      <c r="Z527" s="59"/>
      <c r="AA527" s="59"/>
      <c r="AB527" s="59"/>
      <c r="AC527" s="70"/>
      <c r="AD527" s="70"/>
      <c r="AE527" s="71" t="str">
        <f t="shared" si="4"/>
        <v/>
      </c>
      <c r="AF527" s="71" t="str">
        <f>IF(X527&lt;&gt;"",(HOUR(X527)+MINUTE(X527)/60)*custohh,"")</f>
        <v/>
      </c>
      <c r="AG527" s="70"/>
      <c r="AH527" s="71" t="str">
        <f t="shared" si="5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3"/>
        <v/>
      </c>
      <c r="Z528" s="59"/>
      <c r="AA528" s="59"/>
      <c r="AB528" s="59"/>
      <c r="AC528" s="70"/>
      <c r="AD528" s="70"/>
      <c r="AE528" s="71" t="str">
        <f t="shared" si="4"/>
        <v/>
      </c>
      <c r="AF528" s="71" t="str">
        <f>IF(X528&lt;&gt;"",(HOUR(X528)+MINUTE(X528)/60)*custohh,"")</f>
        <v/>
      </c>
      <c r="AG528" s="70"/>
      <c r="AH528" s="71" t="str">
        <f t="shared" si="5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3"/>
        <v/>
      </c>
      <c r="Z529" s="59"/>
      <c r="AA529" s="59"/>
      <c r="AB529" s="59"/>
      <c r="AC529" s="70"/>
      <c r="AD529" s="70"/>
      <c r="AE529" s="71" t="str">
        <f t="shared" si="4"/>
        <v/>
      </c>
      <c r="AF529" s="71" t="str">
        <f>IF(X529&lt;&gt;"",(HOUR(X529)+MINUTE(X529)/60)*custohh,"")</f>
        <v/>
      </c>
      <c r="AG529" s="70"/>
      <c r="AH529" s="71" t="str">
        <f t="shared" si="5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3"/>
        <v/>
      </c>
      <c r="Z530" s="59"/>
      <c r="AA530" s="59"/>
      <c r="AB530" s="59"/>
      <c r="AC530" s="70"/>
      <c r="AD530" s="70"/>
      <c r="AE530" s="71" t="str">
        <f t="shared" si="4"/>
        <v/>
      </c>
      <c r="AF530" s="71" t="str">
        <f>IF(X530&lt;&gt;"",(HOUR(X530)+MINUTE(X530)/60)*custohh,"")</f>
        <v/>
      </c>
      <c r="AG530" s="70"/>
      <c r="AH530" s="71" t="str">
        <f t="shared" si="5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3"/>
        <v/>
      </c>
      <c r="Z531" s="59"/>
      <c r="AA531" s="59"/>
      <c r="AB531" s="59"/>
      <c r="AC531" s="70"/>
      <c r="AD531" s="70"/>
      <c r="AE531" s="71" t="str">
        <f t="shared" si="4"/>
        <v/>
      </c>
      <c r="AF531" s="71" t="str">
        <f>IF(X531&lt;&gt;"",(HOUR(X531)+MINUTE(X531)/60)*custohh,"")</f>
        <v/>
      </c>
      <c r="AG531" s="70"/>
      <c r="AH531" s="71" t="str">
        <f t="shared" si="5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3"/>
        <v/>
      </c>
      <c r="Z532" s="59"/>
      <c r="AA532" s="59"/>
      <c r="AB532" s="59"/>
      <c r="AC532" s="70"/>
      <c r="AD532" s="70"/>
      <c r="AE532" s="71" t="str">
        <f t="shared" si="4"/>
        <v/>
      </c>
      <c r="AF532" s="71" t="str">
        <f>IF(X532&lt;&gt;"",(HOUR(X532)+MINUTE(X532)/60)*custohh,"")</f>
        <v/>
      </c>
      <c r="AG532" s="70"/>
      <c r="AH532" s="71" t="str">
        <f t="shared" si="5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3"/>
        <v/>
      </c>
      <c r="Z533" s="59"/>
      <c r="AA533" s="59"/>
      <c r="AB533" s="59"/>
      <c r="AC533" s="70"/>
      <c r="AD533" s="70"/>
      <c r="AE533" s="71" t="str">
        <f t="shared" si="4"/>
        <v/>
      </c>
      <c r="AF533" s="71" t="str">
        <f>IF(X533&lt;&gt;"",(HOUR(X533)+MINUTE(X533)/60)*custohh,"")</f>
        <v/>
      </c>
      <c r="AG533" s="70"/>
      <c r="AH533" s="71" t="str">
        <f t="shared" si="5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3"/>
        <v/>
      </c>
      <c r="Z534" s="59"/>
      <c r="AA534" s="59"/>
      <c r="AB534" s="59"/>
      <c r="AC534" s="70"/>
      <c r="AD534" s="70"/>
      <c r="AE534" s="71" t="str">
        <f t="shared" si="4"/>
        <v/>
      </c>
      <c r="AF534" s="71" t="str">
        <f>IF(X534&lt;&gt;"",(HOUR(X534)+MINUTE(X534)/60)*custohh,"")</f>
        <v/>
      </c>
      <c r="AG534" s="70"/>
      <c r="AH534" s="71" t="str">
        <f t="shared" si="5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3"/>
        <v/>
      </c>
      <c r="Z535" s="59"/>
      <c r="AA535" s="59"/>
      <c r="AB535" s="59"/>
      <c r="AC535" s="70"/>
      <c r="AD535" s="70"/>
      <c r="AE535" s="71" t="str">
        <f t="shared" si="4"/>
        <v/>
      </c>
      <c r="AF535" s="71" t="str">
        <f>IF(X535&lt;&gt;"",(HOUR(X535)+MINUTE(X535)/60)*custohh,"")</f>
        <v/>
      </c>
      <c r="AG535" s="70"/>
      <c r="AH535" s="71" t="str">
        <f t="shared" si="5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3"/>
        <v/>
      </c>
      <c r="Z536" s="59"/>
      <c r="AA536" s="59"/>
      <c r="AB536" s="59"/>
      <c r="AC536" s="70"/>
      <c r="AD536" s="70"/>
      <c r="AE536" s="71" t="str">
        <f t="shared" si="4"/>
        <v/>
      </c>
      <c r="AF536" s="71" t="str">
        <f>IF(X536&lt;&gt;"",(HOUR(X536)+MINUTE(X536)/60)*custohh,"")</f>
        <v/>
      </c>
      <c r="AG536" s="70"/>
      <c r="AH536" s="71" t="str">
        <f t="shared" si="5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3"/>
        <v/>
      </c>
      <c r="Z537" s="59"/>
      <c r="AA537" s="59"/>
      <c r="AB537" s="59"/>
      <c r="AC537" s="70"/>
      <c r="AD537" s="70"/>
      <c r="AE537" s="71" t="str">
        <f t="shared" si="4"/>
        <v/>
      </c>
      <c r="AF537" s="71" t="str">
        <f>IF(X537&lt;&gt;"",(HOUR(X537)+MINUTE(X537)/60)*custohh,"")</f>
        <v/>
      </c>
      <c r="AG537" s="70"/>
      <c r="AH537" s="71" t="str">
        <f t="shared" si="5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3"/>
        <v/>
      </c>
      <c r="Z538" s="59"/>
      <c r="AA538" s="59"/>
      <c r="AB538" s="59"/>
      <c r="AC538" s="70"/>
      <c r="AD538" s="70"/>
      <c r="AE538" s="71" t="str">
        <f t="shared" si="4"/>
        <v/>
      </c>
      <c r="AF538" s="71" t="str">
        <f>IF(X538&lt;&gt;"",(HOUR(X538)+MINUTE(X538)/60)*custohh,"")</f>
        <v/>
      </c>
      <c r="AG538" s="70"/>
      <c r="AH538" s="71" t="str">
        <f t="shared" si="5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3"/>
        <v/>
      </c>
      <c r="Z539" s="59"/>
      <c r="AA539" s="59"/>
      <c r="AB539" s="59"/>
      <c r="AC539" s="70"/>
      <c r="AD539" s="70"/>
      <c r="AE539" s="71" t="str">
        <f t="shared" si="4"/>
        <v/>
      </c>
      <c r="AF539" s="71" t="str">
        <f>IF(X539&lt;&gt;"",(HOUR(X539)+MINUTE(X539)/60)*custohh,"")</f>
        <v/>
      </c>
      <c r="AG539" s="70"/>
      <c r="AH539" s="71" t="str">
        <f t="shared" si="5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3"/>
        <v/>
      </c>
      <c r="Z540" s="59"/>
      <c r="AA540" s="59"/>
      <c r="AB540" s="59"/>
      <c r="AC540" s="70"/>
      <c r="AD540" s="70"/>
      <c r="AE540" s="71" t="str">
        <f t="shared" si="4"/>
        <v/>
      </c>
      <c r="AF540" s="71" t="str">
        <f>IF(X540&lt;&gt;"",(HOUR(X540)+MINUTE(X540)/60)*custohh,"")</f>
        <v/>
      </c>
      <c r="AG540" s="70"/>
      <c r="AH540" s="71" t="str">
        <f t="shared" si="5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3"/>
        <v/>
      </c>
      <c r="Z541" s="59"/>
      <c r="AA541" s="59"/>
      <c r="AB541" s="59"/>
      <c r="AC541" s="70"/>
      <c r="AD541" s="70"/>
      <c r="AE541" s="71" t="str">
        <f t="shared" si="4"/>
        <v/>
      </c>
      <c r="AF541" s="71" t="str">
        <f>IF(X541&lt;&gt;"",(HOUR(X541)+MINUTE(X541)/60)*custohh,"")</f>
        <v/>
      </c>
      <c r="AG541" s="70"/>
      <c r="AH541" s="71" t="str">
        <f t="shared" si="5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3"/>
        <v/>
      </c>
      <c r="Z542" s="59"/>
      <c r="AA542" s="59"/>
      <c r="AB542" s="59"/>
      <c r="AC542" s="70"/>
      <c r="AD542" s="70"/>
      <c r="AE542" s="71" t="str">
        <f t="shared" si="4"/>
        <v/>
      </c>
      <c r="AF542" s="71" t="str">
        <f>IF(X542&lt;&gt;"",(HOUR(X542)+MINUTE(X542)/60)*custohh,"")</f>
        <v/>
      </c>
      <c r="AG542" s="70"/>
      <c r="AH542" s="71" t="str">
        <f t="shared" si="5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3"/>
        <v/>
      </c>
      <c r="Z543" s="59"/>
      <c r="AA543" s="59"/>
      <c r="AB543" s="59"/>
      <c r="AC543" s="70"/>
      <c r="AD543" s="70"/>
      <c r="AE543" s="71" t="str">
        <f t="shared" si="4"/>
        <v/>
      </c>
      <c r="AF543" s="71" t="str">
        <f>IF(X543&lt;&gt;"",(HOUR(X543)+MINUTE(X543)/60)*custohh,"")</f>
        <v/>
      </c>
      <c r="AG543" s="70"/>
      <c r="AH543" s="71" t="str">
        <f t="shared" si="5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3"/>
        <v/>
      </c>
      <c r="Z544" s="59"/>
      <c r="AA544" s="59"/>
      <c r="AB544" s="59"/>
      <c r="AC544" s="70"/>
      <c r="AD544" s="70"/>
      <c r="AE544" s="71" t="str">
        <f t="shared" si="4"/>
        <v/>
      </c>
      <c r="AF544" s="71" t="str">
        <f>IF(X544&lt;&gt;"",(HOUR(X544)+MINUTE(X544)/60)*custohh,"")</f>
        <v/>
      </c>
      <c r="AG544" s="70"/>
      <c r="AH544" s="71" t="str">
        <f t="shared" si="5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3"/>
        <v/>
      </c>
      <c r="Z545" s="59"/>
      <c r="AA545" s="59"/>
      <c r="AB545" s="59"/>
      <c r="AC545" s="70"/>
      <c r="AD545" s="70"/>
      <c r="AE545" s="71" t="str">
        <f t="shared" si="4"/>
        <v/>
      </c>
      <c r="AF545" s="71" t="str">
        <f>IF(X545&lt;&gt;"",(HOUR(X545)+MINUTE(X545)/60)*custohh,"")</f>
        <v/>
      </c>
      <c r="AG545" s="70"/>
      <c r="AH545" s="71" t="str">
        <f t="shared" si="5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3"/>
        <v/>
      </c>
      <c r="Z546" s="59"/>
      <c r="AA546" s="59"/>
      <c r="AB546" s="59"/>
      <c r="AC546" s="70"/>
      <c r="AD546" s="70"/>
      <c r="AE546" s="71" t="str">
        <f t="shared" si="4"/>
        <v/>
      </c>
      <c r="AF546" s="71" t="str">
        <f>IF(X546&lt;&gt;"",(HOUR(X546)+MINUTE(X546)/60)*custohh,"")</f>
        <v/>
      </c>
      <c r="AG546" s="70"/>
      <c r="AH546" s="71" t="str">
        <f t="shared" si="5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3"/>
        <v/>
      </c>
      <c r="Z547" s="59"/>
      <c r="AA547" s="59"/>
      <c r="AB547" s="59"/>
      <c r="AC547" s="70"/>
      <c r="AD547" s="70"/>
      <c r="AE547" s="71" t="str">
        <f t="shared" si="4"/>
        <v/>
      </c>
      <c r="AF547" s="71" t="str">
        <f>IF(X547&lt;&gt;"",(HOUR(X547)+MINUTE(X547)/60)*custohh,"")</f>
        <v/>
      </c>
      <c r="AG547" s="70"/>
      <c r="AH547" s="71" t="str">
        <f t="shared" si="5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3"/>
        <v/>
      </c>
      <c r="Z548" s="59"/>
      <c r="AA548" s="59"/>
      <c r="AB548" s="59"/>
      <c r="AC548" s="70"/>
      <c r="AD548" s="70"/>
      <c r="AE548" s="71" t="str">
        <f t="shared" si="4"/>
        <v/>
      </c>
      <c r="AF548" s="71" t="str">
        <f>IF(X548&lt;&gt;"",(HOUR(X548)+MINUTE(X548)/60)*custohh,"")</f>
        <v/>
      </c>
      <c r="AG548" s="70"/>
      <c r="AH548" s="71" t="str">
        <f t="shared" si="5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3"/>
        <v/>
      </c>
      <c r="Z549" s="59"/>
      <c r="AA549" s="59"/>
      <c r="AB549" s="59"/>
      <c r="AC549" s="70"/>
      <c r="AD549" s="70"/>
      <c r="AE549" s="71" t="str">
        <f t="shared" si="4"/>
        <v/>
      </c>
      <c r="AF549" s="71" t="str">
        <f>IF(X549&lt;&gt;"",(HOUR(X549)+MINUTE(X549)/60)*custohh,"")</f>
        <v/>
      </c>
      <c r="AG549" s="70"/>
      <c r="AH549" s="71" t="str">
        <f t="shared" si="5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3"/>
        <v/>
      </c>
      <c r="Z550" s="59"/>
      <c r="AA550" s="59"/>
      <c r="AB550" s="59"/>
      <c r="AC550" s="70"/>
      <c r="AD550" s="70"/>
      <c r="AE550" s="71" t="str">
        <f t="shared" si="4"/>
        <v/>
      </c>
      <c r="AF550" s="71" t="str">
        <f>IF(X550&lt;&gt;"",(HOUR(X550)+MINUTE(X550)/60)*custohh,"")</f>
        <v/>
      </c>
      <c r="AG550" s="70"/>
      <c r="AH550" s="71" t="str">
        <f t="shared" si="5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3"/>
        <v/>
      </c>
      <c r="Z551" s="59"/>
      <c r="AA551" s="59"/>
      <c r="AB551" s="59"/>
      <c r="AC551" s="70"/>
      <c r="AD551" s="70"/>
      <c r="AE551" s="71" t="str">
        <f t="shared" si="4"/>
        <v/>
      </c>
      <c r="AF551" s="71" t="str">
        <f>IF(X551&lt;&gt;"",(HOUR(X551)+MINUTE(X551)/60)*custohh,"")</f>
        <v/>
      </c>
      <c r="AG551" s="70"/>
      <c r="AH551" s="71" t="str">
        <f t="shared" si="5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3"/>
        <v/>
      </c>
      <c r="Z552" s="59"/>
      <c r="AA552" s="59"/>
      <c r="AB552" s="59"/>
      <c r="AC552" s="70"/>
      <c r="AD552" s="70"/>
      <c r="AE552" s="71" t="str">
        <f t="shared" si="4"/>
        <v/>
      </c>
      <c r="AF552" s="71" t="str">
        <f>IF(X552&lt;&gt;"",(HOUR(X552)+MINUTE(X552)/60)*custohh,"")</f>
        <v/>
      </c>
      <c r="AG552" s="70"/>
      <c r="AH552" s="71" t="str">
        <f t="shared" si="5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3"/>
        <v/>
      </c>
      <c r="Z553" s="59"/>
      <c r="AA553" s="59"/>
      <c r="AB553" s="59"/>
      <c r="AC553" s="70"/>
      <c r="AD553" s="70"/>
      <c r="AE553" s="71" t="str">
        <f t="shared" si="4"/>
        <v/>
      </c>
      <c r="AF553" s="71" t="str">
        <f>IF(X553&lt;&gt;"",(HOUR(X553)+MINUTE(X553)/60)*custohh,"")</f>
        <v/>
      </c>
      <c r="AG553" s="70"/>
      <c r="AH553" s="71" t="str">
        <f t="shared" si="5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3"/>
        <v/>
      </c>
      <c r="Z554" s="59"/>
      <c r="AA554" s="59"/>
      <c r="AB554" s="59"/>
      <c r="AC554" s="70"/>
      <c r="AD554" s="70"/>
      <c r="AE554" s="71" t="str">
        <f t="shared" si="4"/>
        <v/>
      </c>
      <c r="AF554" s="71" t="str">
        <f>IF(X554&lt;&gt;"",(HOUR(X554)+MINUTE(X554)/60)*custohh,"")</f>
        <v/>
      </c>
      <c r="AG554" s="70"/>
      <c r="AH554" s="71" t="str">
        <f t="shared" si="5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3"/>
        <v/>
      </c>
      <c r="Z555" s="59"/>
      <c r="AA555" s="59"/>
      <c r="AB555" s="59"/>
      <c r="AC555" s="70"/>
      <c r="AD555" s="70"/>
      <c r="AE555" s="71" t="str">
        <f t="shared" si="4"/>
        <v/>
      </c>
      <c r="AF555" s="71" t="str">
        <f>IF(X555&lt;&gt;"",(HOUR(X555)+MINUTE(X555)/60)*custohh,"")</f>
        <v/>
      </c>
      <c r="AG555" s="70"/>
      <c r="AH555" s="71" t="str">
        <f t="shared" si="5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3"/>
        <v/>
      </c>
      <c r="Z556" s="59"/>
      <c r="AA556" s="59"/>
      <c r="AB556" s="59"/>
      <c r="AC556" s="70"/>
      <c r="AD556" s="70"/>
      <c r="AE556" s="71" t="str">
        <f t="shared" si="4"/>
        <v/>
      </c>
      <c r="AF556" s="71" t="str">
        <f>IF(X556&lt;&gt;"",(HOUR(X556)+MINUTE(X556)/60)*custohh,"")</f>
        <v/>
      </c>
      <c r="AG556" s="70"/>
      <c r="AH556" s="71" t="str">
        <f t="shared" si="5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3"/>
        <v/>
      </c>
      <c r="Z557" s="59"/>
      <c r="AA557" s="59"/>
      <c r="AB557" s="59"/>
      <c r="AC557" s="70"/>
      <c r="AD557" s="70"/>
      <c r="AE557" s="71" t="str">
        <f t="shared" si="4"/>
        <v/>
      </c>
      <c r="AF557" s="71" t="str">
        <f>IF(X557&lt;&gt;"",(HOUR(X557)+MINUTE(X557)/60)*custohh,"")</f>
        <v/>
      </c>
      <c r="AG557" s="70"/>
      <c r="AH557" s="71" t="str">
        <f t="shared" si="5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3"/>
        <v/>
      </c>
      <c r="Z558" s="59"/>
      <c r="AA558" s="59"/>
      <c r="AB558" s="59"/>
      <c r="AC558" s="70"/>
      <c r="AD558" s="70"/>
      <c r="AE558" s="71" t="str">
        <f t="shared" si="4"/>
        <v/>
      </c>
      <c r="AF558" s="71" t="str">
        <f>IF(X558&lt;&gt;"",(HOUR(X558)+MINUTE(X558)/60)*custohh,"")</f>
        <v/>
      </c>
      <c r="AG558" s="70"/>
      <c r="AH558" s="71" t="str">
        <f t="shared" si="5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3"/>
        <v/>
      </c>
      <c r="Z559" s="59"/>
      <c r="AA559" s="59"/>
      <c r="AB559" s="59"/>
      <c r="AC559" s="70"/>
      <c r="AD559" s="70"/>
      <c r="AE559" s="71" t="str">
        <f t="shared" si="4"/>
        <v/>
      </c>
      <c r="AF559" s="71" t="str">
        <f>IF(X559&lt;&gt;"",(HOUR(X559)+MINUTE(X559)/60)*custohh,"")</f>
        <v/>
      </c>
      <c r="AG559" s="70"/>
      <c r="AH559" s="71" t="str">
        <f t="shared" si="5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3"/>
        <v/>
      </c>
      <c r="Z560" s="59"/>
      <c r="AA560" s="59"/>
      <c r="AB560" s="59"/>
      <c r="AC560" s="70"/>
      <c r="AD560" s="70"/>
      <c r="AE560" s="71" t="str">
        <f t="shared" si="4"/>
        <v/>
      </c>
      <c r="AF560" s="71" t="str">
        <f>IF(X560&lt;&gt;"",(HOUR(X560)+MINUTE(X560)/60)*custohh,"")</f>
        <v/>
      </c>
      <c r="AG560" s="70"/>
      <c r="AH560" s="71" t="str">
        <f t="shared" si="5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3"/>
        <v/>
      </c>
      <c r="Z561" s="59"/>
      <c r="AA561" s="59"/>
      <c r="AB561" s="59"/>
      <c r="AC561" s="70"/>
      <c r="AD561" s="70"/>
      <c r="AE561" s="71" t="str">
        <f t="shared" si="4"/>
        <v/>
      </c>
      <c r="AF561" s="71" t="str">
        <f>IF(X561&lt;&gt;"",(HOUR(X561)+MINUTE(X561)/60)*custohh,"")</f>
        <v/>
      </c>
      <c r="AG561" s="70"/>
      <c r="AH561" s="71" t="str">
        <f t="shared" si="5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3"/>
        <v/>
      </c>
      <c r="Z562" s="59"/>
      <c r="AA562" s="59"/>
      <c r="AB562" s="59"/>
      <c r="AC562" s="70"/>
      <c r="AD562" s="70"/>
      <c r="AE562" s="71" t="str">
        <f t="shared" si="4"/>
        <v/>
      </c>
      <c r="AF562" s="71" t="str">
        <f>IF(X562&lt;&gt;"",(HOUR(X562)+MINUTE(X562)/60)*custohh,"")</f>
        <v/>
      </c>
      <c r="AG562" s="70"/>
      <c r="AH562" s="71" t="str">
        <f t="shared" si="5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3"/>
        <v/>
      </c>
      <c r="Z563" s="59"/>
      <c r="AA563" s="59"/>
      <c r="AB563" s="59"/>
      <c r="AC563" s="70"/>
      <c r="AD563" s="70"/>
      <c r="AE563" s="71" t="str">
        <f t="shared" si="4"/>
        <v/>
      </c>
      <c r="AF563" s="71" t="str">
        <f>IF(X563&lt;&gt;"",(HOUR(X563)+MINUTE(X563)/60)*custohh,"")</f>
        <v/>
      </c>
      <c r="AG563" s="70"/>
      <c r="AH563" s="71" t="str">
        <f t="shared" si="5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3"/>
        <v/>
      </c>
      <c r="Z564" s="59"/>
      <c r="AA564" s="59"/>
      <c r="AB564" s="59"/>
      <c r="AC564" s="70"/>
      <c r="AD564" s="70"/>
      <c r="AE564" s="71" t="str">
        <f t="shared" si="4"/>
        <v/>
      </c>
      <c r="AF564" s="71" t="str">
        <f>IF(X564&lt;&gt;"",(HOUR(X564)+MINUTE(X564)/60)*custohh,"")</f>
        <v/>
      </c>
      <c r="AG564" s="70"/>
      <c r="AH564" s="71" t="str">
        <f t="shared" si="5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3"/>
        <v/>
      </c>
      <c r="Z565" s="59"/>
      <c r="AA565" s="59"/>
      <c r="AB565" s="59"/>
      <c r="AC565" s="70"/>
      <c r="AD565" s="70"/>
      <c r="AE565" s="71" t="str">
        <f t="shared" si="4"/>
        <v/>
      </c>
      <c r="AF565" s="71" t="str">
        <f>IF(X565&lt;&gt;"",(HOUR(X565)+MINUTE(X565)/60)*custohh,"")</f>
        <v/>
      </c>
      <c r="AG565" s="70"/>
      <c r="AH565" s="71" t="str">
        <f t="shared" si="5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3"/>
        <v/>
      </c>
      <c r="Z566" s="59"/>
      <c r="AA566" s="59"/>
      <c r="AB566" s="59"/>
      <c r="AC566" s="70"/>
      <c r="AD566" s="70"/>
      <c r="AE566" s="71" t="str">
        <f t="shared" si="4"/>
        <v/>
      </c>
      <c r="AF566" s="71" t="str">
        <f>IF(X566&lt;&gt;"",(HOUR(X566)+MINUTE(X566)/60)*custohh,"")</f>
        <v/>
      </c>
      <c r="AG566" s="70"/>
      <c r="AH566" s="71" t="str">
        <f t="shared" si="5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3"/>
        <v/>
      </c>
      <c r="Z567" s="59"/>
      <c r="AA567" s="59"/>
      <c r="AB567" s="59"/>
      <c r="AC567" s="70"/>
      <c r="AD567" s="70"/>
      <c r="AE567" s="71" t="str">
        <f t="shared" si="4"/>
        <v/>
      </c>
      <c r="AF567" s="71" t="str">
        <f>IF(X567&lt;&gt;"",(HOUR(X567)+MINUTE(X567)/60)*custohh,"")</f>
        <v/>
      </c>
      <c r="AG567" s="70"/>
      <c r="AH567" s="71" t="str">
        <f t="shared" si="5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3"/>
        <v/>
      </c>
      <c r="Z568" s="59"/>
      <c r="AA568" s="59"/>
      <c r="AB568" s="59"/>
      <c r="AC568" s="70"/>
      <c r="AD568" s="70"/>
      <c r="AE568" s="71" t="str">
        <f t="shared" si="4"/>
        <v/>
      </c>
      <c r="AF568" s="71" t="str">
        <f>IF(X568&lt;&gt;"",(HOUR(X568)+MINUTE(X568)/60)*custohh,"")</f>
        <v/>
      </c>
      <c r="AG568" s="70"/>
      <c r="AH568" s="71" t="str">
        <f t="shared" si="5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3"/>
        <v/>
      </c>
      <c r="Z569" s="59"/>
      <c r="AA569" s="59"/>
      <c r="AB569" s="59"/>
      <c r="AC569" s="70"/>
      <c r="AD569" s="70"/>
      <c r="AE569" s="71" t="str">
        <f t="shared" si="4"/>
        <v/>
      </c>
      <c r="AF569" s="71" t="str">
        <f>IF(X569&lt;&gt;"",(HOUR(X569)+MINUTE(X569)/60)*custohh,"")</f>
        <v/>
      </c>
      <c r="AG569" s="70"/>
      <c r="AH569" s="71" t="str">
        <f t="shared" si="5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3"/>
        <v/>
      </c>
      <c r="Z570" s="59"/>
      <c r="AA570" s="59"/>
      <c r="AB570" s="59"/>
      <c r="AC570" s="70"/>
      <c r="AD570" s="70"/>
      <c r="AE570" s="71" t="str">
        <f t="shared" si="4"/>
        <v/>
      </c>
      <c r="AF570" s="71" t="str">
        <f>IF(X570&lt;&gt;"",(HOUR(X570)+MINUTE(X570)/60)*custohh,"")</f>
        <v/>
      </c>
      <c r="AG570" s="70"/>
      <c r="AH570" s="71" t="str">
        <f t="shared" si="5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3"/>
        <v/>
      </c>
      <c r="Z571" s="59"/>
      <c r="AA571" s="59"/>
      <c r="AB571" s="59"/>
      <c r="AC571" s="70"/>
      <c r="AD571" s="70"/>
      <c r="AE571" s="71" t="str">
        <f t="shared" si="4"/>
        <v/>
      </c>
      <c r="AF571" s="71" t="str">
        <f>IF(X571&lt;&gt;"",(HOUR(X571)+MINUTE(X571)/60)*custohh,"")</f>
        <v/>
      </c>
      <c r="AG571" s="70"/>
      <c r="AH571" s="71" t="str">
        <f t="shared" si="5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3"/>
        <v/>
      </c>
      <c r="Z572" s="59"/>
      <c r="AA572" s="59"/>
      <c r="AB572" s="59"/>
      <c r="AC572" s="70"/>
      <c r="AD572" s="70"/>
      <c r="AE572" s="71" t="str">
        <f t="shared" si="4"/>
        <v/>
      </c>
      <c r="AF572" s="71" t="str">
        <f>IF(X572&lt;&gt;"",(HOUR(X572)+MINUTE(X572)/60)*custohh,"")</f>
        <v/>
      </c>
      <c r="AG572" s="70"/>
      <c r="AH572" s="71" t="str">
        <f t="shared" si="5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3"/>
        <v/>
      </c>
      <c r="Z573" s="59"/>
      <c r="AA573" s="59"/>
      <c r="AB573" s="59"/>
      <c r="AC573" s="70"/>
      <c r="AD573" s="70"/>
      <c r="AE573" s="71" t="str">
        <f t="shared" si="4"/>
        <v/>
      </c>
      <c r="AF573" s="71" t="str">
        <f>IF(X573&lt;&gt;"",(HOUR(X573)+MINUTE(X573)/60)*custohh,"")</f>
        <v/>
      </c>
      <c r="AG573" s="70"/>
      <c r="AH573" s="71" t="str">
        <f t="shared" si="5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3"/>
        <v/>
      </c>
      <c r="Z574" s="59"/>
      <c r="AA574" s="59"/>
      <c r="AB574" s="59"/>
      <c r="AC574" s="70"/>
      <c r="AD574" s="70"/>
      <c r="AE574" s="71" t="str">
        <f t="shared" si="4"/>
        <v/>
      </c>
      <c r="AF574" s="71" t="str">
        <f>IF(X574&lt;&gt;"",(HOUR(X574)+MINUTE(X574)/60)*custohh,"")</f>
        <v/>
      </c>
      <c r="AG574" s="70"/>
      <c r="AH574" s="71" t="str">
        <f t="shared" si="5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3"/>
        <v/>
      </c>
      <c r="Z575" s="59"/>
      <c r="AA575" s="59"/>
      <c r="AB575" s="59"/>
      <c r="AC575" s="70"/>
      <c r="AD575" s="70"/>
      <c r="AE575" s="71" t="str">
        <f t="shared" si="4"/>
        <v/>
      </c>
      <c r="AF575" s="71" t="str">
        <f>IF(X575&lt;&gt;"",(HOUR(X575)+MINUTE(X575)/60)*custohh,"")</f>
        <v/>
      </c>
      <c r="AG575" s="70"/>
      <c r="AH575" s="71" t="str">
        <f t="shared" si="5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3"/>
        <v/>
      </c>
      <c r="Z576" s="59"/>
      <c r="AA576" s="59"/>
      <c r="AB576" s="59"/>
      <c r="AC576" s="70"/>
      <c r="AD576" s="70"/>
      <c r="AE576" s="71" t="str">
        <f t="shared" si="4"/>
        <v/>
      </c>
      <c r="AF576" s="71" t="str">
        <f>IF(X576&lt;&gt;"",(HOUR(X576)+MINUTE(X576)/60)*custohh,"")</f>
        <v/>
      </c>
      <c r="AG576" s="70"/>
      <c r="AH576" s="71" t="str">
        <f t="shared" si="5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3"/>
        <v/>
      </c>
      <c r="Z577" s="59"/>
      <c r="AA577" s="59"/>
      <c r="AB577" s="59"/>
      <c r="AC577" s="70"/>
      <c r="AD577" s="70"/>
      <c r="AE577" s="71" t="str">
        <f t="shared" si="4"/>
        <v/>
      </c>
      <c r="AF577" s="71" t="str">
        <f>IF(X577&lt;&gt;"",(HOUR(X577)+MINUTE(X577)/60)*custohh,"")</f>
        <v/>
      </c>
      <c r="AG577" s="70"/>
      <c r="AH577" s="71" t="str">
        <f t="shared" si="5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3"/>
        <v/>
      </c>
      <c r="Z578" s="59"/>
      <c r="AA578" s="59"/>
      <c r="AB578" s="59"/>
      <c r="AC578" s="70"/>
      <c r="AD578" s="70"/>
      <c r="AE578" s="71" t="str">
        <f t="shared" si="4"/>
        <v/>
      </c>
      <c r="AF578" s="71" t="str">
        <f>IF(X578&lt;&gt;"",(HOUR(X578)+MINUTE(X578)/60)*custohh,"")</f>
        <v/>
      </c>
      <c r="AG578" s="70"/>
      <c r="AH578" s="71" t="str">
        <f t="shared" si="5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3"/>
        <v/>
      </c>
      <c r="Z579" s="59"/>
      <c r="AA579" s="59"/>
      <c r="AB579" s="59"/>
      <c r="AC579" s="70"/>
      <c r="AD579" s="70"/>
      <c r="AE579" s="71" t="str">
        <f t="shared" si="4"/>
        <v/>
      </c>
      <c r="AF579" s="71" t="str">
        <f>IF(X579&lt;&gt;"",(HOUR(X579)+MINUTE(X579)/60)*custohh,"")</f>
        <v/>
      </c>
      <c r="AG579" s="70"/>
      <c r="AH579" s="71" t="str">
        <f t="shared" si="5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3"/>
        <v/>
      </c>
      <c r="Z580" s="59"/>
      <c r="AA580" s="59"/>
      <c r="AB580" s="59"/>
      <c r="AC580" s="70"/>
      <c r="AD580" s="70"/>
      <c r="AE580" s="71" t="str">
        <f t="shared" si="4"/>
        <v/>
      </c>
      <c r="AF580" s="71" t="str">
        <f>IF(X580&lt;&gt;"",(HOUR(X580)+MINUTE(X580)/60)*custohh,"")</f>
        <v/>
      </c>
      <c r="AG580" s="70"/>
      <c r="AH580" s="71" t="str">
        <f t="shared" si="5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3"/>
        <v/>
      </c>
      <c r="Z581" s="59"/>
      <c r="AA581" s="59"/>
      <c r="AB581" s="59"/>
      <c r="AC581" s="70"/>
      <c r="AD581" s="70"/>
      <c r="AE581" s="71" t="str">
        <f t="shared" si="4"/>
        <v/>
      </c>
      <c r="AF581" s="71" t="str">
        <f>IF(X581&lt;&gt;"",(HOUR(X581)+MINUTE(X581)/60)*custohh,"")</f>
        <v/>
      </c>
      <c r="AG581" s="70"/>
      <c r="AH581" s="71" t="str">
        <f t="shared" si="5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3"/>
        <v/>
      </c>
      <c r="Z582" s="59"/>
      <c r="AA582" s="59"/>
      <c r="AB582" s="59"/>
      <c r="AC582" s="70"/>
      <c r="AD582" s="70"/>
      <c r="AE582" s="71" t="str">
        <f t="shared" si="4"/>
        <v/>
      </c>
      <c r="AF582" s="71" t="str">
        <f>IF(X582&lt;&gt;"",(HOUR(X582)+MINUTE(X582)/60)*custohh,"")</f>
        <v/>
      </c>
      <c r="AG582" s="70"/>
      <c r="AH582" s="71" t="str">
        <f t="shared" si="5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3"/>
        <v/>
      </c>
      <c r="Z583" s="59"/>
      <c r="AA583" s="59"/>
      <c r="AB583" s="59"/>
      <c r="AC583" s="70"/>
      <c r="AD583" s="70"/>
      <c r="AE583" s="71" t="str">
        <f t="shared" si="4"/>
        <v/>
      </c>
      <c r="AF583" s="71" t="str">
        <f>IF(X583&lt;&gt;"",(HOUR(X583)+MINUTE(X583)/60)*custohh,"")</f>
        <v/>
      </c>
      <c r="AG583" s="70"/>
      <c r="AH583" s="71" t="str">
        <f t="shared" si="5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3"/>
        <v/>
      </c>
      <c r="Z584" s="59"/>
      <c r="AA584" s="59"/>
      <c r="AB584" s="59"/>
      <c r="AC584" s="70"/>
      <c r="AD584" s="70"/>
      <c r="AE584" s="71" t="str">
        <f t="shared" si="4"/>
        <v/>
      </c>
      <c r="AF584" s="71" t="str">
        <f>IF(X584&lt;&gt;"",(HOUR(X584)+MINUTE(X584)/60)*custohh,"")</f>
        <v/>
      </c>
      <c r="AG584" s="70"/>
      <c r="AH584" s="71" t="str">
        <f t="shared" si="5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3"/>
        <v/>
      </c>
      <c r="Z585" s="59"/>
      <c r="AA585" s="59"/>
      <c r="AB585" s="59"/>
      <c r="AC585" s="70"/>
      <c r="AD585" s="70"/>
      <c r="AE585" s="71" t="str">
        <f t="shared" si="4"/>
        <v/>
      </c>
      <c r="AF585" s="71" t="str">
        <f>IF(X585&lt;&gt;"",(HOUR(X585)+MINUTE(X585)/60)*custohh,"")</f>
        <v/>
      </c>
      <c r="AG585" s="70"/>
      <c r="AH585" s="71" t="str">
        <f t="shared" si="5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3"/>
        <v/>
      </c>
      <c r="Z586" s="59"/>
      <c r="AA586" s="59"/>
      <c r="AB586" s="59"/>
      <c r="AC586" s="70"/>
      <c r="AD586" s="70"/>
      <c r="AE586" s="71" t="str">
        <f t="shared" si="4"/>
        <v/>
      </c>
      <c r="AF586" s="71" t="str">
        <f>IF(X586&lt;&gt;"",(HOUR(X586)+MINUTE(X586)/60)*custohh,"")</f>
        <v/>
      </c>
      <c r="AG586" s="70"/>
      <c r="AH586" s="71" t="str">
        <f t="shared" si="5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3"/>
        <v/>
      </c>
      <c r="Z587" s="59"/>
      <c r="AA587" s="59"/>
      <c r="AB587" s="59"/>
      <c r="AC587" s="70"/>
      <c r="AD587" s="70"/>
      <c r="AE587" s="71" t="str">
        <f t="shared" si="4"/>
        <v/>
      </c>
      <c r="AF587" s="71" t="str">
        <f>IF(X587&lt;&gt;"",(HOUR(X587)+MINUTE(X587)/60)*custohh,"")</f>
        <v/>
      </c>
      <c r="AG587" s="70"/>
      <c r="AH587" s="71" t="str">
        <f t="shared" si="5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3"/>
        <v/>
      </c>
      <c r="Z588" s="59"/>
      <c r="AA588" s="59"/>
      <c r="AB588" s="59"/>
      <c r="AC588" s="70"/>
      <c r="AD588" s="70"/>
      <c r="AE588" s="71" t="str">
        <f t="shared" si="4"/>
        <v/>
      </c>
      <c r="AF588" s="71" t="str">
        <f>IF(X588&lt;&gt;"",(HOUR(X588)+MINUTE(X588)/60)*custohh,"")</f>
        <v/>
      </c>
      <c r="AG588" s="70"/>
      <c r="AH588" s="71" t="str">
        <f t="shared" si="5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3"/>
        <v/>
      </c>
      <c r="Z589" s="59"/>
      <c r="AA589" s="59"/>
      <c r="AB589" s="59"/>
      <c r="AC589" s="70"/>
      <c r="AD589" s="70"/>
      <c r="AE589" s="71" t="str">
        <f t="shared" si="4"/>
        <v/>
      </c>
      <c r="AF589" s="71" t="str">
        <f>IF(X589&lt;&gt;"",(HOUR(X589)+MINUTE(X589)/60)*custohh,"")</f>
        <v/>
      </c>
      <c r="AG589" s="70"/>
      <c r="AH589" s="71" t="str">
        <f t="shared" si="5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3"/>
        <v/>
      </c>
      <c r="Z590" s="59"/>
      <c r="AA590" s="59"/>
      <c r="AB590" s="59"/>
      <c r="AC590" s="70"/>
      <c r="AD590" s="70"/>
      <c r="AE590" s="71" t="str">
        <f t="shared" si="4"/>
        <v/>
      </c>
      <c r="AF590" s="71" t="str">
        <f>IF(X590&lt;&gt;"",(HOUR(X590)+MINUTE(X590)/60)*custohh,"")</f>
        <v/>
      </c>
      <c r="AG590" s="70"/>
      <c r="AH590" s="71" t="str">
        <f t="shared" si="5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3"/>
        <v/>
      </c>
      <c r="Z591" s="59"/>
      <c r="AA591" s="59"/>
      <c r="AB591" s="59"/>
      <c r="AC591" s="70"/>
      <c r="AD591" s="70"/>
      <c r="AE591" s="71" t="str">
        <f t="shared" si="4"/>
        <v/>
      </c>
      <c r="AF591" s="71" t="str">
        <f>IF(X591&lt;&gt;"",(HOUR(X591)+MINUTE(X591)/60)*custohh,"")</f>
        <v/>
      </c>
      <c r="AG591" s="70"/>
      <c r="AH591" s="71" t="str">
        <f t="shared" si="5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3"/>
        <v/>
      </c>
      <c r="Z592" s="59"/>
      <c r="AA592" s="59"/>
      <c r="AB592" s="59"/>
      <c r="AC592" s="70"/>
      <c r="AD592" s="70"/>
      <c r="AE592" s="71" t="str">
        <f t="shared" si="4"/>
        <v/>
      </c>
      <c r="AF592" s="71" t="str">
        <f>IF(X592&lt;&gt;"",(HOUR(X592)+MINUTE(X592)/60)*custohh,"")</f>
        <v/>
      </c>
      <c r="AG592" s="70"/>
      <c r="AH592" s="71" t="str">
        <f t="shared" si="5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3"/>
        <v/>
      </c>
      <c r="Z593" s="59"/>
      <c r="AA593" s="59"/>
      <c r="AB593" s="59"/>
      <c r="AC593" s="70"/>
      <c r="AD593" s="70"/>
      <c r="AE593" s="71" t="str">
        <f t="shared" si="4"/>
        <v/>
      </c>
      <c r="AF593" s="71" t="str">
        <f>IF(X593&lt;&gt;"",(HOUR(X593)+MINUTE(X593)/60)*custohh,"")</f>
        <v/>
      </c>
      <c r="AG593" s="70"/>
      <c r="AH593" s="71" t="str">
        <f t="shared" si="5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3"/>
        <v/>
      </c>
      <c r="Z594" s="59"/>
      <c r="AA594" s="59"/>
      <c r="AB594" s="59"/>
      <c r="AC594" s="70"/>
      <c r="AD594" s="70"/>
      <c r="AE594" s="71" t="str">
        <f t="shared" si="4"/>
        <v/>
      </c>
      <c r="AF594" s="71" t="str">
        <f>IF(X594&lt;&gt;"",(HOUR(X594)+MINUTE(X594)/60)*custohh,"")</f>
        <v/>
      </c>
      <c r="AG594" s="70"/>
      <c r="AH594" s="71" t="str">
        <f t="shared" si="5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3"/>
        <v/>
      </c>
      <c r="Z595" s="59"/>
      <c r="AA595" s="59"/>
      <c r="AB595" s="59"/>
      <c r="AC595" s="70"/>
      <c r="AD595" s="70"/>
      <c r="AE595" s="71" t="str">
        <f t="shared" si="4"/>
        <v/>
      </c>
      <c r="AF595" s="71" t="str">
        <f>IF(X595&lt;&gt;"",(HOUR(X595)+MINUTE(X595)/60)*custohh,"")</f>
        <v/>
      </c>
      <c r="AG595" s="70"/>
      <c r="AH595" s="71" t="str">
        <f t="shared" si="5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3"/>
        <v/>
      </c>
      <c r="Z596" s="59"/>
      <c r="AA596" s="59"/>
      <c r="AB596" s="59"/>
      <c r="AC596" s="70"/>
      <c r="AD596" s="70"/>
      <c r="AE596" s="71" t="str">
        <f t="shared" si="4"/>
        <v/>
      </c>
      <c r="AF596" s="71" t="str">
        <f>IF(X596&lt;&gt;"",(HOUR(X596)+MINUTE(X596)/60)*custohh,"")</f>
        <v/>
      </c>
      <c r="AG596" s="70"/>
      <c r="AH596" s="71" t="str">
        <f t="shared" si="5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3"/>
        <v/>
      </c>
      <c r="Z597" s="59"/>
      <c r="AA597" s="59"/>
      <c r="AB597" s="59"/>
      <c r="AC597" s="70"/>
      <c r="AD597" s="70"/>
      <c r="AE597" s="71" t="str">
        <f t="shared" si="4"/>
        <v/>
      </c>
      <c r="AF597" s="71" t="str">
        <f>IF(X597&lt;&gt;"",(HOUR(X597)+MINUTE(X597)/60)*custohh,"")</f>
        <v/>
      </c>
      <c r="AG597" s="70"/>
      <c r="AH597" s="71" t="str">
        <f t="shared" si="5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3"/>
        <v/>
      </c>
      <c r="Z598" s="59"/>
      <c r="AA598" s="59"/>
      <c r="AB598" s="59"/>
      <c r="AC598" s="70"/>
      <c r="AD598" s="70"/>
      <c r="AE598" s="71" t="str">
        <f t="shared" si="4"/>
        <v/>
      </c>
      <c r="AF598" s="71" t="str">
        <f>IF(X598&lt;&gt;"",(HOUR(X598)+MINUTE(X598)/60)*custohh,"")</f>
        <v/>
      </c>
      <c r="AG598" s="70"/>
      <c r="AH598" s="71" t="str">
        <f t="shared" si="5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3"/>
        <v/>
      </c>
      <c r="Z599" s="59"/>
      <c r="AA599" s="59"/>
      <c r="AB599" s="59"/>
      <c r="AC599" s="70"/>
      <c r="AD599" s="70"/>
      <c r="AE599" s="71" t="str">
        <f t="shared" si="4"/>
        <v/>
      </c>
      <c r="AF599" s="71" t="str">
        <f>IF(X599&lt;&gt;"",(HOUR(X599)+MINUTE(X599)/60)*custohh,"")</f>
        <v/>
      </c>
      <c r="AG599" s="70"/>
      <c r="AH599" s="71" t="str">
        <f t="shared" si="5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3"/>
        <v/>
      </c>
      <c r="Z600" s="59"/>
      <c r="AA600" s="59"/>
      <c r="AB600" s="59"/>
      <c r="AC600" s="70"/>
      <c r="AD600" s="70"/>
      <c r="AE600" s="71" t="str">
        <f t="shared" si="4"/>
        <v/>
      </c>
      <c r="AF600" s="71" t="str">
        <f>IF(X600&lt;&gt;"",(HOUR(X600)+MINUTE(X600)/60)*custohh,"")</f>
        <v/>
      </c>
      <c r="AG600" s="70"/>
      <c r="AH600" s="71" t="str">
        <f t="shared" si="5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3"/>
        <v/>
      </c>
      <c r="Z601" s="59"/>
      <c r="AA601" s="59"/>
      <c r="AB601" s="59"/>
      <c r="AC601" s="70"/>
      <c r="AD601" s="70"/>
      <c r="AE601" s="71" t="str">
        <f t="shared" si="4"/>
        <v/>
      </c>
      <c r="AF601" s="71" t="str">
        <f>IF(X601&lt;&gt;"",(HOUR(X601)+MINUTE(X601)/60)*custohh,"")</f>
        <v/>
      </c>
      <c r="AG601" s="70"/>
      <c r="AH601" s="71" t="str">
        <f t="shared" si="5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3"/>
        <v/>
      </c>
      <c r="Z602" s="59"/>
      <c r="AA602" s="59"/>
      <c r="AB602" s="59"/>
      <c r="AC602" s="70"/>
      <c r="AD602" s="70"/>
      <c r="AE602" s="71" t="str">
        <f t="shared" si="4"/>
        <v/>
      </c>
      <c r="AF602" s="71" t="str">
        <f>IF(X602&lt;&gt;"",(HOUR(X602)+MINUTE(X602)/60)*custohh,"")</f>
        <v/>
      </c>
      <c r="AG602" s="70"/>
      <c r="AH602" s="71" t="str">
        <f t="shared" si="5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3"/>
        <v/>
      </c>
      <c r="Z603" s="59"/>
      <c r="AA603" s="59"/>
      <c r="AB603" s="59"/>
      <c r="AC603" s="70"/>
      <c r="AD603" s="70"/>
      <c r="AE603" s="71" t="str">
        <f t="shared" si="4"/>
        <v/>
      </c>
      <c r="AF603" s="71" t="str">
        <f>IF(X603&lt;&gt;"",(HOUR(X603)+MINUTE(X603)/60)*custohh,"")</f>
        <v/>
      </c>
      <c r="AG603" s="70"/>
      <c r="AH603" s="71" t="str">
        <f t="shared" si="5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3"/>
        <v/>
      </c>
      <c r="Z604" s="59"/>
      <c r="AA604" s="59"/>
      <c r="AB604" s="59"/>
      <c r="AC604" s="70"/>
      <c r="AD604" s="70"/>
      <c r="AE604" s="71" t="str">
        <f t="shared" si="4"/>
        <v/>
      </c>
      <c r="AF604" s="71" t="str">
        <f>IF(X604&lt;&gt;"",(HOUR(X604)+MINUTE(X604)/60)*custohh,"")</f>
        <v/>
      </c>
      <c r="AG604" s="70"/>
      <c r="AH604" s="71" t="str">
        <f t="shared" si="5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3"/>
        <v/>
      </c>
      <c r="Z605" s="59"/>
      <c r="AA605" s="59"/>
      <c r="AB605" s="59"/>
      <c r="AC605" s="70"/>
      <c r="AD605" s="70"/>
      <c r="AE605" s="71" t="str">
        <f t="shared" si="4"/>
        <v/>
      </c>
      <c r="AF605" s="71" t="str">
        <f>IF(X605&lt;&gt;"",(HOUR(X605)+MINUTE(X605)/60)*custohh,"")</f>
        <v/>
      </c>
      <c r="AG605" s="70"/>
      <c r="AH605" s="71" t="str">
        <f t="shared" si="5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3"/>
        <v/>
      </c>
      <c r="Z606" s="59"/>
      <c r="AA606" s="59"/>
      <c r="AB606" s="59"/>
      <c r="AC606" s="70"/>
      <c r="AD606" s="70"/>
      <c r="AE606" s="71" t="str">
        <f t="shared" si="4"/>
        <v/>
      </c>
      <c r="AF606" s="71" t="str">
        <f>IF(X606&lt;&gt;"",(HOUR(X606)+MINUTE(X606)/60)*custohh,"")</f>
        <v/>
      </c>
      <c r="AG606" s="70"/>
      <c r="AH606" s="71" t="str">
        <f t="shared" si="5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3"/>
        <v/>
      </c>
      <c r="Z607" s="59"/>
      <c r="AA607" s="59"/>
      <c r="AB607" s="59"/>
      <c r="AC607" s="70"/>
      <c r="AD607" s="70"/>
      <c r="AE607" s="71" t="str">
        <f t="shared" si="4"/>
        <v/>
      </c>
      <c r="AF607" s="71" t="str">
        <f>IF(X607&lt;&gt;"",(HOUR(X607)+MINUTE(X607)/60)*custohh,"")</f>
        <v/>
      </c>
      <c r="AG607" s="70"/>
      <c r="AH607" s="71" t="str">
        <f t="shared" si="5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3"/>
        <v/>
      </c>
      <c r="Z608" s="59"/>
      <c r="AA608" s="59"/>
      <c r="AB608" s="59"/>
      <c r="AC608" s="70"/>
      <c r="AD608" s="70"/>
      <c r="AE608" s="71" t="str">
        <f t="shared" si="4"/>
        <v/>
      </c>
      <c r="AF608" s="71" t="str">
        <f>IF(X608&lt;&gt;"",(HOUR(X608)+MINUTE(X608)/60)*custohh,"")</f>
        <v/>
      </c>
      <c r="AG608" s="70"/>
      <c r="AH608" s="71" t="str">
        <f t="shared" si="5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3"/>
        <v/>
      </c>
      <c r="Z609" s="59"/>
      <c r="AA609" s="59"/>
      <c r="AB609" s="59"/>
      <c r="AC609" s="70"/>
      <c r="AD609" s="70"/>
      <c r="AE609" s="71" t="str">
        <f t="shared" si="4"/>
        <v/>
      </c>
      <c r="AF609" s="71" t="str">
        <f>IF(X609&lt;&gt;"",(HOUR(X609)+MINUTE(X609)/60)*custohh,"")</f>
        <v/>
      </c>
      <c r="AG609" s="70"/>
      <c r="AH609" s="71" t="str">
        <f t="shared" si="5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3"/>
        <v/>
      </c>
      <c r="Z610" s="59"/>
      <c r="AA610" s="59"/>
      <c r="AB610" s="59"/>
      <c r="AC610" s="70"/>
      <c r="AD610" s="70"/>
      <c r="AE610" s="71" t="str">
        <f t="shared" si="4"/>
        <v/>
      </c>
      <c r="AF610" s="71" t="str">
        <f>IF(X610&lt;&gt;"",(HOUR(X610)+MINUTE(X610)/60)*custohh,"")</f>
        <v/>
      </c>
      <c r="AG610" s="70"/>
      <c r="AH610" s="71" t="str">
        <f t="shared" si="5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3"/>
        <v/>
      </c>
      <c r="Z611" s="59"/>
      <c r="AA611" s="59"/>
      <c r="AB611" s="59"/>
      <c r="AC611" s="70"/>
      <c r="AD611" s="70"/>
      <c r="AE611" s="71" t="str">
        <f t="shared" si="4"/>
        <v/>
      </c>
      <c r="AF611" s="71" t="str">
        <f>IF(X611&lt;&gt;"",(HOUR(X611)+MINUTE(X611)/60)*custohh,"")</f>
        <v/>
      </c>
      <c r="AG611" s="70"/>
      <c r="AH611" s="71" t="str">
        <f t="shared" si="5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3"/>
        <v/>
      </c>
      <c r="Z612" s="59"/>
      <c r="AA612" s="59"/>
      <c r="AB612" s="59"/>
      <c r="AC612" s="70"/>
      <c r="AD612" s="70"/>
      <c r="AE612" s="71" t="str">
        <f t="shared" si="4"/>
        <v/>
      </c>
      <c r="AF612" s="71" t="str">
        <f>IF(X612&lt;&gt;"",(HOUR(X612)+MINUTE(X612)/60)*custohh,"")</f>
        <v/>
      </c>
      <c r="AG612" s="70"/>
      <c r="AH612" s="71" t="str">
        <f t="shared" si="5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3"/>
        <v/>
      </c>
      <c r="Z613" s="59"/>
      <c r="AA613" s="59"/>
      <c r="AB613" s="59"/>
      <c r="AC613" s="70"/>
      <c r="AD613" s="70"/>
      <c r="AE613" s="71" t="str">
        <f t="shared" si="4"/>
        <v/>
      </c>
      <c r="AF613" s="71" t="str">
        <f>IF(X613&lt;&gt;"",(HOUR(X613)+MINUTE(X613)/60)*custohh,"")</f>
        <v/>
      </c>
      <c r="AG613" s="70"/>
      <c r="AH613" s="71" t="str">
        <f t="shared" si="5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3"/>
        <v/>
      </c>
      <c r="Z614" s="59"/>
      <c r="AA614" s="59"/>
      <c r="AB614" s="59"/>
      <c r="AC614" s="70"/>
      <c r="AD614" s="70"/>
      <c r="AE614" s="71" t="str">
        <f t="shared" si="4"/>
        <v/>
      </c>
      <c r="AF614" s="71" t="str">
        <f>IF(X614&lt;&gt;"",(HOUR(X614)+MINUTE(X614)/60)*custohh,"")</f>
        <v/>
      </c>
      <c r="AG614" s="70"/>
      <c r="AH614" s="71" t="str">
        <f t="shared" si="5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3"/>
        <v/>
      </c>
      <c r="Z615" s="59"/>
      <c r="AA615" s="59"/>
      <c r="AB615" s="59"/>
      <c r="AC615" s="70"/>
      <c r="AD615" s="70"/>
      <c r="AE615" s="71" t="str">
        <f t="shared" si="4"/>
        <v/>
      </c>
      <c r="AF615" s="71" t="str">
        <f>IF(X615&lt;&gt;"",(HOUR(X615)+MINUTE(X615)/60)*custohh,"")</f>
        <v/>
      </c>
      <c r="AG615" s="70"/>
      <c r="AH615" s="71" t="str">
        <f t="shared" si="5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3"/>
        <v/>
      </c>
      <c r="Z616" s="59"/>
      <c r="AA616" s="59"/>
      <c r="AB616" s="59"/>
      <c r="AC616" s="70"/>
      <c r="AD616" s="70"/>
      <c r="AE616" s="71" t="str">
        <f t="shared" si="4"/>
        <v/>
      </c>
      <c r="AF616" s="71" t="str">
        <f>IF(X616&lt;&gt;"",(HOUR(X616)+MINUTE(X616)/60)*custohh,"")</f>
        <v/>
      </c>
      <c r="AG616" s="70"/>
      <c r="AH616" s="71" t="str">
        <f t="shared" si="5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3"/>
        <v/>
      </c>
      <c r="Z617" s="59"/>
      <c r="AA617" s="59"/>
      <c r="AB617" s="59"/>
      <c r="AC617" s="70"/>
      <c r="AD617" s="70"/>
      <c r="AE617" s="71" t="str">
        <f t="shared" si="4"/>
        <v/>
      </c>
      <c r="AF617" s="71" t="str">
        <f>IF(X617&lt;&gt;"",(HOUR(X617)+MINUTE(X617)/60)*custohh,"")</f>
        <v/>
      </c>
      <c r="AG617" s="70"/>
      <c r="AH617" s="71" t="str">
        <f t="shared" si="5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3"/>
        <v/>
      </c>
      <c r="Z618" s="59"/>
      <c r="AA618" s="59"/>
      <c r="AB618" s="59"/>
      <c r="AC618" s="70"/>
      <c r="AD618" s="70"/>
      <c r="AE618" s="71" t="str">
        <f t="shared" si="4"/>
        <v/>
      </c>
      <c r="AF618" s="71" t="str">
        <f>IF(X618&lt;&gt;"",(HOUR(X618)+MINUTE(X618)/60)*custohh,"")</f>
        <v/>
      </c>
      <c r="AG618" s="70"/>
      <c r="AH618" s="71" t="str">
        <f t="shared" si="5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3"/>
        <v/>
      </c>
      <c r="Z619" s="59"/>
      <c r="AA619" s="59"/>
      <c r="AB619" s="59"/>
      <c r="AC619" s="70"/>
      <c r="AD619" s="70"/>
      <c r="AE619" s="71" t="str">
        <f t="shared" si="4"/>
        <v/>
      </c>
      <c r="AF619" s="71" t="str">
        <f>IF(X619&lt;&gt;"",(HOUR(X619)+MINUTE(X619)/60)*custohh,"")</f>
        <v/>
      </c>
      <c r="AG619" s="70"/>
      <c r="AH619" s="71" t="str">
        <f t="shared" si="5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3"/>
        <v/>
      </c>
      <c r="Z620" s="59"/>
      <c r="AA620" s="59"/>
      <c r="AB620" s="59"/>
      <c r="AC620" s="70"/>
      <c r="AD620" s="70"/>
      <c r="AE620" s="71" t="str">
        <f t="shared" si="4"/>
        <v/>
      </c>
      <c r="AF620" s="71" t="str">
        <f>IF(X620&lt;&gt;"",(HOUR(X620)+MINUTE(X620)/60)*custohh,"")</f>
        <v/>
      </c>
      <c r="AG620" s="70"/>
      <c r="AH620" s="71" t="str">
        <f t="shared" si="5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3"/>
        <v/>
      </c>
      <c r="Z621" s="59"/>
      <c r="AA621" s="59"/>
      <c r="AB621" s="59"/>
      <c r="AC621" s="70"/>
      <c r="AD621" s="70"/>
      <c r="AE621" s="71" t="str">
        <f t="shared" si="4"/>
        <v/>
      </c>
      <c r="AF621" s="71" t="str">
        <f>IF(X621&lt;&gt;"",(HOUR(X621)+MINUTE(X621)/60)*custohh,"")</f>
        <v/>
      </c>
      <c r="AG621" s="70"/>
      <c r="AH621" s="71" t="str">
        <f t="shared" si="5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3"/>
        <v/>
      </c>
      <c r="Z622" s="59"/>
      <c r="AA622" s="59"/>
      <c r="AB622" s="59"/>
      <c r="AC622" s="70"/>
      <c r="AD622" s="70"/>
      <c r="AE622" s="71" t="str">
        <f t="shared" si="4"/>
        <v/>
      </c>
      <c r="AF622" s="71" t="str">
        <f>IF(X622&lt;&gt;"",(HOUR(X622)+MINUTE(X622)/60)*custohh,"")</f>
        <v/>
      </c>
      <c r="AG622" s="70"/>
      <c r="AH622" s="71" t="str">
        <f t="shared" si="5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3"/>
        <v/>
      </c>
      <c r="Z623" s="59"/>
      <c r="AA623" s="59"/>
      <c r="AB623" s="59"/>
      <c r="AC623" s="70"/>
      <c r="AD623" s="70"/>
      <c r="AE623" s="71" t="str">
        <f t="shared" si="4"/>
        <v/>
      </c>
      <c r="AF623" s="71" t="str">
        <f>IF(X623&lt;&gt;"",(HOUR(X623)+MINUTE(X623)/60)*custohh,"")</f>
        <v/>
      </c>
      <c r="AG623" s="70"/>
      <c r="AH623" s="71" t="str">
        <f t="shared" si="5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3"/>
        <v/>
      </c>
      <c r="Z624" s="59"/>
      <c r="AA624" s="59"/>
      <c r="AB624" s="59"/>
      <c r="AC624" s="70"/>
      <c r="AD624" s="70"/>
      <c r="AE624" s="71" t="str">
        <f t="shared" si="4"/>
        <v/>
      </c>
      <c r="AF624" s="71" t="str">
        <f>IF(X624&lt;&gt;"",(HOUR(X624)+MINUTE(X624)/60)*custohh,"")</f>
        <v/>
      </c>
      <c r="AG624" s="70"/>
      <c r="AH624" s="71" t="str">
        <f t="shared" si="5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3"/>
        <v/>
      </c>
      <c r="Z625" s="59"/>
      <c r="AA625" s="59"/>
      <c r="AB625" s="59"/>
      <c r="AC625" s="70"/>
      <c r="AD625" s="70"/>
      <c r="AE625" s="71" t="str">
        <f t="shared" si="4"/>
        <v/>
      </c>
      <c r="AF625" s="71" t="str">
        <f>IF(X625&lt;&gt;"",(HOUR(X625)+MINUTE(X625)/60)*custohh,"")</f>
        <v/>
      </c>
      <c r="AG625" s="70"/>
      <c r="AH625" s="71" t="str">
        <f t="shared" si="5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3"/>
        <v/>
      </c>
      <c r="Z626" s="59"/>
      <c r="AA626" s="59"/>
      <c r="AB626" s="59"/>
      <c r="AC626" s="70"/>
      <c r="AD626" s="70"/>
      <c r="AE626" s="71" t="str">
        <f t="shared" si="4"/>
        <v/>
      </c>
      <c r="AF626" s="71" t="str">
        <f>IF(X626&lt;&gt;"",(HOUR(X626)+MINUTE(X626)/60)*custohh,"")</f>
        <v/>
      </c>
      <c r="AG626" s="70"/>
      <c r="AH626" s="71" t="str">
        <f t="shared" si="5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3"/>
        <v/>
      </c>
      <c r="Z627" s="59"/>
      <c r="AA627" s="59"/>
      <c r="AB627" s="59"/>
      <c r="AC627" s="70"/>
      <c r="AD627" s="70"/>
      <c r="AE627" s="71" t="str">
        <f t="shared" si="4"/>
        <v/>
      </c>
      <c r="AF627" s="71" t="str">
        <f>IF(X627&lt;&gt;"",(HOUR(X627)+MINUTE(X627)/60)*custohh,"")</f>
        <v/>
      </c>
      <c r="AG627" s="70"/>
      <c r="AH627" s="71" t="str">
        <f t="shared" si="5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3"/>
        <v/>
      </c>
      <c r="Z628" s="59"/>
      <c r="AA628" s="59"/>
      <c r="AB628" s="59"/>
      <c r="AC628" s="70"/>
      <c r="AD628" s="70"/>
      <c r="AE628" s="71" t="str">
        <f t="shared" si="4"/>
        <v/>
      </c>
      <c r="AF628" s="71" t="str">
        <f>IF(X628&lt;&gt;"",(HOUR(X628)+MINUTE(X628)/60)*custohh,"")</f>
        <v/>
      </c>
      <c r="AG628" s="70"/>
      <c r="AH628" s="71" t="str">
        <f t="shared" si="5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3"/>
        <v/>
      </c>
      <c r="Z629" s="59"/>
      <c r="AA629" s="59"/>
      <c r="AB629" s="59"/>
      <c r="AC629" s="70"/>
      <c r="AD629" s="70"/>
      <c r="AE629" s="71" t="str">
        <f t="shared" si="4"/>
        <v/>
      </c>
      <c r="AF629" s="71" t="str">
        <f>IF(X629&lt;&gt;"",(HOUR(X629)+MINUTE(X629)/60)*custohh,"")</f>
        <v/>
      </c>
      <c r="AG629" s="70"/>
      <c r="AH629" s="71" t="str">
        <f t="shared" si="5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3"/>
        <v/>
      </c>
      <c r="Z630" s="59"/>
      <c r="AA630" s="59"/>
      <c r="AB630" s="59"/>
      <c r="AC630" s="70"/>
      <c r="AD630" s="70"/>
      <c r="AE630" s="71" t="str">
        <f t="shared" si="4"/>
        <v/>
      </c>
      <c r="AF630" s="71" t="str">
        <f>IF(X630&lt;&gt;"",(HOUR(X630)+MINUTE(X630)/60)*custohh,"")</f>
        <v/>
      </c>
      <c r="AG630" s="70"/>
      <c r="AH630" s="71" t="str">
        <f t="shared" si="5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3"/>
        <v/>
      </c>
      <c r="Z631" s="59"/>
      <c r="AA631" s="59"/>
      <c r="AB631" s="59"/>
      <c r="AC631" s="70"/>
      <c r="AD631" s="70"/>
      <c r="AE631" s="71" t="str">
        <f t="shared" si="4"/>
        <v/>
      </c>
      <c r="AF631" s="71" t="str">
        <f>IF(X631&lt;&gt;"",(HOUR(X631)+MINUTE(X631)/60)*custohh,"")</f>
        <v/>
      </c>
      <c r="AG631" s="70"/>
      <c r="AH631" s="71" t="str">
        <f t="shared" si="5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3"/>
        <v/>
      </c>
      <c r="Z632" s="59"/>
      <c r="AA632" s="59"/>
      <c r="AB632" s="59"/>
      <c r="AC632" s="70"/>
      <c r="AD632" s="70"/>
      <c r="AE632" s="71" t="str">
        <f t="shared" si="4"/>
        <v/>
      </c>
      <c r="AF632" s="71" t="str">
        <f>IF(X632&lt;&gt;"",(HOUR(X632)+MINUTE(X632)/60)*custohh,"")</f>
        <v/>
      </c>
      <c r="AG632" s="70"/>
      <c r="AH632" s="71" t="str">
        <f t="shared" si="5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3"/>
        <v/>
      </c>
      <c r="Z633" s="59"/>
      <c r="AA633" s="59"/>
      <c r="AB633" s="59"/>
      <c r="AC633" s="70"/>
      <c r="AD633" s="70"/>
      <c r="AE633" s="71" t="str">
        <f t="shared" si="4"/>
        <v/>
      </c>
      <c r="AF633" s="71" t="str">
        <f>IF(X633&lt;&gt;"",(HOUR(X633)+MINUTE(X633)/60)*custohh,"")</f>
        <v/>
      </c>
      <c r="AG633" s="70"/>
      <c r="AH633" s="71" t="str">
        <f t="shared" si="5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3"/>
        <v/>
      </c>
      <c r="Z634" s="59"/>
      <c r="AA634" s="59"/>
      <c r="AB634" s="59"/>
      <c r="AC634" s="70"/>
      <c r="AD634" s="70"/>
      <c r="AE634" s="71" t="str">
        <f t="shared" si="4"/>
        <v/>
      </c>
      <c r="AF634" s="71" t="str">
        <f>IF(X634&lt;&gt;"",(HOUR(X634)+MINUTE(X634)/60)*custohh,"")</f>
        <v/>
      </c>
      <c r="AG634" s="70"/>
      <c r="AH634" s="71" t="str">
        <f t="shared" si="5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3"/>
        <v/>
      </c>
      <c r="Z635" s="59"/>
      <c r="AA635" s="59"/>
      <c r="AB635" s="59"/>
      <c r="AC635" s="70"/>
      <c r="AD635" s="70"/>
      <c r="AE635" s="71" t="str">
        <f t="shared" si="4"/>
        <v/>
      </c>
      <c r="AF635" s="71" t="str">
        <f>IF(X635&lt;&gt;"",(HOUR(X635)+MINUTE(X635)/60)*custohh,"")</f>
        <v/>
      </c>
      <c r="AG635" s="70"/>
      <c r="AH635" s="71" t="str">
        <f t="shared" si="5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3"/>
        <v/>
      </c>
      <c r="Z636" s="59"/>
      <c r="AA636" s="59"/>
      <c r="AB636" s="59"/>
      <c r="AC636" s="70"/>
      <c r="AD636" s="70"/>
      <c r="AE636" s="71" t="str">
        <f t="shared" si="4"/>
        <v/>
      </c>
      <c r="AF636" s="71" t="str">
        <f>IF(X636&lt;&gt;"",(HOUR(X636)+MINUTE(X636)/60)*custohh,"")</f>
        <v/>
      </c>
      <c r="AG636" s="70"/>
      <c r="AH636" s="71" t="str">
        <f t="shared" si="5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3"/>
        <v/>
      </c>
      <c r="Z637" s="59"/>
      <c r="AA637" s="59"/>
      <c r="AB637" s="59"/>
      <c r="AC637" s="70"/>
      <c r="AD637" s="70"/>
      <c r="AE637" s="71" t="str">
        <f t="shared" si="4"/>
        <v/>
      </c>
      <c r="AF637" s="71" t="str">
        <f>IF(X637&lt;&gt;"",(HOUR(X637)+MINUTE(X637)/60)*custohh,"")</f>
        <v/>
      </c>
      <c r="AG637" s="70"/>
      <c r="AH637" s="71" t="str">
        <f t="shared" si="5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3"/>
        <v/>
      </c>
      <c r="Z638" s="59"/>
      <c r="AA638" s="59"/>
      <c r="AB638" s="59"/>
      <c r="AC638" s="70"/>
      <c r="AD638" s="70"/>
      <c r="AE638" s="71" t="str">
        <f t="shared" si="4"/>
        <v/>
      </c>
      <c r="AF638" s="71" t="str">
        <f>IF(X638&lt;&gt;"",(HOUR(X638)+MINUTE(X638)/60)*custohh,"")</f>
        <v/>
      </c>
      <c r="AG638" s="70"/>
      <c r="AH638" s="71" t="str">
        <f t="shared" si="5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3"/>
        <v/>
      </c>
      <c r="Z639" s="59"/>
      <c r="AA639" s="59"/>
      <c r="AB639" s="59"/>
      <c r="AC639" s="70"/>
      <c r="AD639" s="70"/>
      <c r="AE639" s="71" t="str">
        <f t="shared" si="4"/>
        <v/>
      </c>
      <c r="AF639" s="71" t="str">
        <f>IF(X639&lt;&gt;"",(HOUR(X639)+MINUTE(X639)/60)*custohh,"")</f>
        <v/>
      </c>
      <c r="AG639" s="70"/>
      <c r="AH639" s="71" t="str">
        <f t="shared" si="5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3"/>
        <v/>
      </c>
      <c r="Z640" s="59"/>
      <c r="AA640" s="59"/>
      <c r="AB640" s="59"/>
      <c r="AC640" s="70"/>
      <c r="AD640" s="70"/>
      <c r="AE640" s="71" t="str">
        <f t="shared" si="4"/>
        <v/>
      </c>
      <c r="AF640" s="71" t="str">
        <f>IF(X640&lt;&gt;"",(HOUR(X640)+MINUTE(X640)/60)*custohh,"")</f>
        <v/>
      </c>
      <c r="AG640" s="70"/>
      <c r="AH640" s="71" t="str">
        <f t="shared" si="5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3"/>
        <v/>
      </c>
      <c r="Z641" s="59"/>
      <c r="AA641" s="59"/>
      <c r="AB641" s="59"/>
      <c r="AC641" s="70"/>
      <c r="AD641" s="70"/>
      <c r="AE641" s="71" t="str">
        <f t="shared" si="4"/>
        <v/>
      </c>
      <c r="AF641" s="71" t="str">
        <f>IF(X641&lt;&gt;"",(HOUR(X641)+MINUTE(X641)/60)*custohh,"")</f>
        <v/>
      </c>
      <c r="AG641" s="70"/>
      <c r="AH641" s="71" t="str">
        <f t="shared" si="5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3"/>
        <v/>
      </c>
      <c r="Z642" s="59"/>
      <c r="AA642" s="59"/>
      <c r="AB642" s="59"/>
      <c r="AC642" s="70"/>
      <c r="AD642" s="70"/>
      <c r="AE642" s="71" t="str">
        <f t="shared" si="4"/>
        <v/>
      </c>
      <c r="AF642" s="71" t="str">
        <f>IF(X642&lt;&gt;"",(HOUR(X642)+MINUTE(X642)/60)*custohh,"")</f>
        <v/>
      </c>
      <c r="AG642" s="70"/>
      <c r="AH642" s="71" t="str">
        <f t="shared" si="5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3"/>
        <v/>
      </c>
      <c r="Z643" s="59"/>
      <c r="AA643" s="59"/>
      <c r="AB643" s="59"/>
      <c r="AC643" s="70"/>
      <c r="AD643" s="70"/>
      <c r="AE643" s="71" t="str">
        <f t="shared" si="4"/>
        <v/>
      </c>
      <c r="AF643" s="71" t="str">
        <f>IF(X643&lt;&gt;"",(HOUR(X643)+MINUTE(X643)/60)*custohh,"")</f>
        <v/>
      </c>
      <c r="AG643" s="70"/>
      <c r="AH643" s="71" t="str">
        <f t="shared" si="5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3"/>
        <v/>
      </c>
      <c r="Z644" s="59"/>
      <c r="AA644" s="59"/>
      <c r="AB644" s="59"/>
      <c r="AC644" s="70"/>
      <c r="AD644" s="70"/>
      <c r="AE644" s="71" t="str">
        <f t="shared" si="4"/>
        <v/>
      </c>
      <c r="AF644" s="71" t="str">
        <f>IF(X644&lt;&gt;"",(HOUR(X644)+MINUTE(X644)/60)*custohh,"")</f>
        <v/>
      </c>
      <c r="AG644" s="70"/>
      <c r="AH644" s="71" t="str">
        <f t="shared" si="5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3"/>
        <v/>
      </c>
      <c r="Z645" s="59"/>
      <c r="AA645" s="59"/>
      <c r="AB645" s="59"/>
      <c r="AC645" s="70"/>
      <c r="AD645" s="70"/>
      <c r="AE645" s="71" t="str">
        <f t="shared" si="4"/>
        <v/>
      </c>
      <c r="AF645" s="71" t="str">
        <f>IF(X645&lt;&gt;"",(HOUR(X645)+MINUTE(X645)/60)*custohh,"")</f>
        <v/>
      </c>
      <c r="AG645" s="70"/>
      <c r="AH645" s="71" t="str">
        <f t="shared" si="5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3"/>
        <v/>
      </c>
      <c r="Z646" s="59"/>
      <c r="AA646" s="59"/>
      <c r="AB646" s="59"/>
      <c r="AC646" s="70"/>
      <c r="AD646" s="70"/>
      <c r="AE646" s="71" t="str">
        <f t="shared" si="4"/>
        <v/>
      </c>
      <c r="AF646" s="71" t="str">
        <f>IF(X646&lt;&gt;"",(HOUR(X646)+MINUTE(X646)/60)*custohh,"")</f>
        <v/>
      </c>
      <c r="AG646" s="70"/>
      <c r="AH646" s="71" t="str">
        <f t="shared" si="5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3"/>
        <v/>
      </c>
      <c r="Z647" s="59"/>
      <c r="AA647" s="59"/>
      <c r="AB647" s="59"/>
      <c r="AC647" s="70"/>
      <c r="AD647" s="70"/>
      <c r="AE647" s="71" t="str">
        <f t="shared" si="4"/>
        <v/>
      </c>
      <c r="AF647" s="71" t="str">
        <f>IF(X647&lt;&gt;"",(HOUR(X647)+MINUTE(X647)/60)*custohh,"")</f>
        <v/>
      </c>
      <c r="AG647" s="70"/>
      <c r="AH647" s="71" t="str">
        <f t="shared" si="5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3"/>
        <v/>
      </c>
      <c r="Z648" s="59"/>
      <c r="AA648" s="59"/>
      <c r="AB648" s="59"/>
      <c r="AC648" s="70"/>
      <c r="AD648" s="70"/>
      <c r="AE648" s="71" t="str">
        <f t="shared" si="4"/>
        <v/>
      </c>
      <c r="AF648" s="71" t="str">
        <f>IF(X648&lt;&gt;"",(HOUR(X648)+MINUTE(X648)/60)*custohh,"")</f>
        <v/>
      </c>
      <c r="AG648" s="70"/>
      <c r="AH648" s="71" t="str">
        <f t="shared" si="5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3"/>
        <v/>
      </c>
      <c r="Z649" s="59"/>
      <c r="AA649" s="59"/>
      <c r="AB649" s="59"/>
      <c r="AC649" s="70"/>
      <c r="AD649" s="70"/>
      <c r="AE649" s="71" t="str">
        <f t="shared" si="4"/>
        <v/>
      </c>
      <c r="AF649" s="71" t="str">
        <f>IF(X649&lt;&gt;"",(HOUR(X649)+MINUTE(X649)/60)*custohh,"")</f>
        <v/>
      </c>
      <c r="AG649" s="70"/>
      <c r="AH649" s="71" t="str">
        <f t="shared" si="5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3"/>
        <v/>
      </c>
      <c r="Z650" s="59"/>
      <c r="AA650" s="59"/>
      <c r="AB650" s="59"/>
      <c r="AC650" s="70"/>
      <c r="AD650" s="70"/>
      <c r="AE650" s="71" t="str">
        <f t="shared" si="4"/>
        <v/>
      </c>
      <c r="AF650" s="71" t="str">
        <f>IF(X650&lt;&gt;"",(HOUR(X650)+MINUTE(X650)/60)*custohh,"")</f>
        <v/>
      </c>
      <c r="AG650" s="70"/>
      <c r="AH650" s="71" t="str">
        <f t="shared" si="5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3"/>
        <v/>
      </c>
      <c r="Z651" s="59"/>
      <c r="AA651" s="59"/>
      <c r="AB651" s="59"/>
      <c r="AC651" s="70"/>
      <c r="AD651" s="70"/>
      <c r="AE651" s="71" t="str">
        <f t="shared" si="4"/>
        <v/>
      </c>
      <c r="AF651" s="71" t="str">
        <f>IF(X651&lt;&gt;"",(HOUR(X651)+MINUTE(X651)/60)*custohh,"")</f>
        <v/>
      </c>
      <c r="AG651" s="70"/>
      <c r="AH651" s="71" t="str">
        <f t="shared" si="5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3"/>
        <v/>
      </c>
      <c r="Z652" s="59"/>
      <c r="AA652" s="59"/>
      <c r="AB652" s="59"/>
      <c r="AC652" s="70"/>
      <c r="AD652" s="70"/>
      <c r="AE652" s="71" t="str">
        <f t="shared" si="4"/>
        <v/>
      </c>
      <c r="AF652" s="71" t="str">
        <f>IF(X652&lt;&gt;"",(HOUR(X652)+MINUTE(X652)/60)*custohh,"")</f>
        <v/>
      </c>
      <c r="AG652" s="70"/>
      <c r="AH652" s="71" t="str">
        <f t="shared" si="5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3"/>
        <v/>
      </c>
      <c r="Z653" s="59"/>
      <c r="AA653" s="59"/>
      <c r="AB653" s="59"/>
      <c r="AC653" s="70"/>
      <c r="AD653" s="70"/>
      <c r="AE653" s="71" t="str">
        <f t="shared" si="4"/>
        <v/>
      </c>
      <c r="AF653" s="71" t="str">
        <f>IF(X653&lt;&gt;"",(HOUR(X653)+MINUTE(X653)/60)*custohh,"")</f>
        <v/>
      </c>
      <c r="AG653" s="70"/>
      <c r="AH653" s="71" t="str">
        <f t="shared" si="5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3"/>
        <v/>
      </c>
      <c r="Z654" s="59"/>
      <c r="AA654" s="59"/>
      <c r="AB654" s="59"/>
      <c r="AC654" s="70"/>
      <c r="AD654" s="70"/>
      <c r="AE654" s="71" t="str">
        <f t="shared" si="4"/>
        <v/>
      </c>
      <c r="AF654" s="71" t="str">
        <f>IF(X654&lt;&gt;"",(HOUR(X654)+MINUTE(X654)/60)*custohh,"")</f>
        <v/>
      </c>
      <c r="AG654" s="70"/>
      <c r="AH654" s="71" t="str">
        <f t="shared" si="5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3"/>
        <v/>
      </c>
      <c r="Z655" s="59"/>
      <c r="AA655" s="59"/>
      <c r="AB655" s="59"/>
      <c r="AC655" s="70"/>
      <c r="AD655" s="70"/>
      <c r="AE655" s="71" t="str">
        <f t="shared" si="4"/>
        <v/>
      </c>
      <c r="AF655" s="71" t="str">
        <f>IF(X655&lt;&gt;"",(HOUR(X655)+MINUTE(X655)/60)*custohh,"")</f>
        <v/>
      </c>
      <c r="AG655" s="70"/>
      <c r="AH655" s="71" t="str">
        <f t="shared" si="5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3"/>
        <v/>
      </c>
      <c r="Z656" s="59"/>
      <c r="AA656" s="59"/>
      <c r="AB656" s="59"/>
      <c r="AC656" s="70"/>
      <c r="AD656" s="70"/>
      <c r="AE656" s="71" t="str">
        <f t="shared" si="4"/>
        <v/>
      </c>
      <c r="AF656" s="71" t="str">
        <f>IF(X656&lt;&gt;"",(HOUR(X656)+MINUTE(X656)/60)*custohh,"")</f>
        <v/>
      </c>
      <c r="AG656" s="70"/>
      <c r="AH656" s="71" t="str">
        <f t="shared" si="5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3"/>
        <v/>
      </c>
      <c r="Z657" s="59"/>
      <c r="AA657" s="59"/>
      <c r="AB657" s="59"/>
      <c r="AC657" s="70"/>
      <c r="AD657" s="70"/>
      <c r="AE657" s="71" t="str">
        <f t="shared" si="4"/>
        <v/>
      </c>
      <c r="AF657" s="71" t="str">
        <f>IF(X657&lt;&gt;"",(HOUR(X657)+MINUTE(X657)/60)*custohh,"")</f>
        <v/>
      </c>
      <c r="AG657" s="70"/>
      <c r="AH657" s="71" t="str">
        <f t="shared" si="5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3"/>
        <v/>
      </c>
      <c r="Z658" s="59"/>
      <c r="AA658" s="59"/>
      <c r="AB658" s="59"/>
      <c r="AC658" s="70"/>
      <c r="AD658" s="70"/>
      <c r="AE658" s="71" t="str">
        <f t="shared" si="4"/>
        <v/>
      </c>
      <c r="AF658" s="71" t="str">
        <f>IF(X658&lt;&gt;"",(HOUR(X658)+MINUTE(X658)/60)*custohh,"")</f>
        <v/>
      </c>
      <c r="AG658" s="70"/>
      <c r="AH658" s="71" t="str">
        <f t="shared" si="5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3"/>
        <v/>
      </c>
      <c r="Z659" s="59"/>
      <c r="AA659" s="59"/>
      <c r="AB659" s="59"/>
      <c r="AC659" s="70"/>
      <c r="AD659" s="70"/>
      <c r="AE659" s="71" t="str">
        <f t="shared" si="4"/>
        <v/>
      </c>
      <c r="AF659" s="71" t="str">
        <f>IF(X659&lt;&gt;"",(HOUR(X659)+MINUTE(X659)/60)*custohh,"")</f>
        <v/>
      </c>
      <c r="AG659" s="70"/>
      <c r="AH659" s="71" t="str">
        <f t="shared" si="5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3"/>
        <v/>
      </c>
      <c r="Z660" s="59"/>
      <c r="AA660" s="59"/>
      <c r="AB660" s="59"/>
      <c r="AC660" s="70"/>
      <c r="AD660" s="70"/>
      <c r="AE660" s="71" t="str">
        <f t="shared" si="4"/>
        <v/>
      </c>
      <c r="AF660" s="71" t="str">
        <f>IF(X660&lt;&gt;"",(HOUR(X660)+MINUTE(X660)/60)*custohh,"")</f>
        <v/>
      </c>
      <c r="AG660" s="70"/>
      <c r="AH660" s="71" t="str">
        <f t="shared" si="5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3"/>
        <v/>
      </c>
      <c r="Z661" s="59"/>
      <c r="AA661" s="59"/>
      <c r="AB661" s="59"/>
      <c r="AC661" s="70"/>
      <c r="AD661" s="70"/>
      <c r="AE661" s="71" t="str">
        <f t="shared" si="4"/>
        <v/>
      </c>
      <c r="AF661" s="71" t="str">
        <f>IF(X661&lt;&gt;"",(HOUR(X661)+MINUTE(X661)/60)*custohh,"")</f>
        <v/>
      </c>
      <c r="AG661" s="70"/>
      <c r="AH661" s="71" t="str">
        <f t="shared" si="5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3"/>
        <v/>
      </c>
      <c r="Z662" s="59"/>
      <c r="AA662" s="59"/>
      <c r="AB662" s="59"/>
      <c r="AC662" s="70"/>
      <c r="AD662" s="70"/>
      <c r="AE662" s="71" t="str">
        <f t="shared" si="4"/>
        <v/>
      </c>
      <c r="AF662" s="71" t="str">
        <f>IF(X662&lt;&gt;"",(HOUR(X662)+MINUTE(X662)/60)*custohh,"")</f>
        <v/>
      </c>
      <c r="AG662" s="70"/>
      <c r="AH662" s="71" t="str">
        <f t="shared" si="5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3"/>
        <v/>
      </c>
      <c r="Z663" s="59"/>
      <c r="AA663" s="59"/>
      <c r="AB663" s="59"/>
      <c r="AC663" s="70"/>
      <c r="AD663" s="70"/>
      <c r="AE663" s="71" t="str">
        <f t="shared" si="4"/>
        <v/>
      </c>
      <c r="AF663" s="71" t="str">
        <f>IF(X663&lt;&gt;"",(HOUR(X663)+MINUTE(X663)/60)*custohh,"")</f>
        <v/>
      </c>
      <c r="AG663" s="70"/>
      <c r="AH663" s="71" t="str">
        <f t="shared" si="5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3"/>
        <v/>
      </c>
      <c r="Z664" s="59"/>
      <c r="AA664" s="59"/>
      <c r="AB664" s="59"/>
      <c r="AC664" s="70"/>
      <c r="AD664" s="70"/>
      <c r="AE664" s="71" t="str">
        <f t="shared" si="4"/>
        <v/>
      </c>
      <c r="AF664" s="71" t="str">
        <f>IF(X664&lt;&gt;"",(HOUR(X664)+MINUTE(X664)/60)*custohh,"")</f>
        <v/>
      </c>
      <c r="AG664" s="70"/>
      <c r="AH664" s="71" t="str">
        <f t="shared" si="5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3"/>
        <v/>
      </c>
      <c r="Z665" s="59"/>
      <c r="AA665" s="59"/>
      <c r="AB665" s="59"/>
      <c r="AC665" s="70"/>
      <c r="AD665" s="70"/>
      <c r="AE665" s="71" t="str">
        <f t="shared" si="4"/>
        <v/>
      </c>
      <c r="AF665" s="71" t="str">
        <f>IF(X665&lt;&gt;"",(HOUR(X665)+MINUTE(X665)/60)*custohh,"")</f>
        <v/>
      </c>
      <c r="AG665" s="70"/>
      <c r="AH665" s="71" t="str">
        <f t="shared" si="5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3"/>
        <v/>
      </c>
      <c r="Z666" s="59"/>
      <c r="AA666" s="59"/>
      <c r="AB666" s="59"/>
      <c r="AC666" s="70"/>
      <c r="AD666" s="70"/>
      <c r="AE666" s="71" t="str">
        <f t="shared" si="4"/>
        <v/>
      </c>
      <c r="AF666" s="71" t="str">
        <f>IF(X666&lt;&gt;"",(HOUR(X666)+MINUTE(X666)/60)*custohh,"")</f>
        <v/>
      </c>
      <c r="AG666" s="70"/>
      <c r="AH666" s="71" t="str">
        <f t="shared" si="5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3"/>
        <v/>
      </c>
      <c r="Z667" s="59"/>
      <c r="AA667" s="59"/>
      <c r="AB667" s="59"/>
      <c r="AC667" s="70"/>
      <c r="AD667" s="70"/>
      <c r="AE667" s="71" t="str">
        <f t="shared" si="4"/>
        <v/>
      </c>
      <c r="AF667" s="71" t="str">
        <f>IF(X667&lt;&gt;"",(HOUR(X667)+MINUTE(X667)/60)*custohh,"")</f>
        <v/>
      </c>
      <c r="AG667" s="70"/>
      <c r="AH667" s="71" t="str">
        <f t="shared" si="5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3"/>
        <v/>
      </c>
      <c r="Z668" s="59"/>
      <c r="AA668" s="59"/>
      <c r="AB668" s="59"/>
      <c r="AC668" s="70"/>
      <c r="AD668" s="70"/>
      <c r="AE668" s="71" t="str">
        <f t="shared" si="4"/>
        <v/>
      </c>
      <c r="AF668" s="71" t="str">
        <f>IF(X668&lt;&gt;"",(HOUR(X668)+MINUTE(X668)/60)*custohh,"")</f>
        <v/>
      </c>
      <c r="AG668" s="70"/>
      <c r="AH668" s="71" t="str">
        <f t="shared" si="5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3"/>
        <v/>
      </c>
      <c r="Z669" s="59"/>
      <c r="AA669" s="59"/>
      <c r="AB669" s="59"/>
      <c r="AC669" s="70"/>
      <c r="AD669" s="70"/>
      <c r="AE669" s="71" t="str">
        <f t="shared" si="4"/>
        <v/>
      </c>
      <c r="AF669" s="71" t="str">
        <f>IF(X669&lt;&gt;"",(HOUR(X669)+MINUTE(X669)/60)*custohh,"")</f>
        <v/>
      </c>
      <c r="AG669" s="70"/>
      <c r="AH669" s="71" t="str">
        <f t="shared" si="5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3"/>
        <v/>
      </c>
      <c r="Z670" s="59"/>
      <c r="AA670" s="59"/>
      <c r="AB670" s="59"/>
      <c r="AC670" s="70"/>
      <c r="AD670" s="70"/>
      <c r="AE670" s="71" t="str">
        <f t="shared" si="4"/>
        <v/>
      </c>
      <c r="AF670" s="71" t="str">
        <f>IF(X670&lt;&gt;"",(HOUR(X670)+MINUTE(X670)/60)*custohh,"")</f>
        <v/>
      </c>
      <c r="AG670" s="70"/>
      <c r="AH670" s="71" t="str">
        <f t="shared" si="5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3"/>
        <v/>
      </c>
      <c r="Z671" s="59"/>
      <c r="AA671" s="59"/>
      <c r="AB671" s="59"/>
      <c r="AC671" s="70"/>
      <c r="AD671" s="70"/>
      <c r="AE671" s="71" t="str">
        <f t="shared" si="4"/>
        <v/>
      </c>
      <c r="AF671" s="71" t="str">
        <f>IF(X671&lt;&gt;"",(HOUR(X671)+MINUTE(X671)/60)*custohh,"")</f>
        <v/>
      </c>
      <c r="AG671" s="70"/>
      <c r="AH671" s="71" t="str">
        <f t="shared" si="5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3"/>
        <v/>
      </c>
      <c r="Z672" s="59"/>
      <c r="AA672" s="59"/>
      <c r="AB672" s="59"/>
      <c r="AC672" s="70"/>
      <c r="AD672" s="70"/>
      <c r="AE672" s="71" t="str">
        <f t="shared" si="4"/>
        <v/>
      </c>
      <c r="AF672" s="71" t="str">
        <f>IF(X672&lt;&gt;"",(HOUR(X672)+MINUTE(X672)/60)*custohh,"")</f>
        <v/>
      </c>
      <c r="AG672" s="70"/>
      <c r="AH672" s="71" t="str">
        <f t="shared" si="5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3"/>
        <v/>
      </c>
      <c r="Z673" s="59"/>
      <c r="AA673" s="59"/>
      <c r="AB673" s="59"/>
      <c r="AC673" s="70"/>
      <c r="AD673" s="70"/>
      <c r="AE673" s="71" t="str">
        <f t="shared" si="4"/>
        <v/>
      </c>
      <c r="AF673" s="71" t="str">
        <f>IF(X673&lt;&gt;"",(HOUR(X673)+MINUTE(X673)/60)*custohh,"")</f>
        <v/>
      </c>
      <c r="AG673" s="70"/>
      <c r="AH673" s="71" t="str">
        <f t="shared" si="5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3"/>
        <v/>
      </c>
      <c r="Z674" s="59"/>
      <c r="AA674" s="59"/>
      <c r="AB674" s="59"/>
      <c r="AC674" s="70"/>
      <c r="AD674" s="70"/>
      <c r="AE674" s="71" t="str">
        <f t="shared" si="4"/>
        <v/>
      </c>
      <c r="AF674" s="71" t="str">
        <f>IF(X674&lt;&gt;"",(HOUR(X674)+MINUTE(X674)/60)*custohh,"")</f>
        <v/>
      </c>
      <c r="AG674" s="70"/>
      <c r="AH674" s="71" t="str">
        <f t="shared" si="5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3"/>
        <v/>
      </c>
      <c r="Z675" s="59"/>
      <c r="AA675" s="59"/>
      <c r="AB675" s="59"/>
      <c r="AC675" s="70"/>
      <c r="AD675" s="70"/>
      <c r="AE675" s="71" t="str">
        <f t="shared" si="4"/>
        <v/>
      </c>
      <c r="AF675" s="71" t="str">
        <f>IF(X675&lt;&gt;"",(HOUR(X675)+MINUTE(X675)/60)*custohh,"")</f>
        <v/>
      </c>
      <c r="AG675" s="70"/>
      <c r="AH675" s="71" t="str">
        <f t="shared" si="5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3"/>
        <v/>
      </c>
      <c r="Z676" s="59"/>
      <c r="AA676" s="59"/>
      <c r="AB676" s="59"/>
      <c r="AC676" s="70"/>
      <c r="AD676" s="70"/>
      <c r="AE676" s="71" t="str">
        <f t="shared" si="4"/>
        <v/>
      </c>
      <c r="AF676" s="71" t="str">
        <f>IF(X676&lt;&gt;"",(HOUR(X676)+MINUTE(X676)/60)*custohh,"")</f>
        <v/>
      </c>
      <c r="AG676" s="70"/>
      <c r="AH676" s="71" t="str">
        <f t="shared" si="5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3"/>
        <v/>
      </c>
      <c r="Z677" s="59"/>
      <c r="AA677" s="59"/>
      <c r="AB677" s="59"/>
      <c r="AC677" s="70"/>
      <c r="AD677" s="70"/>
      <c r="AE677" s="71" t="str">
        <f t="shared" si="4"/>
        <v/>
      </c>
      <c r="AF677" s="71" t="str">
        <f>IF(X677&lt;&gt;"",(HOUR(X677)+MINUTE(X677)/60)*custohh,"")</f>
        <v/>
      </c>
      <c r="AG677" s="70"/>
      <c r="AH677" s="71" t="str">
        <f t="shared" si="5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3"/>
        <v/>
      </c>
      <c r="Z678" s="59"/>
      <c r="AA678" s="59"/>
      <c r="AB678" s="59"/>
      <c r="AC678" s="70"/>
      <c r="AD678" s="70"/>
      <c r="AE678" s="71" t="str">
        <f t="shared" si="4"/>
        <v/>
      </c>
      <c r="AF678" s="71" t="str">
        <f>IF(X678&lt;&gt;"",(HOUR(X678)+MINUTE(X678)/60)*custohh,"")</f>
        <v/>
      </c>
      <c r="AG678" s="70"/>
      <c r="AH678" s="71" t="str">
        <f t="shared" si="5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3"/>
        <v/>
      </c>
      <c r="Z679" s="59"/>
      <c r="AA679" s="59"/>
      <c r="AB679" s="59"/>
      <c r="AC679" s="70"/>
      <c r="AD679" s="70"/>
      <c r="AE679" s="71" t="str">
        <f t="shared" si="4"/>
        <v/>
      </c>
      <c r="AF679" s="71" t="str">
        <f>IF(X679&lt;&gt;"",(HOUR(X679)+MINUTE(X679)/60)*custohh,"")</f>
        <v/>
      </c>
      <c r="AG679" s="70"/>
      <c r="AH679" s="71" t="str">
        <f t="shared" si="5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3"/>
        <v/>
      </c>
      <c r="Z680" s="59"/>
      <c r="AA680" s="59"/>
      <c r="AB680" s="59"/>
      <c r="AC680" s="70"/>
      <c r="AD680" s="70"/>
      <c r="AE680" s="71" t="str">
        <f t="shared" si="4"/>
        <v/>
      </c>
      <c r="AF680" s="71" t="str">
        <f>IF(X680&lt;&gt;"",(HOUR(X680)+MINUTE(X680)/60)*custohh,"")</f>
        <v/>
      </c>
      <c r="AG680" s="70"/>
      <c r="AH680" s="71" t="str">
        <f t="shared" si="5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3"/>
        <v/>
      </c>
      <c r="Z681" s="59"/>
      <c r="AA681" s="59"/>
      <c r="AB681" s="59"/>
      <c r="AC681" s="70"/>
      <c r="AD681" s="70"/>
      <c r="AE681" s="71" t="str">
        <f t="shared" si="4"/>
        <v/>
      </c>
      <c r="AF681" s="71" t="str">
        <f>IF(X681&lt;&gt;"",(HOUR(X681)+MINUTE(X681)/60)*custohh,"")</f>
        <v/>
      </c>
      <c r="AG681" s="70"/>
      <c r="AH681" s="71" t="str">
        <f t="shared" si="5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3"/>
        <v/>
      </c>
      <c r="Z682" s="59"/>
      <c r="AA682" s="59"/>
      <c r="AB682" s="59"/>
      <c r="AC682" s="70"/>
      <c r="AD682" s="70"/>
      <c r="AE682" s="71" t="str">
        <f t="shared" si="4"/>
        <v/>
      </c>
      <c r="AF682" s="71" t="str">
        <f>IF(X682&lt;&gt;"",(HOUR(X682)+MINUTE(X682)/60)*custohh,"")</f>
        <v/>
      </c>
      <c r="AG682" s="70"/>
      <c r="AH682" s="71" t="str">
        <f t="shared" si="5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3"/>
        <v/>
      </c>
      <c r="Z683" s="59"/>
      <c r="AA683" s="59"/>
      <c r="AB683" s="59"/>
      <c r="AC683" s="70"/>
      <c r="AD683" s="70"/>
      <c r="AE683" s="71" t="str">
        <f t="shared" si="4"/>
        <v/>
      </c>
      <c r="AF683" s="71" t="str">
        <f>IF(X683&lt;&gt;"",(HOUR(X683)+MINUTE(X683)/60)*custohh,"")</f>
        <v/>
      </c>
      <c r="AG683" s="70"/>
      <c r="AH683" s="71" t="str">
        <f t="shared" si="5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3"/>
        <v/>
      </c>
      <c r="Z684" s="59"/>
      <c r="AA684" s="59"/>
      <c r="AB684" s="59"/>
      <c r="AC684" s="70"/>
      <c r="AD684" s="70"/>
      <c r="AE684" s="71" t="str">
        <f t="shared" si="4"/>
        <v/>
      </c>
      <c r="AF684" s="71" t="str">
        <f>IF(X684&lt;&gt;"",(HOUR(X684)+MINUTE(X684)/60)*custohh,"")</f>
        <v/>
      </c>
      <c r="AG684" s="70"/>
      <c r="AH684" s="71" t="str">
        <f t="shared" si="5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3"/>
        <v/>
      </c>
      <c r="Z685" s="59"/>
      <c r="AA685" s="59"/>
      <c r="AB685" s="59"/>
      <c r="AC685" s="70"/>
      <c r="AD685" s="70"/>
      <c r="AE685" s="71" t="str">
        <f t="shared" si="4"/>
        <v/>
      </c>
      <c r="AF685" s="71" t="str">
        <f>IF(X685&lt;&gt;"",(HOUR(X685)+MINUTE(X685)/60)*custohh,"")</f>
        <v/>
      </c>
      <c r="AG685" s="70"/>
      <c r="AH685" s="71" t="str">
        <f t="shared" si="5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3"/>
        <v/>
      </c>
      <c r="Z686" s="59"/>
      <c r="AA686" s="59"/>
      <c r="AB686" s="59"/>
      <c r="AC686" s="70"/>
      <c r="AD686" s="70"/>
      <c r="AE686" s="71" t="str">
        <f t="shared" si="4"/>
        <v/>
      </c>
      <c r="AF686" s="71" t="str">
        <f>IF(X686&lt;&gt;"",(HOUR(X686)+MINUTE(X686)/60)*custohh,"")</f>
        <v/>
      </c>
      <c r="AG686" s="70"/>
      <c r="AH686" s="71" t="str">
        <f t="shared" si="5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3"/>
        <v/>
      </c>
      <c r="Z687" s="59"/>
      <c r="AA687" s="59"/>
      <c r="AB687" s="59"/>
      <c r="AC687" s="70"/>
      <c r="AD687" s="70"/>
      <c r="AE687" s="71" t="str">
        <f t="shared" si="4"/>
        <v/>
      </c>
      <c r="AF687" s="71" t="str">
        <f>IF(X687&lt;&gt;"",(HOUR(X687)+MINUTE(X687)/60)*custohh,"")</f>
        <v/>
      </c>
      <c r="AG687" s="70"/>
      <c r="AH687" s="71" t="str">
        <f t="shared" si="5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3"/>
        <v/>
      </c>
      <c r="Z688" s="59"/>
      <c r="AA688" s="59"/>
      <c r="AB688" s="59"/>
      <c r="AC688" s="70"/>
      <c r="AD688" s="70"/>
      <c r="AE688" s="71" t="str">
        <f t="shared" si="4"/>
        <v/>
      </c>
      <c r="AF688" s="71" t="str">
        <f>IF(X688&lt;&gt;"",(HOUR(X688)+MINUTE(X688)/60)*custohh,"")</f>
        <v/>
      </c>
      <c r="AG688" s="70"/>
      <c r="AH688" s="71" t="str">
        <f t="shared" si="5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3"/>
        <v/>
      </c>
      <c r="Z689" s="59"/>
      <c r="AA689" s="59"/>
      <c r="AB689" s="59"/>
      <c r="AC689" s="70"/>
      <c r="AD689" s="70"/>
      <c r="AE689" s="71" t="str">
        <f t="shared" si="4"/>
        <v/>
      </c>
      <c r="AF689" s="71" t="str">
        <f>IF(X689&lt;&gt;"",(HOUR(X689)+MINUTE(X689)/60)*custohh,"")</f>
        <v/>
      </c>
      <c r="AG689" s="70"/>
      <c r="AH689" s="71" t="str">
        <f t="shared" si="5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3"/>
        <v/>
      </c>
      <c r="Z690" s="59"/>
      <c r="AA690" s="59"/>
      <c r="AB690" s="59"/>
      <c r="AC690" s="70"/>
      <c r="AD690" s="70"/>
      <c r="AE690" s="71" t="str">
        <f t="shared" si="4"/>
        <v/>
      </c>
      <c r="AF690" s="71" t="str">
        <f>IF(X690&lt;&gt;"",(HOUR(X690)+MINUTE(X690)/60)*custohh,"")</f>
        <v/>
      </c>
      <c r="AG690" s="70"/>
      <c r="AH690" s="71" t="str">
        <f t="shared" si="5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3"/>
        <v/>
      </c>
      <c r="Z691" s="59"/>
      <c r="AA691" s="59"/>
      <c r="AB691" s="59"/>
      <c r="AC691" s="70"/>
      <c r="AD691" s="70"/>
      <c r="AE691" s="71" t="str">
        <f t="shared" si="4"/>
        <v/>
      </c>
      <c r="AF691" s="71" t="str">
        <f>IF(X691&lt;&gt;"",(HOUR(X691)+MINUTE(X691)/60)*custohh,"")</f>
        <v/>
      </c>
      <c r="AG691" s="70"/>
      <c r="AH691" s="71" t="str">
        <f t="shared" si="5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3"/>
        <v/>
      </c>
      <c r="Z692" s="59"/>
      <c r="AA692" s="59"/>
      <c r="AB692" s="59"/>
      <c r="AC692" s="70"/>
      <c r="AD692" s="70"/>
      <c r="AE692" s="71" t="str">
        <f t="shared" si="4"/>
        <v/>
      </c>
      <c r="AF692" s="71" t="str">
        <f>IF(X692&lt;&gt;"",(HOUR(X692)+MINUTE(X692)/60)*custohh,"")</f>
        <v/>
      </c>
      <c r="AG692" s="70"/>
      <c r="AH692" s="71" t="str">
        <f t="shared" si="5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3"/>
        <v/>
      </c>
      <c r="Z693" s="59"/>
      <c r="AA693" s="59"/>
      <c r="AB693" s="59"/>
      <c r="AC693" s="70"/>
      <c r="AD693" s="70"/>
      <c r="AE693" s="71" t="str">
        <f t="shared" si="4"/>
        <v/>
      </c>
      <c r="AF693" s="71" t="str">
        <f>IF(X693&lt;&gt;"",(HOUR(X693)+MINUTE(X693)/60)*custohh,"")</f>
        <v/>
      </c>
      <c r="AG693" s="70"/>
      <c r="AH693" s="71" t="str">
        <f t="shared" si="5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3"/>
        <v/>
      </c>
      <c r="Z694" s="59"/>
      <c r="AA694" s="59"/>
      <c r="AB694" s="59"/>
      <c r="AC694" s="70"/>
      <c r="AD694" s="70"/>
      <c r="AE694" s="71" t="str">
        <f t="shared" si="4"/>
        <v/>
      </c>
      <c r="AF694" s="71" t="str">
        <f>IF(X694&lt;&gt;"",(HOUR(X694)+MINUTE(X694)/60)*custohh,"")</f>
        <v/>
      </c>
      <c r="AG694" s="70"/>
      <c r="AH694" s="71" t="str">
        <f t="shared" si="5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3"/>
        <v/>
      </c>
      <c r="Z695" s="59"/>
      <c r="AA695" s="59"/>
      <c r="AB695" s="59"/>
      <c r="AC695" s="70"/>
      <c r="AD695" s="70"/>
      <c r="AE695" s="71" t="str">
        <f t="shared" si="4"/>
        <v/>
      </c>
      <c r="AF695" s="71" t="str">
        <f>IF(X695&lt;&gt;"",(HOUR(X695)+MINUTE(X695)/60)*custohh,"")</f>
        <v/>
      </c>
      <c r="AG695" s="70"/>
      <c r="AH695" s="71" t="str">
        <f t="shared" si="5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3"/>
        <v/>
      </c>
      <c r="Z696" s="59"/>
      <c r="AA696" s="59"/>
      <c r="AB696" s="59"/>
      <c r="AC696" s="70"/>
      <c r="AD696" s="70"/>
      <c r="AE696" s="71" t="str">
        <f t="shared" si="4"/>
        <v/>
      </c>
      <c r="AF696" s="71" t="str">
        <f>IF(X696&lt;&gt;"",(HOUR(X696)+MINUTE(X696)/60)*custohh,"")</f>
        <v/>
      </c>
      <c r="AG696" s="70"/>
      <c r="AH696" s="71" t="str">
        <f t="shared" si="5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3"/>
        <v/>
      </c>
      <c r="Z697" s="59"/>
      <c r="AA697" s="59"/>
      <c r="AB697" s="59"/>
      <c r="AC697" s="70"/>
      <c r="AD697" s="70"/>
      <c r="AE697" s="71" t="str">
        <f t="shared" si="4"/>
        <v/>
      </c>
      <c r="AF697" s="71" t="str">
        <f>IF(X697&lt;&gt;"",(HOUR(X697)+MINUTE(X697)/60)*custohh,"")</f>
        <v/>
      </c>
      <c r="AG697" s="70"/>
      <c r="AH697" s="71" t="str">
        <f t="shared" si="5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3"/>
        <v/>
      </c>
      <c r="Z698" s="59"/>
      <c r="AA698" s="59"/>
      <c r="AB698" s="59"/>
      <c r="AC698" s="70"/>
      <c r="AD698" s="70"/>
      <c r="AE698" s="71" t="str">
        <f t="shared" si="4"/>
        <v/>
      </c>
      <c r="AF698" s="71" t="str">
        <f>IF(X698&lt;&gt;"",(HOUR(X698)+MINUTE(X698)/60)*custohh,"")</f>
        <v/>
      </c>
      <c r="AG698" s="70"/>
      <c r="AH698" s="71" t="str">
        <f t="shared" si="5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3"/>
        <v/>
      </c>
      <c r="Z699" s="59"/>
      <c r="AA699" s="59"/>
      <c r="AB699" s="59"/>
      <c r="AC699" s="70"/>
      <c r="AD699" s="70"/>
      <c r="AE699" s="71" t="str">
        <f t="shared" si="4"/>
        <v/>
      </c>
      <c r="AF699" s="71" t="str">
        <f>IF(X699&lt;&gt;"",(HOUR(X699)+MINUTE(X699)/60)*custohh,"")</f>
        <v/>
      </c>
      <c r="AG699" s="70"/>
      <c r="AH699" s="71" t="str">
        <f t="shared" si="5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3"/>
        <v/>
      </c>
      <c r="Z700" s="59"/>
      <c r="AA700" s="59"/>
      <c r="AB700" s="59"/>
      <c r="AC700" s="70"/>
      <c r="AD700" s="70"/>
      <c r="AE700" s="71" t="str">
        <f t="shared" si="4"/>
        <v/>
      </c>
      <c r="AF700" s="71" t="str">
        <f>IF(X700&lt;&gt;"",(HOUR(X700)+MINUTE(X700)/60)*custohh,"")</f>
        <v/>
      </c>
      <c r="AG700" s="70"/>
      <c r="AH700" s="71" t="str">
        <f t="shared" si="5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3"/>
        <v/>
      </c>
      <c r="Z701" s="59"/>
      <c r="AA701" s="59"/>
      <c r="AB701" s="59"/>
      <c r="AC701" s="70"/>
      <c r="AD701" s="70"/>
      <c r="AE701" s="71" t="str">
        <f t="shared" si="4"/>
        <v/>
      </c>
      <c r="AF701" s="71" t="str">
        <f>IF(X701&lt;&gt;"",(HOUR(X701)+MINUTE(X701)/60)*custohh,"")</f>
        <v/>
      </c>
      <c r="AG701" s="70"/>
      <c r="AH701" s="71" t="str">
        <f t="shared" si="5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3"/>
        <v/>
      </c>
      <c r="Z702" s="59"/>
      <c r="AA702" s="59"/>
      <c r="AB702" s="59"/>
      <c r="AC702" s="70"/>
      <c r="AD702" s="70"/>
      <c r="AE702" s="71" t="str">
        <f t="shared" si="4"/>
        <v/>
      </c>
      <c r="AF702" s="71" t="str">
        <f>IF(X702&lt;&gt;"",(HOUR(X702)+MINUTE(X702)/60)*custohh,"")</f>
        <v/>
      </c>
      <c r="AG702" s="70"/>
      <c r="AH702" s="71" t="str">
        <f t="shared" si="5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3"/>
        <v/>
      </c>
      <c r="Z703" s="59"/>
      <c r="AA703" s="59"/>
      <c r="AB703" s="59"/>
      <c r="AC703" s="70"/>
      <c r="AD703" s="70"/>
      <c r="AE703" s="71" t="str">
        <f t="shared" si="4"/>
        <v/>
      </c>
      <c r="AF703" s="71" t="str">
        <f>IF(X703&lt;&gt;"",(HOUR(X703)+MINUTE(X703)/60)*custohh,"")</f>
        <v/>
      </c>
      <c r="AG703" s="70"/>
      <c r="AH703" s="71" t="str">
        <f t="shared" si="5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3"/>
        <v/>
      </c>
      <c r="Z704" s="59"/>
      <c r="AA704" s="59"/>
      <c r="AB704" s="59"/>
      <c r="AC704" s="70"/>
      <c r="AD704" s="70"/>
      <c r="AE704" s="71" t="str">
        <f t="shared" si="4"/>
        <v/>
      </c>
      <c r="AF704" s="71" t="str">
        <f>IF(X704&lt;&gt;"",(HOUR(X704)+MINUTE(X704)/60)*custohh,"")</f>
        <v/>
      </c>
      <c r="AG704" s="70"/>
      <c r="AH704" s="71" t="str">
        <f t="shared" si="5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3"/>
        <v/>
      </c>
      <c r="Z705" s="59"/>
      <c r="AA705" s="59"/>
      <c r="AB705" s="59"/>
      <c r="AC705" s="70"/>
      <c r="AD705" s="70"/>
      <c r="AE705" s="71" t="str">
        <f t="shared" si="4"/>
        <v/>
      </c>
      <c r="AF705" s="71" t="str">
        <f>IF(X705&lt;&gt;"",(HOUR(X705)+MINUTE(X705)/60)*custohh,"")</f>
        <v/>
      </c>
      <c r="AG705" s="70"/>
      <c r="AH705" s="71" t="str">
        <f t="shared" si="5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3"/>
        <v/>
      </c>
      <c r="Z706" s="59"/>
      <c r="AA706" s="59"/>
      <c r="AB706" s="59"/>
      <c r="AC706" s="70"/>
      <c r="AD706" s="70"/>
      <c r="AE706" s="71" t="str">
        <f t="shared" si="4"/>
        <v/>
      </c>
      <c r="AF706" s="71" t="str">
        <f>IF(X706&lt;&gt;"",(HOUR(X706)+MINUTE(X706)/60)*custohh,"")</f>
        <v/>
      </c>
      <c r="AG706" s="70"/>
      <c r="AH706" s="71" t="str">
        <f t="shared" si="5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3"/>
        <v/>
      </c>
      <c r="Z707" s="59"/>
      <c r="AA707" s="59"/>
      <c r="AB707" s="59"/>
      <c r="AC707" s="70"/>
      <c r="AD707" s="70"/>
      <c r="AE707" s="71" t="str">
        <f t="shared" si="4"/>
        <v/>
      </c>
      <c r="AF707" s="71" t="str">
        <f>IF(X707&lt;&gt;"",(HOUR(X707)+MINUTE(X707)/60)*custohh,"")</f>
        <v/>
      </c>
      <c r="AG707" s="70"/>
      <c r="AH707" s="71" t="str">
        <f t="shared" si="5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3"/>
        <v/>
      </c>
      <c r="Z708" s="59"/>
      <c r="AA708" s="59"/>
      <c r="AB708" s="59"/>
      <c r="AC708" s="70"/>
      <c r="AD708" s="70"/>
      <c r="AE708" s="71" t="str">
        <f t="shared" si="4"/>
        <v/>
      </c>
      <c r="AF708" s="71" t="str">
        <f>IF(X708&lt;&gt;"",(HOUR(X708)+MINUTE(X708)/60)*custohh,"")</f>
        <v/>
      </c>
      <c r="AG708" s="70"/>
      <c r="AH708" s="71" t="str">
        <f t="shared" si="5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3"/>
        <v/>
      </c>
      <c r="Z709" s="59"/>
      <c r="AA709" s="59"/>
      <c r="AB709" s="59"/>
      <c r="AC709" s="70"/>
      <c r="AD709" s="70"/>
      <c r="AE709" s="71" t="str">
        <f t="shared" si="4"/>
        <v/>
      </c>
      <c r="AF709" s="71" t="str">
        <f>IF(X709&lt;&gt;"",(HOUR(X709)+MINUTE(X709)/60)*custohh,"")</f>
        <v/>
      </c>
      <c r="AG709" s="70"/>
      <c r="AH709" s="71" t="str">
        <f t="shared" si="5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3"/>
        <v/>
      </c>
      <c r="Z710" s="59"/>
      <c r="AA710" s="59"/>
      <c r="AB710" s="59"/>
      <c r="AC710" s="70"/>
      <c r="AD710" s="70"/>
      <c r="AE710" s="71" t="str">
        <f t="shared" si="4"/>
        <v/>
      </c>
      <c r="AF710" s="71" t="str">
        <f>IF(X710&lt;&gt;"",(HOUR(X710)+MINUTE(X710)/60)*custohh,"")</f>
        <v/>
      </c>
      <c r="AG710" s="70"/>
      <c r="AH710" s="71" t="str">
        <f t="shared" si="5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3"/>
        <v/>
      </c>
      <c r="Z711" s="59"/>
      <c r="AA711" s="59"/>
      <c r="AB711" s="59"/>
      <c r="AC711" s="70"/>
      <c r="AD711" s="70"/>
      <c r="AE711" s="71" t="str">
        <f t="shared" si="4"/>
        <v/>
      </c>
      <c r="AF711" s="71" t="str">
        <f>IF(X711&lt;&gt;"",(HOUR(X711)+MINUTE(X711)/60)*custohh,"")</f>
        <v/>
      </c>
      <c r="AG711" s="70"/>
      <c r="AH711" s="71" t="str">
        <f t="shared" si="5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3"/>
        <v/>
      </c>
      <c r="Z712" s="59"/>
      <c r="AA712" s="59"/>
      <c r="AB712" s="59"/>
      <c r="AC712" s="70"/>
      <c r="AD712" s="70"/>
      <c r="AE712" s="71" t="str">
        <f t="shared" si="4"/>
        <v/>
      </c>
      <c r="AF712" s="71" t="str">
        <f>IF(X712&lt;&gt;"",(HOUR(X712)+MINUTE(X712)/60)*custohh,"")</f>
        <v/>
      </c>
      <c r="AG712" s="70"/>
      <c r="AH712" s="71" t="str">
        <f t="shared" si="5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3"/>
        <v/>
      </c>
      <c r="Z713" s="59"/>
      <c r="AA713" s="59"/>
      <c r="AB713" s="59"/>
      <c r="AC713" s="70"/>
      <c r="AD713" s="70"/>
      <c r="AE713" s="71" t="str">
        <f t="shared" si="4"/>
        <v/>
      </c>
      <c r="AF713" s="71" t="str">
        <f>IF(X713&lt;&gt;"",(HOUR(X713)+MINUTE(X713)/60)*custohh,"")</f>
        <v/>
      </c>
      <c r="AG713" s="70"/>
      <c r="AH713" s="71" t="str">
        <f t="shared" si="5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3"/>
        <v/>
      </c>
      <c r="Z714" s="59"/>
      <c r="AA714" s="59"/>
      <c r="AB714" s="59"/>
      <c r="AC714" s="70"/>
      <c r="AD714" s="70"/>
      <c r="AE714" s="71" t="str">
        <f t="shared" si="4"/>
        <v/>
      </c>
      <c r="AF714" s="71" t="str">
        <f>IF(X714&lt;&gt;"",(HOUR(X714)+MINUTE(X714)/60)*custohh,"")</f>
        <v/>
      </c>
      <c r="AG714" s="70"/>
      <c r="AH714" s="71" t="str">
        <f t="shared" si="5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3"/>
        <v/>
      </c>
      <c r="Z715" s="59"/>
      <c r="AA715" s="59"/>
      <c r="AB715" s="59"/>
      <c r="AC715" s="70"/>
      <c r="AD715" s="70"/>
      <c r="AE715" s="71" t="str">
        <f t="shared" si="4"/>
        <v/>
      </c>
      <c r="AF715" s="71" t="str">
        <f>IF(X715&lt;&gt;"",(HOUR(X715)+MINUTE(X715)/60)*custohh,"")</f>
        <v/>
      </c>
      <c r="AG715" s="70"/>
      <c r="AH715" s="71" t="str">
        <f t="shared" si="5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3"/>
        <v/>
      </c>
      <c r="Z716" s="59"/>
      <c r="AA716" s="59"/>
      <c r="AB716" s="59"/>
      <c r="AC716" s="70"/>
      <c r="AD716" s="70"/>
      <c r="AE716" s="71" t="str">
        <f t="shared" si="4"/>
        <v/>
      </c>
      <c r="AF716" s="71" t="str">
        <f>IF(X716&lt;&gt;"",(HOUR(X716)+MINUTE(X716)/60)*custohh,"")</f>
        <v/>
      </c>
      <c r="AG716" s="70"/>
      <c r="AH716" s="71" t="str">
        <f t="shared" si="5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3"/>
        <v/>
      </c>
      <c r="Z717" s="59"/>
      <c r="AA717" s="59"/>
      <c r="AB717" s="59"/>
      <c r="AC717" s="70"/>
      <c r="AD717" s="70"/>
      <c r="AE717" s="71" t="str">
        <f t="shared" si="4"/>
        <v/>
      </c>
      <c r="AF717" s="71" t="str">
        <f>IF(X717&lt;&gt;"",(HOUR(X717)+MINUTE(X717)/60)*custohh,"")</f>
        <v/>
      </c>
      <c r="AG717" s="70"/>
      <c r="AH717" s="71" t="str">
        <f t="shared" si="5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3"/>
        <v/>
      </c>
      <c r="Z718" s="59"/>
      <c r="AA718" s="59"/>
      <c r="AB718" s="59"/>
      <c r="AC718" s="70"/>
      <c r="AD718" s="70"/>
      <c r="AE718" s="71" t="str">
        <f t="shared" si="4"/>
        <v/>
      </c>
      <c r="AF718" s="71" t="str">
        <f>IF(X718&lt;&gt;"",(HOUR(X718)+MINUTE(X718)/60)*custohh,"")</f>
        <v/>
      </c>
      <c r="AG718" s="70"/>
      <c r="AH718" s="71" t="str">
        <f t="shared" si="5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3"/>
        <v/>
      </c>
      <c r="Z719" s="59"/>
      <c r="AA719" s="59"/>
      <c r="AB719" s="59"/>
      <c r="AC719" s="70"/>
      <c r="AD719" s="70"/>
      <c r="AE719" s="71" t="str">
        <f t="shared" si="4"/>
        <v/>
      </c>
      <c r="AF719" s="71" t="str">
        <f>IF(X719&lt;&gt;"",(HOUR(X719)+MINUTE(X719)/60)*custohh,"")</f>
        <v/>
      </c>
      <c r="AG719" s="70"/>
      <c r="AH719" s="71" t="str">
        <f t="shared" si="5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3"/>
        <v/>
      </c>
      <c r="Z720" s="59"/>
      <c r="AA720" s="59"/>
      <c r="AB720" s="59"/>
      <c r="AC720" s="70"/>
      <c r="AD720" s="70"/>
      <c r="AE720" s="71" t="str">
        <f t="shared" si="4"/>
        <v/>
      </c>
      <c r="AF720" s="71" t="str">
        <f>IF(X720&lt;&gt;"",(HOUR(X720)+MINUTE(X720)/60)*custohh,"")</f>
        <v/>
      </c>
      <c r="AG720" s="70"/>
      <c r="AH720" s="71" t="str">
        <f t="shared" si="5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3"/>
        <v/>
      </c>
      <c r="Z721" s="59"/>
      <c r="AA721" s="59"/>
      <c r="AB721" s="59"/>
      <c r="AC721" s="70"/>
      <c r="AD721" s="70"/>
      <c r="AE721" s="71" t="str">
        <f t="shared" si="4"/>
        <v/>
      </c>
      <c r="AF721" s="71" t="str">
        <f>IF(X721&lt;&gt;"",(HOUR(X721)+MINUTE(X721)/60)*custohh,"")</f>
        <v/>
      </c>
      <c r="AG721" s="70"/>
      <c r="AH721" s="71" t="str">
        <f t="shared" si="5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3"/>
        <v/>
      </c>
      <c r="Z722" s="59"/>
      <c r="AA722" s="59"/>
      <c r="AB722" s="59"/>
      <c r="AC722" s="70"/>
      <c r="AD722" s="70"/>
      <c r="AE722" s="71" t="str">
        <f t="shared" si="4"/>
        <v/>
      </c>
      <c r="AF722" s="71" t="str">
        <f>IF(X722&lt;&gt;"",(HOUR(X722)+MINUTE(X722)/60)*custohh,"")</f>
        <v/>
      </c>
      <c r="AG722" s="70"/>
      <c r="AH722" s="71" t="str">
        <f t="shared" si="5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3"/>
        <v/>
      </c>
      <c r="Z723" s="59"/>
      <c r="AA723" s="59"/>
      <c r="AB723" s="59"/>
      <c r="AC723" s="70"/>
      <c r="AD723" s="70"/>
      <c r="AE723" s="71" t="str">
        <f t="shared" si="4"/>
        <v/>
      </c>
      <c r="AF723" s="71" t="str">
        <f>IF(X723&lt;&gt;"",(HOUR(X723)+MINUTE(X723)/60)*custohh,"")</f>
        <v/>
      </c>
      <c r="AG723" s="70"/>
      <c r="AH723" s="71" t="str">
        <f t="shared" si="5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3"/>
        <v/>
      </c>
      <c r="Z724" s="59"/>
      <c r="AA724" s="59"/>
      <c r="AB724" s="59"/>
      <c r="AC724" s="70"/>
      <c r="AD724" s="70"/>
      <c r="AE724" s="71" t="str">
        <f t="shared" si="4"/>
        <v/>
      </c>
      <c r="AF724" s="71" t="str">
        <f>IF(X724&lt;&gt;"",(HOUR(X724)+MINUTE(X724)/60)*custohh,"")</f>
        <v/>
      </c>
      <c r="AG724" s="70"/>
      <c r="AH724" s="71" t="str">
        <f t="shared" si="5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3"/>
        <v/>
      </c>
      <c r="Z725" s="59"/>
      <c r="AA725" s="59"/>
      <c r="AB725" s="59"/>
      <c r="AC725" s="70"/>
      <c r="AD725" s="70"/>
      <c r="AE725" s="71" t="str">
        <f t="shared" si="4"/>
        <v/>
      </c>
      <c r="AF725" s="71" t="str">
        <f>IF(X725&lt;&gt;"",(HOUR(X725)+MINUTE(X725)/60)*custohh,"")</f>
        <v/>
      </c>
      <c r="AG725" s="70"/>
      <c r="AH725" s="71" t="str">
        <f t="shared" si="5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3"/>
        <v/>
      </c>
      <c r="Z726" s="59"/>
      <c r="AA726" s="59"/>
      <c r="AB726" s="59"/>
      <c r="AC726" s="70"/>
      <c r="AD726" s="70"/>
      <c r="AE726" s="71" t="str">
        <f t="shared" si="4"/>
        <v/>
      </c>
      <c r="AF726" s="71" t="str">
        <f>IF(X726&lt;&gt;"",(HOUR(X726)+MINUTE(X726)/60)*custohh,"")</f>
        <v/>
      </c>
      <c r="AG726" s="70"/>
      <c r="AH726" s="71" t="str">
        <f t="shared" si="5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3"/>
        <v/>
      </c>
      <c r="Z727" s="59"/>
      <c r="AA727" s="59"/>
      <c r="AB727" s="59"/>
      <c r="AC727" s="70"/>
      <c r="AD727" s="70"/>
      <c r="AE727" s="71" t="str">
        <f t="shared" si="4"/>
        <v/>
      </c>
      <c r="AF727" s="71" t="str">
        <f>IF(X727&lt;&gt;"",(HOUR(X727)+MINUTE(X727)/60)*custohh,"")</f>
        <v/>
      </c>
      <c r="AG727" s="70"/>
      <c r="AH727" s="71" t="str">
        <f t="shared" si="5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3"/>
        <v/>
      </c>
      <c r="Z728" s="59"/>
      <c r="AA728" s="59"/>
      <c r="AB728" s="59"/>
      <c r="AC728" s="70"/>
      <c r="AD728" s="70"/>
      <c r="AE728" s="71" t="str">
        <f t="shared" si="4"/>
        <v/>
      </c>
      <c r="AF728" s="71" t="str">
        <f>IF(X728&lt;&gt;"",(HOUR(X728)+MINUTE(X728)/60)*custohh,"")</f>
        <v/>
      </c>
      <c r="AG728" s="70"/>
      <c r="AH728" s="71" t="str">
        <f t="shared" si="5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3"/>
        <v/>
      </c>
      <c r="Z729" s="59"/>
      <c r="AA729" s="59"/>
      <c r="AB729" s="59"/>
      <c r="AC729" s="70"/>
      <c r="AD729" s="70"/>
      <c r="AE729" s="71" t="str">
        <f t="shared" si="4"/>
        <v/>
      </c>
      <c r="AF729" s="71" t="str">
        <f>IF(X729&lt;&gt;"",(HOUR(X729)+MINUTE(X729)/60)*custohh,"")</f>
        <v/>
      </c>
      <c r="AG729" s="70"/>
      <c r="AH729" s="71" t="str">
        <f t="shared" si="5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3"/>
        <v/>
      </c>
      <c r="Z730" s="59"/>
      <c r="AA730" s="59"/>
      <c r="AB730" s="59"/>
      <c r="AC730" s="70"/>
      <c r="AD730" s="70"/>
      <c r="AE730" s="71" t="str">
        <f t="shared" si="4"/>
        <v/>
      </c>
      <c r="AF730" s="71" t="str">
        <f>IF(X730&lt;&gt;"",(HOUR(X730)+MINUTE(X730)/60)*custohh,"")</f>
        <v/>
      </c>
      <c r="AG730" s="70"/>
      <c r="AH730" s="71" t="str">
        <f t="shared" si="5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3"/>
        <v/>
      </c>
      <c r="Z731" s="59"/>
      <c r="AA731" s="59"/>
      <c r="AB731" s="59"/>
      <c r="AC731" s="70"/>
      <c r="AD731" s="70"/>
      <c r="AE731" s="71" t="str">
        <f t="shared" si="4"/>
        <v/>
      </c>
      <c r="AF731" s="71" t="str">
        <f>IF(X731&lt;&gt;"",(HOUR(X731)+MINUTE(X731)/60)*custohh,"")</f>
        <v/>
      </c>
      <c r="AG731" s="70"/>
      <c r="AH731" s="71" t="str">
        <f t="shared" si="5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3"/>
        <v/>
      </c>
      <c r="Z732" s="59"/>
      <c r="AA732" s="59"/>
      <c r="AB732" s="59"/>
      <c r="AC732" s="70"/>
      <c r="AD732" s="70"/>
      <c r="AE732" s="71" t="str">
        <f t="shared" si="4"/>
        <v/>
      </c>
      <c r="AF732" s="71" t="str">
        <f>IF(X732&lt;&gt;"",(HOUR(X732)+MINUTE(X732)/60)*custohh,"")</f>
        <v/>
      </c>
      <c r="AG732" s="70"/>
      <c r="AH732" s="71" t="str">
        <f t="shared" si="5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3"/>
        <v/>
      </c>
      <c r="Z733" s="59"/>
      <c r="AA733" s="59"/>
      <c r="AB733" s="59"/>
      <c r="AC733" s="70"/>
      <c r="AD733" s="70"/>
      <c r="AE733" s="71" t="str">
        <f t="shared" si="4"/>
        <v/>
      </c>
      <c r="AF733" s="71" t="str">
        <f>IF(X733&lt;&gt;"",(HOUR(X733)+MINUTE(X733)/60)*custohh,"")</f>
        <v/>
      </c>
      <c r="AG733" s="70"/>
      <c r="AH733" s="71" t="str">
        <f t="shared" si="5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3"/>
        <v/>
      </c>
      <c r="Z734" s="59"/>
      <c r="AA734" s="59"/>
      <c r="AB734" s="59"/>
      <c r="AC734" s="70"/>
      <c r="AD734" s="70"/>
      <c r="AE734" s="71" t="str">
        <f t="shared" si="4"/>
        <v/>
      </c>
      <c r="AF734" s="71" t="str">
        <f>IF(X734&lt;&gt;"",(HOUR(X734)+MINUTE(X734)/60)*custohh,"")</f>
        <v/>
      </c>
      <c r="AG734" s="70"/>
      <c r="AH734" s="71" t="str">
        <f t="shared" si="5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3"/>
        <v/>
      </c>
      <c r="Z735" s="59"/>
      <c r="AA735" s="59"/>
      <c r="AB735" s="59"/>
      <c r="AC735" s="70"/>
      <c r="AD735" s="70"/>
      <c r="AE735" s="71" t="str">
        <f t="shared" si="4"/>
        <v/>
      </c>
      <c r="AF735" s="71" t="str">
        <f>IF(X735&lt;&gt;"",(HOUR(X735)+MINUTE(X735)/60)*custohh,"")</f>
        <v/>
      </c>
      <c r="AG735" s="70"/>
      <c r="AH735" s="71" t="str">
        <f t="shared" si="5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3"/>
        <v/>
      </c>
      <c r="Z736" s="59"/>
      <c r="AA736" s="59"/>
      <c r="AB736" s="59"/>
      <c r="AC736" s="70"/>
      <c r="AD736" s="70"/>
      <c r="AE736" s="71" t="str">
        <f t="shared" si="4"/>
        <v/>
      </c>
      <c r="AF736" s="71" t="str">
        <f>IF(X736&lt;&gt;"",(HOUR(X736)+MINUTE(X736)/60)*custohh,"")</f>
        <v/>
      </c>
      <c r="AG736" s="70"/>
      <c r="AH736" s="71" t="str">
        <f t="shared" si="5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3"/>
        <v/>
      </c>
      <c r="Z737" s="59"/>
      <c r="AA737" s="59"/>
      <c r="AB737" s="59"/>
      <c r="AC737" s="70"/>
      <c r="AD737" s="70"/>
      <c r="AE737" s="71" t="str">
        <f t="shared" si="4"/>
        <v/>
      </c>
      <c r="AF737" s="71" t="str">
        <f>IF(X737&lt;&gt;"",(HOUR(X737)+MINUTE(X737)/60)*custohh,"")</f>
        <v/>
      </c>
      <c r="AG737" s="70"/>
      <c r="AH737" s="71" t="str">
        <f t="shared" si="5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3"/>
        <v/>
      </c>
      <c r="Z738" s="59"/>
      <c r="AA738" s="59"/>
      <c r="AB738" s="59"/>
      <c r="AC738" s="70"/>
      <c r="AD738" s="70"/>
      <c r="AE738" s="71" t="str">
        <f t="shared" si="4"/>
        <v/>
      </c>
      <c r="AF738" s="71" t="str">
        <f>IF(X738&lt;&gt;"",(HOUR(X738)+MINUTE(X738)/60)*custohh,"")</f>
        <v/>
      </c>
      <c r="AG738" s="70"/>
      <c r="AH738" s="71" t="str">
        <f t="shared" si="5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3"/>
        <v/>
      </c>
      <c r="Z739" s="59"/>
      <c r="AA739" s="59"/>
      <c r="AB739" s="59"/>
      <c r="AC739" s="70"/>
      <c r="AD739" s="70"/>
      <c r="AE739" s="71" t="str">
        <f t="shared" si="4"/>
        <v/>
      </c>
      <c r="AF739" s="71" t="str">
        <f>IF(X739&lt;&gt;"",(HOUR(X739)+MINUTE(X739)/60)*custohh,"")</f>
        <v/>
      </c>
      <c r="AG739" s="70"/>
      <c r="AH739" s="71" t="str">
        <f t="shared" si="5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3"/>
        <v/>
      </c>
      <c r="Z740" s="59"/>
      <c r="AA740" s="59"/>
      <c r="AB740" s="59"/>
      <c r="AC740" s="70"/>
      <c r="AD740" s="70"/>
      <c r="AE740" s="71" t="str">
        <f t="shared" si="4"/>
        <v/>
      </c>
      <c r="AF740" s="71" t="str">
        <f>IF(X740&lt;&gt;"",(HOUR(X740)+MINUTE(X740)/60)*custohh,"")</f>
        <v/>
      </c>
      <c r="AG740" s="70"/>
      <c r="AH740" s="71" t="str">
        <f t="shared" si="5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3"/>
        <v/>
      </c>
      <c r="Z741" s="59"/>
      <c r="AA741" s="59"/>
      <c r="AB741" s="59"/>
      <c r="AC741" s="70"/>
      <c r="AD741" s="70"/>
      <c r="AE741" s="71" t="str">
        <f t="shared" si="4"/>
        <v/>
      </c>
      <c r="AF741" s="71" t="str">
        <f>IF(X741&lt;&gt;"",(HOUR(X741)+MINUTE(X741)/60)*custohh,"")</f>
        <v/>
      </c>
      <c r="AG741" s="70"/>
      <c r="AH741" s="71" t="str">
        <f t="shared" si="5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3"/>
        <v/>
      </c>
      <c r="Z742" s="59"/>
      <c r="AA742" s="59"/>
      <c r="AB742" s="59"/>
      <c r="AC742" s="70"/>
      <c r="AD742" s="70"/>
      <c r="AE742" s="71" t="str">
        <f t="shared" si="4"/>
        <v/>
      </c>
      <c r="AF742" s="71" t="str">
        <f>IF(X742&lt;&gt;"",(HOUR(X742)+MINUTE(X742)/60)*custohh,"")</f>
        <v/>
      </c>
      <c r="AG742" s="70"/>
      <c r="AH742" s="71" t="str">
        <f t="shared" si="5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3"/>
        <v/>
      </c>
      <c r="Z743" s="59"/>
      <c r="AA743" s="59"/>
      <c r="AB743" s="59"/>
      <c r="AC743" s="70"/>
      <c r="AD743" s="70"/>
      <c r="AE743" s="71" t="str">
        <f t="shared" si="4"/>
        <v/>
      </c>
      <c r="AF743" s="71" t="str">
        <f>IF(X743&lt;&gt;"",(HOUR(X743)+MINUTE(X743)/60)*custohh,"")</f>
        <v/>
      </c>
      <c r="AG743" s="70"/>
      <c r="AH743" s="71" t="str">
        <f t="shared" si="5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3"/>
        <v/>
      </c>
      <c r="Z744" s="59"/>
      <c r="AA744" s="59"/>
      <c r="AB744" s="59"/>
      <c r="AC744" s="70"/>
      <c r="AD744" s="70"/>
      <c r="AE744" s="71" t="str">
        <f t="shared" si="4"/>
        <v/>
      </c>
      <c r="AF744" s="71" t="str">
        <f>IF(X744&lt;&gt;"",(HOUR(X744)+MINUTE(X744)/60)*custohh,"")</f>
        <v/>
      </c>
      <c r="AG744" s="70"/>
      <c r="AH744" s="71" t="str">
        <f t="shared" si="5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3"/>
        <v/>
      </c>
      <c r="Z745" s="59"/>
      <c r="AA745" s="59"/>
      <c r="AB745" s="59"/>
      <c r="AC745" s="70"/>
      <c r="AD745" s="70"/>
      <c r="AE745" s="71" t="str">
        <f t="shared" si="4"/>
        <v/>
      </c>
      <c r="AF745" s="71" t="str">
        <f>IF(X745&lt;&gt;"",(HOUR(X745)+MINUTE(X745)/60)*custohh,"")</f>
        <v/>
      </c>
      <c r="AG745" s="70"/>
      <c r="AH745" s="71" t="str">
        <f t="shared" si="5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3"/>
        <v/>
      </c>
      <c r="Z746" s="59"/>
      <c r="AA746" s="59"/>
      <c r="AB746" s="59"/>
      <c r="AC746" s="70"/>
      <c r="AD746" s="70"/>
      <c r="AE746" s="71" t="str">
        <f t="shared" si="4"/>
        <v/>
      </c>
      <c r="AF746" s="71" t="str">
        <f>IF(X746&lt;&gt;"",(HOUR(X746)+MINUTE(X746)/60)*custohh,"")</f>
        <v/>
      </c>
      <c r="AG746" s="70"/>
      <c r="AH746" s="71" t="str">
        <f t="shared" si="5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3"/>
        <v/>
      </c>
      <c r="Z747" s="59"/>
      <c r="AA747" s="59"/>
      <c r="AB747" s="59"/>
      <c r="AC747" s="70"/>
      <c r="AD747" s="70"/>
      <c r="AE747" s="71" t="str">
        <f t="shared" si="4"/>
        <v/>
      </c>
      <c r="AF747" s="71" t="str">
        <f>IF(X747&lt;&gt;"",(HOUR(X747)+MINUTE(X747)/60)*custohh,"")</f>
        <v/>
      </c>
      <c r="AG747" s="70"/>
      <c r="AH747" s="71" t="str">
        <f t="shared" si="5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3"/>
        <v/>
      </c>
      <c r="Z748" s="59"/>
      <c r="AA748" s="59"/>
      <c r="AB748" s="59"/>
      <c r="AC748" s="70"/>
      <c r="AD748" s="70"/>
      <c r="AE748" s="71" t="str">
        <f t="shared" si="4"/>
        <v/>
      </c>
      <c r="AF748" s="71" t="str">
        <f>IF(X748&lt;&gt;"",(HOUR(X748)+MINUTE(X748)/60)*custohh,"")</f>
        <v/>
      </c>
      <c r="AG748" s="70"/>
      <c r="AH748" s="71" t="str">
        <f t="shared" si="5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3"/>
        <v/>
      </c>
      <c r="Z749" s="59"/>
      <c r="AA749" s="59"/>
      <c r="AB749" s="59"/>
      <c r="AC749" s="70"/>
      <c r="AD749" s="70"/>
      <c r="AE749" s="71" t="str">
        <f t="shared" si="4"/>
        <v/>
      </c>
      <c r="AF749" s="71" t="str">
        <f>IF(X749&lt;&gt;"",(HOUR(X749)+MINUTE(X749)/60)*custohh,"")</f>
        <v/>
      </c>
      <c r="AG749" s="70"/>
      <c r="AH749" s="71" t="str">
        <f t="shared" si="5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3"/>
        <v/>
      </c>
      <c r="Z750" s="59"/>
      <c r="AA750" s="59"/>
      <c r="AB750" s="59"/>
      <c r="AC750" s="70"/>
      <c r="AD750" s="70"/>
      <c r="AE750" s="71" t="str">
        <f t="shared" si="4"/>
        <v/>
      </c>
      <c r="AF750" s="71" t="str">
        <f>IF(X750&lt;&gt;"",(HOUR(X750)+MINUTE(X750)/60)*custohh,"")</f>
        <v/>
      </c>
      <c r="AG750" s="70"/>
      <c r="AH750" s="71" t="str">
        <f t="shared" si="5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3"/>
        <v/>
      </c>
      <c r="Z751" s="59"/>
      <c r="AA751" s="59"/>
      <c r="AB751" s="59"/>
      <c r="AC751" s="70"/>
      <c r="AD751" s="70"/>
      <c r="AE751" s="71" t="str">
        <f t="shared" si="4"/>
        <v/>
      </c>
      <c r="AF751" s="71" t="str">
        <f>IF(X751&lt;&gt;"",(HOUR(X751)+MINUTE(X751)/60)*custohh,"")</f>
        <v/>
      </c>
      <c r="AG751" s="70"/>
      <c r="AH751" s="71" t="str">
        <f t="shared" si="5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3"/>
        <v/>
      </c>
      <c r="Z752" s="59"/>
      <c r="AA752" s="59"/>
      <c r="AB752" s="59"/>
      <c r="AC752" s="70"/>
      <c r="AD752" s="70"/>
      <c r="AE752" s="71" t="str">
        <f t="shared" si="4"/>
        <v/>
      </c>
      <c r="AF752" s="71" t="str">
        <f>IF(X752&lt;&gt;"",(HOUR(X752)+MINUTE(X752)/60)*custohh,"")</f>
        <v/>
      </c>
      <c r="AG752" s="70"/>
      <c r="AH752" s="71" t="str">
        <f t="shared" si="5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3"/>
        <v/>
      </c>
      <c r="Z753" s="59"/>
      <c r="AA753" s="59"/>
      <c r="AB753" s="59"/>
      <c r="AC753" s="70"/>
      <c r="AD753" s="70"/>
      <c r="AE753" s="71" t="str">
        <f t="shared" si="4"/>
        <v/>
      </c>
      <c r="AF753" s="71" t="str">
        <f>IF(X753&lt;&gt;"",(HOUR(X753)+MINUTE(X753)/60)*custohh,"")</f>
        <v/>
      </c>
      <c r="AG753" s="70"/>
      <c r="AH753" s="71" t="str">
        <f t="shared" si="5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3"/>
        <v/>
      </c>
      <c r="Z754" s="59"/>
      <c r="AA754" s="59"/>
      <c r="AB754" s="59"/>
      <c r="AC754" s="70"/>
      <c r="AD754" s="70"/>
      <c r="AE754" s="71" t="str">
        <f t="shared" si="4"/>
        <v/>
      </c>
      <c r="AF754" s="71" t="str">
        <f>IF(X754&lt;&gt;"",(HOUR(X754)+MINUTE(X754)/60)*custohh,"")</f>
        <v/>
      </c>
      <c r="AG754" s="70"/>
      <c r="AH754" s="71" t="str">
        <f t="shared" si="5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3"/>
        <v/>
      </c>
      <c r="Z755" s="59"/>
      <c r="AA755" s="59"/>
      <c r="AB755" s="59"/>
      <c r="AC755" s="70"/>
      <c r="AD755" s="70"/>
      <c r="AE755" s="71" t="str">
        <f t="shared" si="4"/>
        <v/>
      </c>
      <c r="AF755" s="71" t="str">
        <f>IF(X755&lt;&gt;"",(HOUR(X755)+MINUTE(X755)/60)*custohh,"")</f>
        <v/>
      </c>
      <c r="AG755" s="70"/>
      <c r="AH755" s="71" t="str">
        <f t="shared" si="5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3"/>
        <v/>
      </c>
      <c r="Z756" s="59"/>
      <c r="AA756" s="59"/>
      <c r="AB756" s="59"/>
      <c r="AC756" s="70"/>
      <c r="AD756" s="70"/>
      <c r="AE756" s="71" t="str">
        <f t="shared" si="4"/>
        <v/>
      </c>
      <c r="AF756" s="71" t="str">
        <f>IF(X756&lt;&gt;"",(HOUR(X756)+MINUTE(X756)/60)*custohh,"")</f>
        <v/>
      </c>
      <c r="AG756" s="70"/>
      <c r="AH756" s="71" t="str">
        <f t="shared" si="5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3"/>
        <v/>
      </c>
      <c r="Z757" s="59"/>
      <c r="AA757" s="59"/>
      <c r="AB757" s="59"/>
      <c r="AC757" s="70"/>
      <c r="AD757" s="70"/>
      <c r="AE757" s="71" t="str">
        <f t="shared" si="4"/>
        <v/>
      </c>
      <c r="AF757" s="71" t="str">
        <f>IF(X757&lt;&gt;"",(HOUR(X757)+MINUTE(X757)/60)*custohh,"")</f>
        <v/>
      </c>
      <c r="AG757" s="70"/>
      <c r="AH757" s="71" t="str">
        <f t="shared" si="5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3"/>
        <v/>
      </c>
      <c r="Z758" s="59"/>
      <c r="AA758" s="59"/>
      <c r="AB758" s="59"/>
      <c r="AC758" s="70"/>
      <c r="AD758" s="70"/>
      <c r="AE758" s="71" t="str">
        <f t="shared" si="4"/>
        <v/>
      </c>
      <c r="AF758" s="71" t="str">
        <f>IF(X758&lt;&gt;"",(HOUR(X758)+MINUTE(X758)/60)*custohh,"")</f>
        <v/>
      </c>
      <c r="AG758" s="70"/>
      <c r="AH758" s="71" t="str">
        <f t="shared" si="5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3"/>
        <v/>
      </c>
      <c r="Z759" s="59"/>
      <c r="AA759" s="59"/>
      <c r="AB759" s="59"/>
      <c r="AC759" s="70"/>
      <c r="AD759" s="70"/>
      <c r="AE759" s="71" t="str">
        <f t="shared" si="4"/>
        <v/>
      </c>
      <c r="AF759" s="71" t="str">
        <f>IF(X759&lt;&gt;"",(HOUR(X759)+MINUTE(X759)/60)*custohh,"")</f>
        <v/>
      </c>
      <c r="AG759" s="70"/>
      <c r="AH759" s="71" t="str">
        <f t="shared" si="5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3"/>
        <v/>
      </c>
      <c r="Z760" s="59"/>
      <c r="AA760" s="59"/>
      <c r="AB760" s="59"/>
      <c r="AC760" s="70"/>
      <c r="AD760" s="70"/>
      <c r="AE760" s="71" t="str">
        <f t="shared" si="4"/>
        <v/>
      </c>
      <c r="AF760" s="71" t="str">
        <f>IF(X760&lt;&gt;"",(HOUR(X760)+MINUTE(X760)/60)*custohh,"")</f>
        <v/>
      </c>
      <c r="AG760" s="70"/>
      <c r="AH760" s="71" t="str">
        <f t="shared" si="5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3"/>
        <v/>
      </c>
      <c r="Z761" s="59"/>
      <c r="AA761" s="59"/>
      <c r="AB761" s="59"/>
      <c r="AC761" s="70"/>
      <c r="AD761" s="70"/>
      <c r="AE761" s="71" t="str">
        <f t="shared" si="4"/>
        <v/>
      </c>
      <c r="AF761" s="71" t="str">
        <f>IF(X761&lt;&gt;"",(HOUR(X761)+MINUTE(X761)/60)*custohh,"")</f>
        <v/>
      </c>
      <c r="AG761" s="70"/>
      <c r="AH761" s="71" t="str">
        <f t="shared" si="5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3"/>
        <v/>
      </c>
      <c r="Z762" s="59"/>
      <c r="AA762" s="59"/>
      <c r="AB762" s="59"/>
      <c r="AC762" s="70"/>
      <c r="AD762" s="70"/>
      <c r="AE762" s="71" t="str">
        <f t="shared" si="4"/>
        <v/>
      </c>
      <c r="AF762" s="71" t="str">
        <f>IF(X762&lt;&gt;"",(HOUR(X762)+MINUTE(X762)/60)*custohh,"")</f>
        <v/>
      </c>
      <c r="AG762" s="70"/>
      <c r="AH762" s="71" t="str">
        <f t="shared" si="5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3"/>
        <v/>
      </c>
      <c r="Z763" s="59"/>
      <c r="AA763" s="59"/>
      <c r="AB763" s="59"/>
      <c r="AC763" s="70"/>
      <c r="AD763" s="70"/>
      <c r="AE763" s="71" t="str">
        <f t="shared" si="4"/>
        <v/>
      </c>
      <c r="AF763" s="71" t="str">
        <f>IF(X763&lt;&gt;"",(HOUR(X763)+MINUTE(X763)/60)*custohh,"")</f>
        <v/>
      </c>
      <c r="AG763" s="70"/>
      <c r="AH763" s="71" t="str">
        <f t="shared" si="5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3"/>
        <v/>
      </c>
      <c r="Z764" s="59"/>
      <c r="AA764" s="59"/>
      <c r="AB764" s="59"/>
      <c r="AC764" s="70"/>
      <c r="AD764" s="70"/>
      <c r="AE764" s="71" t="str">
        <f t="shared" si="4"/>
        <v/>
      </c>
      <c r="AF764" s="71" t="str">
        <f>IF(X764&lt;&gt;"",(HOUR(X764)+MINUTE(X764)/60)*custohh,"")</f>
        <v/>
      </c>
      <c r="AG764" s="70"/>
      <c r="AH764" s="71" t="str">
        <f t="shared" si="5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3"/>
        <v/>
      </c>
      <c r="Z765" s="59"/>
      <c r="AA765" s="59"/>
      <c r="AB765" s="59"/>
      <c r="AC765" s="70"/>
      <c r="AD765" s="70"/>
      <c r="AE765" s="71" t="str">
        <f t="shared" si="4"/>
        <v/>
      </c>
      <c r="AF765" s="71" t="str">
        <f>IF(X765&lt;&gt;"",(HOUR(X765)+MINUTE(X765)/60)*custohh,"")</f>
        <v/>
      </c>
      <c r="AG765" s="70"/>
      <c r="AH765" s="71" t="str">
        <f t="shared" si="5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3"/>
        <v/>
      </c>
      <c r="Z766" s="59"/>
      <c r="AA766" s="59"/>
      <c r="AB766" s="59"/>
      <c r="AC766" s="70"/>
      <c r="AD766" s="70"/>
      <c r="AE766" s="71" t="str">
        <f t="shared" si="4"/>
        <v/>
      </c>
      <c r="AF766" s="71" t="str">
        <f>IF(X766&lt;&gt;"",(HOUR(X766)+MINUTE(X766)/60)*custohh,"")</f>
        <v/>
      </c>
      <c r="AG766" s="70"/>
      <c r="AH766" s="71" t="str">
        <f t="shared" si="5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3"/>
        <v/>
      </c>
      <c r="Z767" s="59"/>
      <c r="AA767" s="59"/>
      <c r="AB767" s="59"/>
      <c r="AC767" s="70"/>
      <c r="AD767" s="70"/>
      <c r="AE767" s="71" t="str">
        <f t="shared" si="4"/>
        <v/>
      </c>
      <c r="AF767" s="71" t="str">
        <f>IF(X767&lt;&gt;"",(HOUR(X767)+MINUTE(X767)/60)*custohh,"")</f>
        <v/>
      </c>
      <c r="AG767" s="70"/>
      <c r="AH767" s="71" t="str">
        <f t="shared" si="5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3"/>
        <v/>
      </c>
      <c r="Z768" s="59"/>
      <c r="AA768" s="59"/>
      <c r="AB768" s="59"/>
      <c r="AC768" s="70"/>
      <c r="AD768" s="70"/>
      <c r="AE768" s="71" t="str">
        <f t="shared" si="4"/>
        <v/>
      </c>
      <c r="AF768" s="71" t="str">
        <f>IF(X768&lt;&gt;"",(HOUR(X768)+MINUTE(X768)/60)*custohh,"")</f>
        <v/>
      </c>
      <c r="AG768" s="70"/>
      <c r="AH768" s="71" t="str">
        <f t="shared" si="5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3"/>
        <v/>
      </c>
      <c r="Z769" s="59"/>
      <c r="AA769" s="59"/>
      <c r="AB769" s="59"/>
      <c r="AC769" s="70"/>
      <c r="AD769" s="70"/>
      <c r="AE769" s="71" t="str">
        <f t="shared" si="4"/>
        <v/>
      </c>
      <c r="AF769" s="71" t="str">
        <f>IF(X769&lt;&gt;"",(HOUR(X769)+MINUTE(X769)/60)*custohh,"")</f>
        <v/>
      </c>
      <c r="AG769" s="70"/>
      <c r="AH769" s="71" t="str">
        <f t="shared" si="5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3"/>
        <v/>
      </c>
      <c r="Z770" s="59"/>
      <c r="AA770" s="59"/>
      <c r="AB770" s="59"/>
      <c r="AC770" s="70"/>
      <c r="AD770" s="70"/>
      <c r="AE770" s="71" t="str">
        <f t="shared" si="4"/>
        <v/>
      </c>
      <c r="AF770" s="71" t="str">
        <f>IF(X770&lt;&gt;"",(HOUR(X770)+MINUTE(X770)/60)*custohh,"")</f>
        <v/>
      </c>
      <c r="AG770" s="70"/>
      <c r="AH770" s="71" t="str">
        <f t="shared" si="5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3"/>
        <v/>
      </c>
      <c r="Z771" s="59"/>
      <c r="AA771" s="59"/>
      <c r="AB771" s="59"/>
      <c r="AC771" s="70"/>
      <c r="AD771" s="70"/>
      <c r="AE771" s="71" t="str">
        <f t="shared" si="4"/>
        <v/>
      </c>
      <c r="AF771" s="71" t="str">
        <f>IF(X771&lt;&gt;"",(HOUR(X771)+MINUTE(X771)/60)*custohh,"")</f>
        <v/>
      </c>
      <c r="AG771" s="70"/>
      <c r="AH771" s="71" t="str">
        <f t="shared" si="5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3"/>
        <v/>
      </c>
      <c r="Z772" s="59"/>
      <c r="AA772" s="59"/>
      <c r="AB772" s="59"/>
      <c r="AC772" s="70"/>
      <c r="AD772" s="70"/>
      <c r="AE772" s="71" t="str">
        <f t="shared" si="4"/>
        <v/>
      </c>
      <c r="AF772" s="71" t="str">
        <f>IF(X772&lt;&gt;"",(HOUR(X772)+MINUTE(X772)/60)*custohh,"")</f>
        <v/>
      </c>
      <c r="AG772" s="70"/>
      <c r="AH772" s="71" t="str">
        <f t="shared" si="5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3"/>
        <v/>
      </c>
      <c r="Z773" s="59"/>
      <c r="AA773" s="59"/>
      <c r="AB773" s="59"/>
      <c r="AC773" s="70"/>
      <c r="AD773" s="70"/>
      <c r="AE773" s="71" t="str">
        <f t="shared" si="4"/>
        <v/>
      </c>
      <c r="AF773" s="71" t="str">
        <f>IF(X773&lt;&gt;"",(HOUR(X773)+MINUTE(X773)/60)*custohh,"")</f>
        <v/>
      </c>
      <c r="AG773" s="70"/>
      <c r="AH773" s="71" t="str">
        <f t="shared" si="5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3"/>
        <v/>
      </c>
      <c r="Z774" s="59"/>
      <c r="AA774" s="59"/>
      <c r="AB774" s="59"/>
      <c r="AC774" s="70"/>
      <c r="AD774" s="70"/>
      <c r="AE774" s="71" t="str">
        <f t="shared" si="4"/>
        <v/>
      </c>
      <c r="AF774" s="71" t="str">
        <f>IF(X774&lt;&gt;"",(HOUR(X774)+MINUTE(X774)/60)*custohh,"")</f>
        <v/>
      </c>
      <c r="AG774" s="70"/>
      <c r="AH774" s="71" t="str">
        <f t="shared" si="5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3"/>
        <v/>
      </c>
      <c r="Z775" s="59"/>
      <c r="AA775" s="59"/>
      <c r="AB775" s="59"/>
      <c r="AC775" s="70"/>
      <c r="AD775" s="70"/>
      <c r="AE775" s="71" t="str">
        <f t="shared" si="4"/>
        <v/>
      </c>
      <c r="AF775" s="71" t="str">
        <f>IF(X775&lt;&gt;"",(HOUR(X775)+MINUTE(X775)/60)*custohh,"")</f>
        <v/>
      </c>
      <c r="AG775" s="70"/>
      <c r="AH775" s="71" t="str">
        <f t="shared" si="5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3"/>
        <v/>
      </c>
      <c r="Z776" s="59"/>
      <c r="AA776" s="59"/>
      <c r="AB776" s="59"/>
      <c r="AC776" s="70"/>
      <c r="AD776" s="70"/>
      <c r="AE776" s="71" t="str">
        <f t="shared" si="4"/>
        <v/>
      </c>
      <c r="AF776" s="71" t="str">
        <f>IF(X776&lt;&gt;"",(HOUR(X776)+MINUTE(X776)/60)*custohh,"")</f>
        <v/>
      </c>
      <c r="AG776" s="70"/>
      <c r="AH776" s="71" t="str">
        <f t="shared" si="5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3"/>
        <v/>
      </c>
      <c r="Z777" s="59"/>
      <c r="AA777" s="59"/>
      <c r="AB777" s="59"/>
      <c r="AC777" s="70"/>
      <c r="AD777" s="70"/>
      <c r="AE777" s="71" t="str">
        <f t="shared" si="4"/>
        <v/>
      </c>
      <c r="AF777" s="71" t="str">
        <f>IF(X777&lt;&gt;"",(HOUR(X777)+MINUTE(X777)/60)*custohh,"")</f>
        <v/>
      </c>
      <c r="AG777" s="70"/>
      <c r="AH777" s="71" t="str">
        <f t="shared" si="5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3"/>
        <v/>
      </c>
      <c r="Z778" s="59"/>
      <c r="AA778" s="59"/>
      <c r="AB778" s="59"/>
      <c r="AC778" s="70"/>
      <c r="AD778" s="70"/>
      <c r="AE778" s="71" t="str">
        <f t="shared" si="4"/>
        <v/>
      </c>
      <c r="AF778" s="71" t="str">
        <f>IF(X778&lt;&gt;"",(HOUR(X778)+MINUTE(X778)/60)*custohh,"")</f>
        <v/>
      </c>
      <c r="AG778" s="70"/>
      <c r="AH778" s="71" t="str">
        <f t="shared" si="5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3"/>
        <v/>
      </c>
      <c r="Z779" s="59"/>
      <c r="AA779" s="59"/>
      <c r="AB779" s="59"/>
      <c r="AC779" s="70"/>
      <c r="AD779" s="70"/>
      <c r="AE779" s="71" t="str">
        <f t="shared" si="4"/>
        <v/>
      </c>
      <c r="AF779" s="71" t="str">
        <f>IF(X779&lt;&gt;"",(HOUR(X779)+MINUTE(X779)/60)*custohh,"")</f>
        <v/>
      </c>
      <c r="AG779" s="70"/>
      <c r="AH779" s="71" t="str">
        <f t="shared" si="5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3"/>
        <v/>
      </c>
      <c r="Z780" s="59"/>
      <c r="AA780" s="59"/>
      <c r="AB780" s="59"/>
      <c r="AC780" s="70"/>
      <c r="AD780" s="70"/>
      <c r="AE780" s="71" t="str">
        <f t="shared" si="4"/>
        <v/>
      </c>
      <c r="AF780" s="71" t="str">
        <f>IF(X780&lt;&gt;"",(HOUR(X780)+MINUTE(X780)/60)*custohh,"")</f>
        <v/>
      </c>
      <c r="AG780" s="70"/>
      <c r="AH780" s="71" t="str">
        <f t="shared" si="5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3"/>
        <v/>
      </c>
      <c r="Z781" s="59"/>
      <c r="AA781" s="59"/>
      <c r="AB781" s="59"/>
      <c r="AC781" s="70"/>
      <c r="AD781" s="70"/>
      <c r="AE781" s="71" t="str">
        <f t="shared" si="4"/>
        <v/>
      </c>
      <c r="AF781" s="71" t="str">
        <f>IF(X781&lt;&gt;"",(HOUR(X781)+MINUTE(X781)/60)*custohh,"")</f>
        <v/>
      </c>
      <c r="AG781" s="70"/>
      <c r="AH781" s="71" t="str">
        <f t="shared" si="5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3"/>
        <v/>
      </c>
      <c r="Z782" s="59"/>
      <c r="AA782" s="59"/>
      <c r="AB782" s="59"/>
      <c r="AC782" s="70"/>
      <c r="AD782" s="70"/>
      <c r="AE782" s="71" t="str">
        <f t="shared" si="4"/>
        <v/>
      </c>
      <c r="AF782" s="71" t="str">
        <f>IF(X782&lt;&gt;"",(HOUR(X782)+MINUTE(X782)/60)*custohh,"")</f>
        <v/>
      </c>
      <c r="AG782" s="70"/>
      <c r="AH782" s="71" t="str">
        <f t="shared" si="5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3"/>
        <v/>
      </c>
      <c r="Z783" s="59"/>
      <c r="AA783" s="59"/>
      <c r="AB783" s="59"/>
      <c r="AC783" s="70"/>
      <c r="AD783" s="70"/>
      <c r="AE783" s="71" t="str">
        <f t="shared" si="4"/>
        <v/>
      </c>
      <c r="AF783" s="71" t="str">
        <f>IF(X783&lt;&gt;"",(HOUR(X783)+MINUTE(X783)/60)*custohh,"")</f>
        <v/>
      </c>
      <c r="AG783" s="70"/>
      <c r="AH783" s="71" t="str">
        <f t="shared" si="5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3"/>
        <v/>
      </c>
      <c r="Z784" s="59"/>
      <c r="AA784" s="59"/>
      <c r="AB784" s="59"/>
      <c r="AC784" s="70"/>
      <c r="AD784" s="70"/>
      <c r="AE784" s="71" t="str">
        <f t="shared" si="4"/>
        <v/>
      </c>
      <c r="AF784" s="71" t="str">
        <f>IF(X784&lt;&gt;"",(HOUR(X784)+MINUTE(X784)/60)*custohh,"")</f>
        <v/>
      </c>
      <c r="AG784" s="70"/>
      <c r="AH784" s="71" t="str">
        <f t="shared" si="5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3"/>
        <v/>
      </c>
      <c r="Z785" s="59"/>
      <c r="AA785" s="59"/>
      <c r="AB785" s="59"/>
      <c r="AC785" s="70"/>
      <c r="AD785" s="70"/>
      <c r="AE785" s="71" t="str">
        <f t="shared" si="4"/>
        <v/>
      </c>
      <c r="AF785" s="71" t="str">
        <f>IF(X785&lt;&gt;"",(HOUR(X785)+MINUTE(X785)/60)*custohh,"")</f>
        <v/>
      </c>
      <c r="AG785" s="70"/>
      <c r="AH785" s="71" t="str">
        <f t="shared" si="5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3"/>
        <v/>
      </c>
      <c r="Z786" s="59"/>
      <c r="AA786" s="59"/>
      <c r="AB786" s="59"/>
      <c r="AC786" s="70"/>
      <c r="AD786" s="70"/>
      <c r="AE786" s="71" t="str">
        <f t="shared" si="4"/>
        <v/>
      </c>
      <c r="AF786" s="71" t="str">
        <f>IF(X786&lt;&gt;"",(HOUR(X786)+MINUTE(X786)/60)*custohh,"")</f>
        <v/>
      </c>
      <c r="AG786" s="70"/>
      <c r="AH786" s="71" t="str">
        <f t="shared" si="5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3"/>
        <v/>
      </c>
      <c r="Z787" s="59"/>
      <c r="AA787" s="59"/>
      <c r="AB787" s="59"/>
      <c r="AC787" s="70"/>
      <c r="AD787" s="70"/>
      <c r="AE787" s="71" t="str">
        <f t="shared" si="4"/>
        <v/>
      </c>
      <c r="AF787" s="71" t="str">
        <f>IF(X787&lt;&gt;"",(HOUR(X787)+MINUTE(X787)/60)*custohh,"")</f>
        <v/>
      </c>
      <c r="AG787" s="70"/>
      <c r="AH787" s="71" t="str">
        <f t="shared" si="5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3"/>
        <v/>
      </c>
      <c r="Z788" s="59"/>
      <c r="AA788" s="59"/>
      <c r="AB788" s="59"/>
      <c r="AC788" s="70"/>
      <c r="AD788" s="70"/>
      <c r="AE788" s="71" t="str">
        <f t="shared" si="4"/>
        <v/>
      </c>
      <c r="AF788" s="71" t="str">
        <f>IF(X788&lt;&gt;"",(HOUR(X788)+MINUTE(X788)/60)*custohh,"")</f>
        <v/>
      </c>
      <c r="AG788" s="70"/>
      <c r="AH788" s="71" t="str">
        <f t="shared" si="5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3"/>
        <v/>
      </c>
      <c r="Z789" s="59"/>
      <c r="AA789" s="59"/>
      <c r="AB789" s="59"/>
      <c r="AC789" s="70"/>
      <c r="AD789" s="70"/>
      <c r="AE789" s="71" t="str">
        <f t="shared" si="4"/>
        <v/>
      </c>
      <c r="AF789" s="71" t="str">
        <f>IF(X789&lt;&gt;"",(HOUR(X789)+MINUTE(X789)/60)*custohh,"")</f>
        <v/>
      </c>
      <c r="AG789" s="70"/>
      <c r="AH789" s="71" t="str">
        <f t="shared" si="5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3"/>
        <v/>
      </c>
      <c r="Z790" s="59"/>
      <c r="AA790" s="59"/>
      <c r="AB790" s="59"/>
      <c r="AC790" s="70"/>
      <c r="AD790" s="70"/>
      <c r="AE790" s="71" t="str">
        <f t="shared" si="4"/>
        <v/>
      </c>
      <c r="AF790" s="71" t="str">
        <f>IF(X790&lt;&gt;"",(HOUR(X790)+MINUTE(X790)/60)*custohh,"")</f>
        <v/>
      </c>
      <c r="AG790" s="70"/>
      <c r="AH790" s="71" t="str">
        <f t="shared" si="5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3"/>
        <v/>
      </c>
      <c r="Z791" s="59"/>
      <c r="AA791" s="59"/>
      <c r="AB791" s="59"/>
      <c r="AC791" s="70"/>
      <c r="AD791" s="70"/>
      <c r="AE791" s="71" t="str">
        <f t="shared" si="4"/>
        <v/>
      </c>
      <c r="AF791" s="71" t="str">
        <f>IF(X791&lt;&gt;"",(HOUR(X791)+MINUTE(X791)/60)*custohh,"")</f>
        <v/>
      </c>
      <c r="AG791" s="70"/>
      <c r="AH791" s="71" t="str">
        <f t="shared" si="5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3"/>
        <v/>
      </c>
      <c r="Z792" s="59"/>
      <c r="AA792" s="59"/>
      <c r="AB792" s="59"/>
      <c r="AC792" s="70"/>
      <c r="AD792" s="70"/>
      <c r="AE792" s="71" t="str">
        <f t="shared" si="4"/>
        <v/>
      </c>
      <c r="AF792" s="71" t="str">
        <f>IF(X792&lt;&gt;"",(HOUR(X792)+MINUTE(X792)/60)*custohh,"")</f>
        <v/>
      </c>
      <c r="AG792" s="70"/>
      <c r="AH792" s="71" t="str">
        <f t="shared" si="5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3"/>
        <v/>
      </c>
      <c r="Z793" s="59"/>
      <c r="AA793" s="59"/>
      <c r="AB793" s="59"/>
      <c r="AC793" s="70"/>
      <c r="AD793" s="70"/>
      <c r="AE793" s="71" t="str">
        <f t="shared" si="4"/>
        <v/>
      </c>
      <c r="AF793" s="71" t="str">
        <f>IF(X793&lt;&gt;"",(HOUR(X793)+MINUTE(X793)/60)*custohh,"")</f>
        <v/>
      </c>
      <c r="AG793" s="70"/>
      <c r="AH793" s="71" t="str">
        <f t="shared" si="5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3"/>
        <v/>
      </c>
      <c r="Z794" s="59"/>
      <c r="AA794" s="59"/>
      <c r="AB794" s="59"/>
      <c r="AC794" s="70"/>
      <c r="AD794" s="70"/>
      <c r="AE794" s="71" t="str">
        <f t="shared" si="4"/>
        <v/>
      </c>
      <c r="AF794" s="71" t="str">
        <f>IF(X794&lt;&gt;"",(HOUR(X794)+MINUTE(X794)/60)*custohh,"")</f>
        <v/>
      </c>
      <c r="AG794" s="70"/>
      <c r="AH794" s="71" t="str">
        <f t="shared" si="5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3"/>
        <v/>
      </c>
      <c r="Z795" s="59"/>
      <c r="AA795" s="59"/>
      <c r="AB795" s="59"/>
      <c r="AC795" s="70"/>
      <c r="AD795" s="70"/>
      <c r="AE795" s="71" t="str">
        <f t="shared" si="4"/>
        <v/>
      </c>
      <c r="AF795" s="71" t="str">
        <f>IF(X795&lt;&gt;"",(HOUR(X795)+MINUTE(X795)/60)*custohh,"")</f>
        <v/>
      </c>
      <c r="AG795" s="70"/>
      <c r="AH795" s="71" t="str">
        <f t="shared" si="5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3"/>
        <v/>
      </c>
      <c r="Z796" s="59"/>
      <c r="AA796" s="59"/>
      <c r="AB796" s="59"/>
      <c r="AC796" s="70"/>
      <c r="AD796" s="70"/>
      <c r="AE796" s="71" t="str">
        <f t="shared" si="4"/>
        <v/>
      </c>
      <c r="AF796" s="71" t="str">
        <f>IF(X796&lt;&gt;"",(HOUR(X796)+MINUTE(X796)/60)*custohh,"")</f>
        <v/>
      </c>
      <c r="AG796" s="70"/>
      <c r="AH796" s="71" t="str">
        <f t="shared" si="5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3"/>
        <v/>
      </c>
      <c r="Z797" s="59"/>
      <c r="AA797" s="59"/>
      <c r="AB797" s="59"/>
      <c r="AC797" s="70"/>
      <c r="AD797" s="70"/>
      <c r="AE797" s="71" t="str">
        <f t="shared" si="4"/>
        <v/>
      </c>
      <c r="AF797" s="71" t="str">
        <f>IF(X797&lt;&gt;"",(HOUR(X797)+MINUTE(X797)/60)*custohh,"")</f>
        <v/>
      </c>
      <c r="AG797" s="70"/>
      <c r="AH797" s="71" t="str">
        <f t="shared" si="5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3"/>
        <v/>
      </c>
      <c r="Z798" s="59"/>
      <c r="AA798" s="59"/>
      <c r="AB798" s="59"/>
      <c r="AC798" s="70"/>
      <c r="AD798" s="70"/>
      <c r="AE798" s="71" t="str">
        <f t="shared" si="4"/>
        <v/>
      </c>
      <c r="AF798" s="71" t="str">
        <f>IF(X798&lt;&gt;"",(HOUR(X798)+MINUTE(X798)/60)*custohh,"")</f>
        <v/>
      </c>
      <c r="AG798" s="70"/>
      <c r="AH798" s="71" t="str">
        <f t="shared" si="5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3"/>
        <v/>
      </c>
      <c r="Z799" s="59"/>
      <c r="AA799" s="59"/>
      <c r="AB799" s="59"/>
      <c r="AC799" s="70"/>
      <c r="AD799" s="70"/>
      <c r="AE799" s="71" t="str">
        <f t="shared" si="4"/>
        <v/>
      </c>
      <c r="AF799" s="71" t="str">
        <f>IF(X799&lt;&gt;"",(HOUR(X799)+MINUTE(X799)/60)*custohh,"")</f>
        <v/>
      </c>
      <c r="AG799" s="70"/>
      <c r="AH799" s="71" t="str">
        <f t="shared" si="5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3"/>
        <v/>
      </c>
      <c r="Z800" s="59"/>
      <c r="AA800" s="59"/>
      <c r="AB800" s="59"/>
      <c r="AC800" s="70"/>
      <c r="AD800" s="70"/>
      <c r="AE800" s="71" t="str">
        <f t="shared" si="4"/>
        <v/>
      </c>
      <c r="AF800" s="71" t="str">
        <f>IF(X800&lt;&gt;"",(HOUR(X800)+MINUTE(X800)/60)*custohh,"")</f>
        <v/>
      </c>
      <c r="AG800" s="70"/>
      <c r="AH800" s="71" t="str">
        <f t="shared" si="5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3"/>
        <v/>
      </c>
      <c r="Z801" s="59"/>
      <c r="AA801" s="59"/>
      <c r="AB801" s="59"/>
      <c r="AC801" s="70"/>
      <c r="AD801" s="70"/>
      <c r="AE801" s="71" t="str">
        <f t="shared" si="4"/>
        <v/>
      </c>
      <c r="AF801" s="71" t="str">
        <f>IF(X801&lt;&gt;"",(HOUR(X801)+MINUTE(X801)/60)*custohh,"")</f>
        <v/>
      </c>
      <c r="AG801" s="70"/>
      <c r="AH801" s="71" t="str">
        <f t="shared" si="5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3"/>
        <v/>
      </c>
      <c r="Z802" s="59"/>
      <c r="AA802" s="59"/>
      <c r="AB802" s="59"/>
      <c r="AC802" s="70"/>
      <c r="AD802" s="70"/>
      <c r="AE802" s="71" t="str">
        <f t="shared" si="4"/>
        <v/>
      </c>
      <c r="AF802" s="71" t="str">
        <f>IF(X802&lt;&gt;"",(HOUR(X802)+MINUTE(X802)/60)*custohh,"")</f>
        <v/>
      </c>
      <c r="AG802" s="70"/>
      <c r="AH802" s="71" t="str">
        <f t="shared" si="5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3"/>
        <v/>
      </c>
      <c r="Z803" s="59"/>
      <c r="AA803" s="59"/>
      <c r="AB803" s="59"/>
      <c r="AC803" s="70"/>
      <c r="AD803" s="70"/>
      <c r="AE803" s="71" t="str">
        <f t="shared" si="4"/>
        <v/>
      </c>
      <c r="AF803" s="71" t="str">
        <f>IF(X803&lt;&gt;"",(HOUR(X803)+MINUTE(X803)/60)*custohh,"")</f>
        <v/>
      </c>
      <c r="AG803" s="70"/>
      <c r="AH803" s="71" t="str">
        <f t="shared" si="5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3"/>
        <v/>
      </c>
      <c r="Z804" s="59"/>
      <c r="AA804" s="59"/>
      <c r="AB804" s="59"/>
      <c r="AC804" s="70"/>
      <c r="AD804" s="70"/>
      <c r="AE804" s="71" t="str">
        <f t="shared" si="4"/>
        <v/>
      </c>
      <c r="AF804" s="71" t="str">
        <f>IF(X804&lt;&gt;"",(HOUR(X804)+MINUTE(X804)/60)*custohh,"")</f>
        <v/>
      </c>
      <c r="AG804" s="70"/>
      <c r="AH804" s="71" t="str">
        <f t="shared" si="5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3"/>
        <v/>
      </c>
      <c r="Z805" s="59"/>
      <c r="AA805" s="59"/>
      <c r="AB805" s="59"/>
      <c r="AC805" s="70"/>
      <c r="AD805" s="70"/>
      <c r="AE805" s="71" t="str">
        <f t="shared" si="4"/>
        <v/>
      </c>
      <c r="AF805" s="71" t="str">
        <f>IF(X805&lt;&gt;"",(HOUR(X805)+MINUTE(X805)/60)*custohh,"")</f>
        <v/>
      </c>
      <c r="AG805" s="70"/>
      <c r="AH805" s="71" t="str">
        <f t="shared" si="5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3"/>
        <v/>
      </c>
      <c r="Z806" s="59"/>
      <c r="AA806" s="59"/>
      <c r="AB806" s="59"/>
      <c r="AC806" s="70"/>
      <c r="AD806" s="70"/>
      <c r="AE806" s="71" t="str">
        <f t="shared" si="4"/>
        <v/>
      </c>
      <c r="AF806" s="71" t="str">
        <f>IF(X806&lt;&gt;"",(HOUR(X806)+MINUTE(X806)/60)*custohh,"")</f>
        <v/>
      </c>
      <c r="AG806" s="70"/>
      <c r="AH806" s="71" t="str">
        <f t="shared" si="5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3"/>
        <v/>
      </c>
      <c r="Z807" s="59"/>
      <c r="AA807" s="59"/>
      <c r="AB807" s="59"/>
      <c r="AC807" s="70"/>
      <c r="AD807" s="70"/>
      <c r="AE807" s="71" t="str">
        <f t="shared" si="4"/>
        <v/>
      </c>
      <c r="AF807" s="71" t="str">
        <f>IF(X807&lt;&gt;"",(HOUR(X807)+MINUTE(X807)/60)*custohh,"")</f>
        <v/>
      </c>
      <c r="AG807" s="70"/>
      <c r="AH807" s="71" t="str">
        <f t="shared" si="5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3"/>
        <v/>
      </c>
      <c r="Z808" s="59"/>
      <c r="AA808" s="59"/>
      <c r="AB808" s="59"/>
      <c r="AC808" s="70"/>
      <c r="AD808" s="70"/>
      <c r="AE808" s="71" t="str">
        <f t="shared" si="4"/>
        <v/>
      </c>
      <c r="AF808" s="71" t="str">
        <f>IF(X808&lt;&gt;"",(HOUR(X808)+MINUTE(X808)/60)*custohh,"")</f>
        <v/>
      </c>
      <c r="AG808" s="70"/>
      <c r="AH808" s="71" t="str">
        <f t="shared" si="5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3"/>
        <v/>
      </c>
      <c r="Z809" s="59"/>
      <c r="AA809" s="59"/>
      <c r="AB809" s="59"/>
      <c r="AC809" s="70"/>
      <c r="AD809" s="70"/>
      <c r="AE809" s="71" t="str">
        <f t="shared" si="4"/>
        <v/>
      </c>
      <c r="AF809" s="71" t="str">
        <f>IF(X809&lt;&gt;"",(HOUR(X809)+MINUTE(X809)/60)*custohh,"")</f>
        <v/>
      </c>
      <c r="AG809" s="70"/>
      <c r="AH809" s="71" t="str">
        <f t="shared" si="5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3"/>
        <v/>
      </c>
      <c r="Z810" s="59"/>
      <c r="AA810" s="59"/>
      <c r="AB810" s="59"/>
      <c r="AC810" s="70"/>
      <c r="AD810" s="70"/>
      <c r="AE810" s="71" t="str">
        <f t="shared" si="4"/>
        <v/>
      </c>
      <c r="AF810" s="71" t="str">
        <f>IF(X810&lt;&gt;"",(HOUR(X810)+MINUTE(X810)/60)*custohh,"")</f>
        <v/>
      </c>
      <c r="AG810" s="70"/>
      <c r="AH810" s="71" t="str">
        <f t="shared" si="5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3"/>
        <v/>
      </c>
      <c r="Z811" s="59"/>
      <c r="AA811" s="59"/>
      <c r="AB811" s="59"/>
      <c r="AC811" s="70"/>
      <c r="AD811" s="70"/>
      <c r="AE811" s="71" t="str">
        <f t="shared" si="4"/>
        <v/>
      </c>
      <c r="AF811" s="71" t="str">
        <f>IF(X811&lt;&gt;"",(HOUR(X811)+MINUTE(X811)/60)*custohh,"")</f>
        <v/>
      </c>
      <c r="AG811" s="70"/>
      <c r="AH811" s="71" t="str">
        <f t="shared" si="5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3"/>
        <v/>
      </c>
      <c r="Z812" s="59"/>
      <c r="AA812" s="59"/>
      <c r="AB812" s="59"/>
      <c r="AC812" s="70"/>
      <c r="AD812" s="70"/>
      <c r="AE812" s="71" t="str">
        <f t="shared" si="4"/>
        <v/>
      </c>
      <c r="AF812" s="71" t="str">
        <f>IF(X812&lt;&gt;"",(HOUR(X812)+MINUTE(X812)/60)*custohh,"")</f>
        <v/>
      </c>
      <c r="AG812" s="70"/>
      <c r="AH812" s="71" t="str">
        <f t="shared" si="5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3"/>
        <v/>
      </c>
      <c r="Z813" s="59"/>
      <c r="AA813" s="59"/>
      <c r="AB813" s="59"/>
      <c r="AC813" s="70"/>
      <c r="AD813" s="70"/>
      <c r="AE813" s="71" t="str">
        <f t="shared" si="4"/>
        <v/>
      </c>
      <c r="AF813" s="71" t="str">
        <f>IF(X813&lt;&gt;"",(HOUR(X813)+MINUTE(X813)/60)*custohh,"")</f>
        <v/>
      </c>
      <c r="AG813" s="70"/>
      <c r="AH813" s="71" t="str">
        <f t="shared" si="5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3"/>
        <v/>
      </c>
      <c r="Z814" s="59"/>
      <c r="AA814" s="59"/>
      <c r="AB814" s="59"/>
      <c r="AC814" s="70"/>
      <c r="AD814" s="70"/>
      <c r="AE814" s="71" t="str">
        <f t="shared" si="4"/>
        <v/>
      </c>
      <c r="AF814" s="71" t="str">
        <f>IF(X814&lt;&gt;"",(HOUR(X814)+MINUTE(X814)/60)*custohh,"")</f>
        <v/>
      </c>
      <c r="AG814" s="70"/>
      <c r="AH814" s="71" t="str">
        <f t="shared" si="5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3"/>
        <v/>
      </c>
      <c r="Z815" s="59"/>
      <c r="AA815" s="59"/>
      <c r="AB815" s="59"/>
      <c r="AC815" s="70"/>
      <c r="AD815" s="70"/>
      <c r="AE815" s="71" t="str">
        <f t="shared" si="4"/>
        <v/>
      </c>
      <c r="AF815" s="71" t="str">
        <f>IF(X815&lt;&gt;"",(HOUR(X815)+MINUTE(X815)/60)*custohh,"")</f>
        <v/>
      </c>
      <c r="AG815" s="70"/>
      <c r="AH815" s="71" t="str">
        <f t="shared" si="5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3"/>
        <v/>
      </c>
      <c r="Z816" s="59"/>
      <c r="AA816" s="59"/>
      <c r="AB816" s="59"/>
      <c r="AC816" s="70"/>
      <c r="AD816" s="70"/>
      <c r="AE816" s="71" t="str">
        <f t="shared" si="4"/>
        <v/>
      </c>
      <c r="AF816" s="71" t="str">
        <f>IF(X816&lt;&gt;"",(HOUR(X816)+MINUTE(X816)/60)*custohh,"")</f>
        <v/>
      </c>
      <c r="AG816" s="70"/>
      <c r="AH816" s="71" t="str">
        <f t="shared" si="5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3"/>
        <v/>
      </c>
      <c r="Z817" s="59"/>
      <c r="AA817" s="59"/>
      <c r="AB817" s="59"/>
      <c r="AC817" s="70"/>
      <c r="AD817" s="70"/>
      <c r="AE817" s="71" t="str">
        <f t="shared" si="4"/>
        <v/>
      </c>
      <c r="AF817" s="71" t="str">
        <f>IF(X817&lt;&gt;"",(HOUR(X817)+MINUTE(X817)/60)*custohh,"")</f>
        <v/>
      </c>
      <c r="AG817" s="70"/>
      <c r="AH817" s="71" t="str">
        <f t="shared" si="5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3"/>
        <v/>
      </c>
      <c r="Z818" s="59"/>
      <c r="AA818" s="59"/>
      <c r="AB818" s="59"/>
      <c r="AC818" s="70"/>
      <c r="AD818" s="70"/>
      <c r="AE818" s="71" t="str">
        <f t="shared" si="4"/>
        <v/>
      </c>
      <c r="AF818" s="71" t="str">
        <f>IF(X818&lt;&gt;"",(HOUR(X818)+MINUTE(X818)/60)*custohh,"")</f>
        <v/>
      </c>
      <c r="AG818" s="70"/>
      <c r="AH818" s="71" t="str">
        <f t="shared" si="5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3"/>
        <v/>
      </c>
      <c r="Z819" s="59"/>
      <c r="AA819" s="59"/>
      <c r="AB819" s="59"/>
      <c r="AC819" s="70"/>
      <c r="AD819" s="70"/>
      <c r="AE819" s="71" t="str">
        <f t="shared" si="4"/>
        <v/>
      </c>
      <c r="AF819" s="71" t="str">
        <f>IF(X819&lt;&gt;"",(HOUR(X819)+MINUTE(X819)/60)*custohh,"")</f>
        <v/>
      </c>
      <c r="AG819" s="70"/>
      <c r="AH819" s="71" t="str">
        <f t="shared" si="5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3"/>
        <v/>
      </c>
      <c r="Z820" s="59"/>
      <c r="AA820" s="59"/>
      <c r="AB820" s="59"/>
      <c r="AC820" s="70"/>
      <c r="AD820" s="70"/>
      <c r="AE820" s="71" t="str">
        <f t="shared" si="4"/>
        <v/>
      </c>
      <c r="AF820" s="71" t="str">
        <f>IF(X820&lt;&gt;"",(HOUR(X820)+MINUTE(X820)/60)*custohh,"")</f>
        <v/>
      </c>
      <c r="AG820" s="70"/>
      <c r="AH820" s="71" t="str">
        <f t="shared" si="5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3"/>
        <v/>
      </c>
      <c r="Z821" s="59"/>
      <c r="AA821" s="59"/>
      <c r="AB821" s="59"/>
      <c r="AC821" s="70"/>
      <c r="AD821" s="70"/>
      <c r="AE821" s="71" t="str">
        <f t="shared" si="4"/>
        <v/>
      </c>
      <c r="AF821" s="71" t="str">
        <f>IF(X821&lt;&gt;"",(HOUR(X821)+MINUTE(X821)/60)*custohh,"")</f>
        <v/>
      </c>
      <c r="AG821" s="70"/>
      <c r="AH821" s="71" t="str">
        <f t="shared" si="5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3"/>
        <v/>
      </c>
      <c r="Z822" s="59"/>
      <c r="AA822" s="59"/>
      <c r="AB822" s="59"/>
      <c r="AC822" s="70"/>
      <c r="AD822" s="70"/>
      <c r="AE822" s="71" t="str">
        <f t="shared" si="4"/>
        <v/>
      </c>
      <c r="AF822" s="71" t="str">
        <f>IF(X822&lt;&gt;"",(HOUR(X822)+MINUTE(X822)/60)*custohh,"")</f>
        <v/>
      </c>
      <c r="AG822" s="70"/>
      <c r="AH822" s="71" t="str">
        <f t="shared" si="5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3"/>
        <v/>
      </c>
      <c r="Z823" s="59"/>
      <c r="AA823" s="59"/>
      <c r="AB823" s="59"/>
      <c r="AC823" s="70"/>
      <c r="AD823" s="70"/>
      <c r="AE823" s="71" t="str">
        <f t="shared" si="4"/>
        <v/>
      </c>
      <c r="AF823" s="71" t="str">
        <f>IF(X823&lt;&gt;"",(HOUR(X823)+MINUTE(X823)/60)*custohh,"")</f>
        <v/>
      </c>
      <c r="AG823" s="70"/>
      <c r="AH823" s="71" t="str">
        <f t="shared" si="5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3"/>
        <v/>
      </c>
      <c r="Z824" s="59"/>
      <c r="AA824" s="59"/>
      <c r="AB824" s="59"/>
      <c r="AC824" s="70"/>
      <c r="AD824" s="70"/>
      <c r="AE824" s="71" t="str">
        <f t="shared" si="4"/>
        <v/>
      </c>
      <c r="AF824" s="71" t="str">
        <f>IF(X824&lt;&gt;"",(HOUR(X824)+MINUTE(X824)/60)*custohh,"")</f>
        <v/>
      </c>
      <c r="AG824" s="70"/>
      <c r="AH824" s="71" t="str">
        <f t="shared" si="5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3"/>
        <v/>
      </c>
      <c r="Z825" s="59"/>
      <c r="AA825" s="59"/>
      <c r="AB825" s="59"/>
      <c r="AC825" s="70"/>
      <c r="AD825" s="70"/>
      <c r="AE825" s="71" t="str">
        <f t="shared" si="4"/>
        <v/>
      </c>
      <c r="AF825" s="71" t="str">
        <f>IF(X825&lt;&gt;"",(HOUR(X825)+MINUTE(X825)/60)*custohh,"")</f>
        <v/>
      </c>
      <c r="AG825" s="70"/>
      <c r="AH825" s="71" t="str">
        <f t="shared" si="5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3"/>
        <v/>
      </c>
      <c r="Z826" s="59"/>
      <c r="AA826" s="59"/>
      <c r="AB826" s="59"/>
      <c r="AC826" s="70"/>
      <c r="AD826" s="70"/>
      <c r="AE826" s="71" t="str">
        <f t="shared" si="4"/>
        <v/>
      </c>
      <c r="AF826" s="71" t="str">
        <f>IF(X826&lt;&gt;"",(HOUR(X826)+MINUTE(X826)/60)*custohh,"")</f>
        <v/>
      </c>
      <c r="AG826" s="70"/>
      <c r="AH826" s="71" t="str">
        <f t="shared" si="5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3"/>
        <v/>
      </c>
      <c r="Z827" s="59"/>
      <c r="AA827" s="59"/>
      <c r="AB827" s="59"/>
      <c r="AC827" s="70"/>
      <c r="AD827" s="70"/>
      <c r="AE827" s="71" t="str">
        <f t="shared" si="4"/>
        <v/>
      </c>
      <c r="AF827" s="71" t="str">
        <f>IF(X827&lt;&gt;"",(HOUR(X827)+MINUTE(X827)/60)*custohh,"")</f>
        <v/>
      </c>
      <c r="AG827" s="70"/>
      <c r="AH827" s="71" t="str">
        <f t="shared" si="5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3"/>
        <v/>
      </c>
      <c r="Z828" s="59"/>
      <c r="AA828" s="59"/>
      <c r="AB828" s="59"/>
      <c r="AC828" s="70"/>
      <c r="AD828" s="70"/>
      <c r="AE828" s="71" t="str">
        <f t="shared" si="4"/>
        <v/>
      </c>
      <c r="AF828" s="71" t="str">
        <f>IF(X828&lt;&gt;"",(HOUR(X828)+MINUTE(X828)/60)*custohh,"")</f>
        <v/>
      </c>
      <c r="AG828" s="70"/>
      <c r="AH828" s="71" t="str">
        <f t="shared" si="5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3"/>
        <v/>
      </c>
      <c r="Z829" s="59"/>
      <c r="AA829" s="59"/>
      <c r="AB829" s="59"/>
      <c r="AC829" s="70"/>
      <c r="AD829" s="70"/>
      <c r="AE829" s="71" t="str">
        <f t="shared" si="4"/>
        <v/>
      </c>
      <c r="AF829" s="71" t="str">
        <f>IF(X829&lt;&gt;"",(HOUR(X829)+MINUTE(X829)/60)*custohh,"")</f>
        <v/>
      </c>
      <c r="AG829" s="70"/>
      <c r="AH829" s="71" t="str">
        <f t="shared" si="5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3"/>
        <v/>
      </c>
      <c r="Z830" s="59"/>
      <c r="AA830" s="59"/>
      <c r="AB830" s="59"/>
      <c r="AC830" s="70"/>
      <c r="AD830" s="70"/>
      <c r="AE830" s="71" t="str">
        <f t="shared" si="4"/>
        <v/>
      </c>
      <c r="AF830" s="71" t="str">
        <f>IF(X830&lt;&gt;"",(HOUR(X830)+MINUTE(X830)/60)*custohh,"")</f>
        <v/>
      </c>
      <c r="AG830" s="70"/>
      <c r="AH830" s="71" t="str">
        <f t="shared" si="5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3"/>
        <v/>
      </c>
      <c r="Z831" s="59"/>
      <c r="AA831" s="59"/>
      <c r="AB831" s="59"/>
      <c r="AC831" s="70"/>
      <c r="AD831" s="70"/>
      <c r="AE831" s="71" t="str">
        <f t="shared" si="4"/>
        <v/>
      </c>
      <c r="AF831" s="71" t="str">
        <f>IF(X831&lt;&gt;"",(HOUR(X831)+MINUTE(X831)/60)*custohh,"")</f>
        <v/>
      </c>
      <c r="AG831" s="70"/>
      <c r="AH831" s="71" t="str">
        <f t="shared" si="5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3"/>
        <v/>
      </c>
      <c r="Z832" s="59"/>
      <c r="AA832" s="59"/>
      <c r="AB832" s="59"/>
      <c r="AC832" s="70"/>
      <c r="AD832" s="70"/>
      <c r="AE832" s="71" t="str">
        <f t="shared" si="4"/>
        <v/>
      </c>
      <c r="AF832" s="71" t="str">
        <f>IF(X832&lt;&gt;"",(HOUR(X832)+MINUTE(X832)/60)*custohh,"")</f>
        <v/>
      </c>
      <c r="AG832" s="70"/>
      <c r="AH832" s="71" t="str">
        <f t="shared" si="5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3"/>
        <v/>
      </c>
      <c r="Z833" s="59"/>
      <c r="AA833" s="59"/>
      <c r="AB833" s="59"/>
      <c r="AC833" s="70"/>
      <c r="AD833" s="70"/>
      <c r="AE833" s="71" t="str">
        <f t="shared" si="4"/>
        <v/>
      </c>
      <c r="AF833" s="71" t="str">
        <f>IF(X833&lt;&gt;"",(HOUR(X833)+MINUTE(X833)/60)*custohh,"")</f>
        <v/>
      </c>
      <c r="AG833" s="70"/>
      <c r="AH833" s="71" t="str">
        <f t="shared" si="5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3"/>
        <v/>
      </c>
      <c r="Z834" s="59"/>
      <c r="AA834" s="59"/>
      <c r="AB834" s="59"/>
      <c r="AC834" s="70"/>
      <c r="AD834" s="70"/>
      <c r="AE834" s="71" t="str">
        <f t="shared" si="4"/>
        <v/>
      </c>
      <c r="AF834" s="71" t="str">
        <f>IF(X834&lt;&gt;"",(HOUR(X834)+MINUTE(X834)/60)*custohh,"")</f>
        <v/>
      </c>
      <c r="AG834" s="70"/>
      <c r="AH834" s="71" t="str">
        <f t="shared" si="5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3"/>
        <v/>
      </c>
      <c r="Z835" s="59"/>
      <c r="AA835" s="59"/>
      <c r="AB835" s="59"/>
      <c r="AC835" s="70"/>
      <c r="AD835" s="70"/>
      <c r="AE835" s="71" t="str">
        <f t="shared" si="4"/>
        <v/>
      </c>
      <c r="AF835" s="71" t="str">
        <f>IF(X835&lt;&gt;"",(HOUR(X835)+MINUTE(X835)/60)*custohh,"")</f>
        <v/>
      </c>
      <c r="AG835" s="70"/>
      <c r="AH835" s="71" t="str">
        <f t="shared" si="5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3"/>
        <v/>
      </c>
      <c r="Z836" s="59"/>
      <c r="AA836" s="59"/>
      <c r="AB836" s="59"/>
      <c r="AC836" s="70"/>
      <c r="AD836" s="70"/>
      <c r="AE836" s="71" t="str">
        <f t="shared" si="4"/>
        <v/>
      </c>
      <c r="AF836" s="71" t="str">
        <f>IF(X836&lt;&gt;"",(HOUR(X836)+MINUTE(X836)/60)*custohh,"")</f>
        <v/>
      </c>
      <c r="AG836" s="70"/>
      <c r="AH836" s="71" t="str">
        <f t="shared" si="5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3"/>
        <v/>
      </c>
      <c r="Z837" s="59"/>
      <c r="AA837" s="59"/>
      <c r="AB837" s="59"/>
      <c r="AC837" s="70"/>
      <c r="AD837" s="70"/>
      <c r="AE837" s="71" t="str">
        <f t="shared" si="4"/>
        <v/>
      </c>
      <c r="AF837" s="71" t="str">
        <f>IF(X837&lt;&gt;"",(HOUR(X837)+MINUTE(X837)/60)*custohh,"")</f>
        <v/>
      </c>
      <c r="AG837" s="70"/>
      <c r="AH837" s="71" t="str">
        <f t="shared" si="5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3"/>
        <v/>
      </c>
      <c r="Z838" s="59"/>
      <c r="AA838" s="59"/>
      <c r="AB838" s="59"/>
      <c r="AC838" s="70"/>
      <c r="AD838" s="70"/>
      <c r="AE838" s="71" t="str">
        <f t="shared" si="4"/>
        <v/>
      </c>
      <c r="AF838" s="71" t="str">
        <f>IF(X838&lt;&gt;"",(HOUR(X838)+MINUTE(X838)/60)*custohh,"")</f>
        <v/>
      </c>
      <c r="AG838" s="70"/>
      <c r="AH838" s="71" t="str">
        <f t="shared" si="5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3"/>
        <v/>
      </c>
      <c r="Z839" s="59"/>
      <c r="AA839" s="59"/>
      <c r="AB839" s="59"/>
      <c r="AC839" s="70"/>
      <c r="AD839" s="70"/>
      <c r="AE839" s="71" t="str">
        <f t="shared" si="4"/>
        <v/>
      </c>
      <c r="AF839" s="71" t="str">
        <f>IF(X839&lt;&gt;"",(HOUR(X839)+MINUTE(X839)/60)*custohh,"")</f>
        <v/>
      </c>
      <c r="AG839" s="70"/>
      <c r="AH839" s="71" t="str">
        <f t="shared" si="5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3"/>
        <v/>
      </c>
      <c r="Z840" s="59"/>
      <c r="AA840" s="59"/>
      <c r="AB840" s="59"/>
      <c r="AC840" s="70"/>
      <c r="AD840" s="70"/>
      <c r="AE840" s="71" t="str">
        <f t="shared" si="4"/>
        <v/>
      </c>
      <c r="AF840" s="71" t="str">
        <f>IF(X840&lt;&gt;"",(HOUR(X840)+MINUTE(X840)/60)*custohh,"")</f>
        <v/>
      </c>
      <c r="AG840" s="70"/>
      <c r="AH840" s="71" t="str">
        <f t="shared" si="5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3"/>
        <v/>
      </c>
      <c r="Z841" s="59"/>
      <c r="AA841" s="59"/>
      <c r="AB841" s="59"/>
      <c r="AC841" s="70"/>
      <c r="AD841" s="70"/>
      <c r="AE841" s="71" t="str">
        <f t="shared" si="4"/>
        <v/>
      </c>
      <c r="AF841" s="71" t="str">
        <f>IF(X841&lt;&gt;"",(HOUR(X841)+MINUTE(X841)/60)*custohh,"")</f>
        <v/>
      </c>
      <c r="AG841" s="70"/>
      <c r="AH841" s="71" t="str">
        <f t="shared" si="5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3"/>
        <v/>
      </c>
      <c r="Z842" s="59"/>
      <c r="AA842" s="59"/>
      <c r="AB842" s="59"/>
      <c r="AC842" s="70"/>
      <c r="AD842" s="70"/>
      <c r="AE842" s="71" t="str">
        <f t="shared" si="4"/>
        <v/>
      </c>
      <c r="AF842" s="71" t="str">
        <f>IF(X842&lt;&gt;"",(HOUR(X842)+MINUTE(X842)/60)*custohh,"")</f>
        <v/>
      </c>
      <c r="AG842" s="70"/>
      <c r="AH842" s="71" t="str">
        <f t="shared" si="5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3"/>
        <v/>
      </c>
      <c r="Z843" s="59"/>
      <c r="AA843" s="59"/>
      <c r="AB843" s="59"/>
      <c r="AC843" s="70"/>
      <c r="AD843" s="70"/>
      <c r="AE843" s="71" t="str">
        <f t="shared" si="4"/>
        <v/>
      </c>
      <c r="AF843" s="71" t="str">
        <f>IF(X843&lt;&gt;"",(HOUR(X843)+MINUTE(X843)/60)*custohh,"")</f>
        <v/>
      </c>
      <c r="AG843" s="70"/>
      <c r="AH843" s="71" t="str">
        <f t="shared" si="5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3"/>
        <v/>
      </c>
      <c r="Z844" s="59"/>
      <c r="AA844" s="59"/>
      <c r="AB844" s="59"/>
      <c r="AC844" s="70"/>
      <c r="AD844" s="70"/>
      <c r="AE844" s="71" t="str">
        <f t="shared" si="4"/>
        <v/>
      </c>
      <c r="AF844" s="71" t="str">
        <f>IF(X844&lt;&gt;"",(HOUR(X844)+MINUTE(X844)/60)*custohh,"")</f>
        <v/>
      </c>
      <c r="AG844" s="70"/>
      <c r="AH844" s="71" t="str">
        <f t="shared" si="5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3"/>
        <v/>
      </c>
      <c r="Z845" s="59"/>
      <c r="AA845" s="59"/>
      <c r="AB845" s="59"/>
      <c r="AC845" s="70"/>
      <c r="AD845" s="70"/>
      <c r="AE845" s="71" t="str">
        <f t="shared" si="4"/>
        <v/>
      </c>
      <c r="AF845" s="71" t="str">
        <f>IF(X845&lt;&gt;"",(HOUR(X845)+MINUTE(X845)/60)*custohh,"")</f>
        <v/>
      </c>
      <c r="AG845" s="70"/>
      <c r="AH845" s="71" t="str">
        <f t="shared" si="5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3"/>
        <v/>
      </c>
      <c r="Z846" s="59"/>
      <c r="AA846" s="59"/>
      <c r="AB846" s="59"/>
      <c r="AC846" s="70"/>
      <c r="AD846" s="70"/>
      <c r="AE846" s="71" t="str">
        <f t="shared" si="4"/>
        <v/>
      </c>
      <c r="AF846" s="71" t="str">
        <f>IF(X846&lt;&gt;"",(HOUR(X846)+MINUTE(X846)/60)*custohh,"")</f>
        <v/>
      </c>
      <c r="AG846" s="70"/>
      <c r="AH846" s="71" t="str">
        <f t="shared" si="5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3"/>
        <v/>
      </c>
      <c r="Z847" s="59"/>
      <c r="AA847" s="59"/>
      <c r="AB847" s="59"/>
      <c r="AC847" s="70"/>
      <c r="AD847" s="70"/>
      <c r="AE847" s="71" t="str">
        <f t="shared" si="4"/>
        <v/>
      </c>
      <c r="AF847" s="71" t="str">
        <f>IF(X847&lt;&gt;"",(HOUR(X847)+MINUTE(X847)/60)*custohh,"")</f>
        <v/>
      </c>
      <c r="AG847" s="70"/>
      <c r="AH847" s="71" t="str">
        <f t="shared" si="5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3"/>
        <v/>
      </c>
      <c r="Z848" s="59"/>
      <c r="AA848" s="59"/>
      <c r="AB848" s="59"/>
      <c r="AC848" s="70"/>
      <c r="AD848" s="70"/>
      <c r="AE848" s="71" t="str">
        <f t="shared" si="4"/>
        <v/>
      </c>
      <c r="AF848" s="71" t="str">
        <f>IF(X848&lt;&gt;"",(HOUR(X848)+MINUTE(X848)/60)*custohh,"")</f>
        <v/>
      </c>
      <c r="AG848" s="70"/>
      <c r="AH848" s="71" t="str">
        <f t="shared" si="5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3"/>
        <v/>
      </c>
      <c r="Z849" s="59"/>
      <c r="AA849" s="59"/>
      <c r="AB849" s="59"/>
      <c r="AC849" s="70"/>
      <c r="AD849" s="70"/>
      <c r="AE849" s="71" t="str">
        <f t="shared" si="4"/>
        <v/>
      </c>
      <c r="AF849" s="71" t="str">
        <f>IF(X849&lt;&gt;"",(HOUR(X849)+MINUTE(X849)/60)*custohh,"")</f>
        <v/>
      </c>
      <c r="AG849" s="70"/>
      <c r="AH849" s="71" t="str">
        <f t="shared" si="5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3"/>
        <v/>
      </c>
      <c r="Z850" s="59"/>
      <c r="AA850" s="59"/>
      <c r="AB850" s="59"/>
      <c r="AC850" s="70"/>
      <c r="AD850" s="70"/>
      <c r="AE850" s="71" t="str">
        <f t="shared" si="4"/>
        <v/>
      </c>
      <c r="AF850" s="71" t="str">
        <f>IF(X850&lt;&gt;"",(HOUR(X850)+MINUTE(X850)/60)*custohh,"")</f>
        <v/>
      </c>
      <c r="AG850" s="70"/>
      <c r="AH850" s="71" t="str">
        <f t="shared" si="5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3"/>
        <v/>
      </c>
      <c r="Z851" s="59"/>
      <c r="AA851" s="59"/>
      <c r="AB851" s="59"/>
      <c r="AC851" s="70"/>
      <c r="AD851" s="70"/>
      <c r="AE851" s="71" t="str">
        <f t="shared" si="4"/>
        <v/>
      </c>
      <c r="AF851" s="71" t="str">
        <f>IF(X851&lt;&gt;"",(HOUR(X851)+MINUTE(X851)/60)*custohh,"")</f>
        <v/>
      </c>
      <c r="AG851" s="70"/>
      <c r="AH851" s="71" t="str">
        <f t="shared" si="5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3"/>
        <v/>
      </c>
      <c r="Z852" s="59"/>
      <c r="AA852" s="59"/>
      <c r="AB852" s="59"/>
      <c r="AC852" s="70"/>
      <c r="AD852" s="70"/>
      <c r="AE852" s="71" t="str">
        <f t="shared" si="4"/>
        <v/>
      </c>
      <c r="AF852" s="71" t="str">
        <f>IF(X852&lt;&gt;"",(HOUR(X852)+MINUTE(X852)/60)*custohh,"")</f>
        <v/>
      </c>
      <c r="AG852" s="70"/>
      <c r="AH852" s="71" t="str">
        <f t="shared" si="5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3"/>
        <v/>
      </c>
      <c r="Z853" s="59"/>
      <c r="AA853" s="59"/>
      <c r="AB853" s="59"/>
      <c r="AC853" s="70"/>
      <c r="AD853" s="70"/>
      <c r="AE853" s="71" t="str">
        <f t="shared" si="4"/>
        <v/>
      </c>
      <c r="AF853" s="71" t="str">
        <f>IF(X853&lt;&gt;"",(HOUR(X853)+MINUTE(X853)/60)*custohh,"")</f>
        <v/>
      </c>
      <c r="AG853" s="70"/>
      <c r="AH853" s="71" t="str">
        <f t="shared" si="5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3"/>
        <v/>
      </c>
      <c r="Z854" s="59"/>
      <c r="AA854" s="59"/>
      <c r="AB854" s="59"/>
      <c r="AC854" s="70"/>
      <c r="AD854" s="70"/>
      <c r="AE854" s="71" t="str">
        <f t="shared" si="4"/>
        <v/>
      </c>
      <c r="AF854" s="71" t="str">
        <f>IF(X854&lt;&gt;"",(HOUR(X854)+MINUTE(X854)/60)*custohh,"")</f>
        <v/>
      </c>
      <c r="AG854" s="70"/>
      <c r="AH854" s="71" t="str">
        <f t="shared" si="5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3"/>
        <v/>
      </c>
      <c r="Z855" s="59"/>
      <c r="AA855" s="59"/>
      <c r="AB855" s="59"/>
      <c r="AC855" s="70"/>
      <c r="AD855" s="70"/>
      <c r="AE855" s="71" t="str">
        <f t="shared" si="4"/>
        <v/>
      </c>
      <c r="AF855" s="71" t="str">
        <f>IF(X855&lt;&gt;"",(HOUR(X855)+MINUTE(X855)/60)*custohh,"")</f>
        <v/>
      </c>
      <c r="AG855" s="70"/>
      <c r="AH855" s="71" t="str">
        <f t="shared" si="5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3"/>
        <v/>
      </c>
      <c r="Z856" s="59"/>
      <c r="AA856" s="59"/>
      <c r="AB856" s="59"/>
      <c r="AC856" s="70"/>
      <c r="AD856" s="70"/>
      <c r="AE856" s="71" t="str">
        <f t="shared" si="4"/>
        <v/>
      </c>
      <c r="AF856" s="71" t="str">
        <f>IF(X856&lt;&gt;"",(HOUR(X856)+MINUTE(X856)/60)*custohh,"")</f>
        <v/>
      </c>
      <c r="AG856" s="70"/>
      <c r="AH856" s="71" t="str">
        <f t="shared" si="5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3"/>
        <v/>
      </c>
      <c r="Z857" s="59"/>
      <c r="AA857" s="59"/>
      <c r="AB857" s="59"/>
      <c r="AC857" s="70"/>
      <c r="AD857" s="70"/>
      <c r="AE857" s="71" t="str">
        <f t="shared" si="4"/>
        <v/>
      </c>
      <c r="AF857" s="71" t="str">
        <f>IF(X857&lt;&gt;"",(HOUR(X857)+MINUTE(X857)/60)*custohh,"")</f>
        <v/>
      </c>
      <c r="AG857" s="70"/>
      <c r="AH857" s="71" t="str">
        <f t="shared" si="5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3"/>
        <v/>
      </c>
      <c r="Z858" s="59"/>
      <c r="AA858" s="59"/>
      <c r="AB858" s="59"/>
      <c r="AC858" s="70"/>
      <c r="AD858" s="70"/>
      <c r="AE858" s="71" t="str">
        <f t="shared" si="4"/>
        <v/>
      </c>
      <c r="AF858" s="71" t="str">
        <f>IF(X858&lt;&gt;"",(HOUR(X858)+MINUTE(X858)/60)*custohh,"")</f>
        <v/>
      </c>
      <c r="AG858" s="70"/>
      <c r="AH858" s="71" t="str">
        <f t="shared" si="5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3"/>
        <v/>
      </c>
      <c r="Z859" s="59"/>
      <c r="AA859" s="59"/>
      <c r="AB859" s="59"/>
      <c r="AC859" s="70"/>
      <c r="AD859" s="70"/>
      <c r="AE859" s="71" t="str">
        <f t="shared" si="4"/>
        <v/>
      </c>
      <c r="AF859" s="71" t="str">
        <f>IF(X859&lt;&gt;"",(HOUR(X859)+MINUTE(X859)/60)*custohh,"")</f>
        <v/>
      </c>
      <c r="AG859" s="70"/>
      <c r="AH859" s="71" t="str">
        <f t="shared" si="5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3"/>
        <v/>
      </c>
      <c r="Z860" s="59"/>
      <c r="AA860" s="59"/>
      <c r="AB860" s="59"/>
      <c r="AC860" s="70"/>
      <c r="AD860" s="70"/>
      <c r="AE860" s="71" t="str">
        <f t="shared" si="4"/>
        <v/>
      </c>
      <c r="AF860" s="71" t="str">
        <f>IF(X860&lt;&gt;"",(HOUR(X860)+MINUTE(X860)/60)*custohh,"")</f>
        <v/>
      </c>
      <c r="AG860" s="70"/>
      <c r="AH860" s="71" t="str">
        <f t="shared" si="5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3"/>
        <v/>
      </c>
      <c r="Z861" s="59"/>
      <c r="AA861" s="59"/>
      <c r="AB861" s="59"/>
      <c r="AC861" s="70"/>
      <c r="AD861" s="70"/>
      <c r="AE861" s="71" t="str">
        <f t="shared" si="4"/>
        <v/>
      </c>
      <c r="AF861" s="71" t="str">
        <f>IF(X861&lt;&gt;"",(HOUR(X861)+MINUTE(X861)/60)*custohh,"")</f>
        <v/>
      </c>
      <c r="AG861" s="70"/>
      <c r="AH861" s="71" t="str">
        <f t="shared" si="5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3"/>
        <v/>
      </c>
      <c r="Z862" s="59"/>
      <c r="AA862" s="59"/>
      <c r="AB862" s="59"/>
      <c r="AC862" s="70"/>
      <c r="AD862" s="70"/>
      <c r="AE862" s="71" t="str">
        <f t="shared" si="4"/>
        <v/>
      </c>
      <c r="AF862" s="71" t="str">
        <f>IF(X862&lt;&gt;"",(HOUR(X862)+MINUTE(X862)/60)*custohh,"")</f>
        <v/>
      </c>
      <c r="AG862" s="70"/>
      <c r="AH862" s="71" t="str">
        <f t="shared" si="5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3"/>
        <v/>
      </c>
      <c r="Z863" s="59"/>
      <c r="AA863" s="59"/>
      <c r="AB863" s="59"/>
      <c r="AC863" s="70"/>
      <c r="AD863" s="70"/>
      <c r="AE863" s="71" t="str">
        <f t="shared" si="4"/>
        <v/>
      </c>
      <c r="AF863" s="71" t="str">
        <f>IF(X863&lt;&gt;"",(HOUR(X863)+MINUTE(X863)/60)*custohh,"")</f>
        <v/>
      </c>
      <c r="AG863" s="70"/>
      <c r="AH863" s="71" t="str">
        <f t="shared" si="5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3"/>
        <v/>
      </c>
      <c r="Z864" s="59"/>
      <c r="AA864" s="59"/>
      <c r="AB864" s="59"/>
      <c r="AC864" s="70"/>
      <c r="AD864" s="70"/>
      <c r="AE864" s="71" t="str">
        <f t="shared" si="4"/>
        <v/>
      </c>
      <c r="AF864" s="71" t="str">
        <f>IF(X864&lt;&gt;"",(HOUR(X864)+MINUTE(X864)/60)*custohh,"")</f>
        <v/>
      </c>
      <c r="AG864" s="70"/>
      <c r="AH864" s="71" t="str">
        <f t="shared" si="5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3"/>
        <v/>
      </c>
      <c r="Z865" s="59"/>
      <c r="AA865" s="59"/>
      <c r="AB865" s="59"/>
      <c r="AC865" s="70"/>
      <c r="AD865" s="70"/>
      <c r="AE865" s="71" t="str">
        <f t="shared" si="4"/>
        <v/>
      </c>
      <c r="AF865" s="71" t="str">
        <f>IF(X865&lt;&gt;"",(HOUR(X865)+MINUTE(X865)/60)*custohh,"")</f>
        <v/>
      </c>
      <c r="AG865" s="70"/>
      <c r="AH865" s="71" t="str">
        <f t="shared" si="5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3"/>
        <v/>
      </c>
      <c r="Z866" s="59"/>
      <c r="AA866" s="59"/>
      <c r="AB866" s="59"/>
      <c r="AC866" s="70"/>
      <c r="AD866" s="70"/>
      <c r="AE866" s="71" t="str">
        <f t="shared" si="4"/>
        <v/>
      </c>
      <c r="AF866" s="71" t="str">
        <f>IF(X866&lt;&gt;"",(HOUR(X866)+MINUTE(X866)/60)*custohh,"")</f>
        <v/>
      </c>
      <c r="AG866" s="70"/>
      <c r="AH866" s="71" t="str">
        <f t="shared" si="5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3"/>
        <v/>
      </c>
      <c r="Z867" s="59"/>
      <c r="AA867" s="59"/>
      <c r="AB867" s="59"/>
      <c r="AC867" s="70"/>
      <c r="AD867" s="70"/>
      <c r="AE867" s="71" t="str">
        <f t="shared" si="4"/>
        <v/>
      </c>
      <c r="AF867" s="71" t="str">
        <f>IF(X867&lt;&gt;"",(HOUR(X867)+MINUTE(X867)/60)*custohh,"")</f>
        <v/>
      </c>
      <c r="AG867" s="70"/>
      <c r="AH867" s="71" t="str">
        <f t="shared" si="5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3"/>
        <v/>
      </c>
      <c r="Z868" s="59"/>
      <c r="AA868" s="59"/>
      <c r="AB868" s="59"/>
      <c r="AC868" s="70"/>
      <c r="AD868" s="70"/>
      <c r="AE868" s="71" t="str">
        <f t="shared" si="4"/>
        <v/>
      </c>
      <c r="AF868" s="71" t="str">
        <f>IF(X868&lt;&gt;"",(HOUR(X868)+MINUTE(X868)/60)*custohh,"")</f>
        <v/>
      </c>
      <c r="AG868" s="70"/>
      <c r="AH868" s="71" t="str">
        <f t="shared" si="5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3"/>
        <v/>
      </c>
      <c r="Z869" s="59"/>
      <c r="AA869" s="59"/>
      <c r="AB869" s="59"/>
      <c r="AC869" s="70"/>
      <c r="AD869" s="70"/>
      <c r="AE869" s="71" t="str">
        <f t="shared" si="4"/>
        <v/>
      </c>
      <c r="AF869" s="71" t="str">
        <f>IF(X869&lt;&gt;"",(HOUR(X869)+MINUTE(X869)/60)*custohh,"")</f>
        <v/>
      </c>
      <c r="AG869" s="70"/>
      <c r="AH869" s="71" t="str">
        <f t="shared" si="5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3"/>
        <v/>
      </c>
      <c r="Z870" s="59"/>
      <c r="AA870" s="59"/>
      <c r="AB870" s="59"/>
      <c r="AC870" s="70"/>
      <c r="AD870" s="70"/>
      <c r="AE870" s="71" t="str">
        <f t="shared" si="4"/>
        <v/>
      </c>
      <c r="AF870" s="71" t="str">
        <f>IF(X870&lt;&gt;"",(HOUR(X870)+MINUTE(X870)/60)*custohh,"")</f>
        <v/>
      </c>
      <c r="AG870" s="70"/>
      <c r="AH870" s="71" t="str">
        <f t="shared" si="5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3"/>
        <v/>
      </c>
      <c r="Z871" s="59"/>
      <c r="AA871" s="59"/>
      <c r="AB871" s="59"/>
      <c r="AC871" s="70"/>
      <c r="AD871" s="70"/>
      <c r="AE871" s="71" t="str">
        <f t="shared" si="4"/>
        <v/>
      </c>
      <c r="AF871" s="71" t="str">
        <f>IF(X871&lt;&gt;"",(HOUR(X871)+MINUTE(X871)/60)*custohh,"")</f>
        <v/>
      </c>
      <c r="AG871" s="70"/>
      <c r="AH871" s="71" t="str">
        <f t="shared" si="5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3"/>
        <v/>
      </c>
      <c r="Z872" s="59"/>
      <c r="AA872" s="59"/>
      <c r="AB872" s="59"/>
      <c r="AC872" s="70"/>
      <c r="AD872" s="70"/>
      <c r="AE872" s="71" t="str">
        <f t="shared" si="4"/>
        <v/>
      </c>
      <c r="AF872" s="71" t="str">
        <f>IF(X872&lt;&gt;"",(HOUR(X872)+MINUTE(X872)/60)*custohh,"")</f>
        <v/>
      </c>
      <c r="AG872" s="70"/>
      <c r="AH872" s="71" t="str">
        <f t="shared" si="5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3"/>
        <v/>
      </c>
      <c r="Z873" s="59"/>
      <c r="AA873" s="59"/>
      <c r="AB873" s="59"/>
      <c r="AC873" s="70"/>
      <c r="AD873" s="70"/>
      <c r="AE873" s="71" t="str">
        <f t="shared" si="4"/>
        <v/>
      </c>
      <c r="AF873" s="71" t="str">
        <f>IF(X873&lt;&gt;"",(HOUR(X873)+MINUTE(X873)/60)*custohh,"")</f>
        <v/>
      </c>
      <c r="AG873" s="70"/>
      <c r="AH873" s="71" t="str">
        <f t="shared" si="5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3"/>
        <v/>
      </c>
      <c r="Z874" s="59"/>
      <c r="AA874" s="59"/>
      <c r="AB874" s="59"/>
      <c r="AC874" s="70"/>
      <c r="AD874" s="70"/>
      <c r="AE874" s="71" t="str">
        <f t="shared" si="4"/>
        <v/>
      </c>
      <c r="AF874" s="71" t="str">
        <f>IF(X874&lt;&gt;"",(HOUR(X874)+MINUTE(X874)/60)*custohh,"")</f>
        <v/>
      </c>
      <c r="AG874" s="70"/>
      <c r="AH874" s="71" t="str">
        <f t="shared" si="5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3"/>
        <v/>
      </c>
      <c r="Z875" s="59"/>
      <c r="AA875" s="59"/>
      <c r="AB875" s="59"/>
      <c r="AC875" s="70"/>
      <c r="AD875" s="70"/>
      <c r="AE875" s="71" t="str">
        <f t="shared" si="4"/>
        <v/>
      </c>
      <c r="AF875" s="71" t="str">
        <f>IF(X875&lt;&gt;"",(HOUR(X875)+MINUTE(X875)/60)*custohh,"")</f>
        <v/>
      </c>
      <c r="AG875" s="70"/>
      <c r="AH875" s="71" t="str">
        <f t="shared" si="5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3"/>
        <v/>
      </c>
      <c r="Z876" s="59"/>
      <c r="AA876" s="59"/>
      <c r="AB876" s="59"/>
      <c r="AC876" s="70"/>
      <c r="AD876" s="70"/>
      <c r="AE876" s="71" t="str">
        <f t="shared" si="4"/>
        <v/>
      </c>
      <c r="AF876" s="71" t="str">
        <f>IF(X876&lt;&gt;"",(HOUR(X876)+MINUTE(X876)/60)*custohh,"")</f>
        <v/>
      </c>
      <c r="AG876" s="70"/>
      <c r="AH876" s="71" t="str">
        <f t="shared" si="5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3"/>
        <v/>
      </c>
      <c r="Z877" s="59"/>
      <c r="AA877" s="59"/>
      <c r="AB877" s="59"/>
      <c r="AC877" s="70"/>
      <c r="AD877" s="70"/>
      <c r="AE877" s="71" t="str">
        <f t="shared" si="4"/>
        <v/>
      </c>
      <c r="AF877" s="71" t="str">
        <f>IF(X877&lt;&gt;"",(HOUR(X877)+MINUTE(X877)/60)*custohh,"")</f>
        <v/>
      </c>
      <c r="AG877" s="70"/>
      <c r="AH877" s="71" t="str">
        <f t="shared" si="5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3"/>
        <v/>
      </c>
      <c r="Z878" s="59"/>
      <c r="AA878" s="59"/>
      <c r="AB878" s="59"/>
      <c r="AC878" s="70"/>
      <c r="AD878" s="70"/>
      <c r="AE878" s="71" t="str">
        <f t="shared" si="4"/>
        <v/>
      </c>
      <c r="AF878" s="71" t="str">
        <f>IF(X878&lt;&gt;"",(HOUR(X878)+MINUTE(X878)/60)*custohh,"")</f>
        <v/>
      </c>
      <c r="AG878" s="70"/>
      <c r="AH878" s="71" t="str">
        <f t="shared" si="5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3"/>
        <v/>
      </c>
      <c r="Z879" s="59"/>
      <c r="AA879" s="59"/>
      <c r="AB879" s="59"/>
      <c r="AC879" s="70"/>
      <c r="AD879" s="70"/>
      <c r="AE879" s="71" t="str">
        <f t="shared" si="4"/>
        <v/>
      </c>
      <c r="AF879" s="71" t="str">
        <f>IF(X879&lt;&gt;"",(HOUR(X879)+MINUTE(X879)/60)*custohh,"")</f>
        <v/>
      </c>
      <c r="AG879" s="70"/>
      <c r="AH879" s="71" t="str">
        <f t="shared" si="5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3"/>
        <v/>
      </c>
      <c r="Z880" s="59"/>
      <c r="AA880" s="59"/>
      <c r="AB880" s="59"/>
      <c r="AC880" s="70"/>
      <c r="AD880" s="70"/>
      <c r="AE880" s="71" t="str">
        <f t="shared" si="4"/>
        <v/>
      </c>
      <c r="AF880" s="71" t="str">
        <f>IF(X880&lt;&gt;"",(HOUR(X880)+MINUTE(X880)/60)*custohh,"")</f>
        <v/>
      </c>
      <c r="AG880" s="70"/>
      <c r="AH880" s="71" t="str">
        <f t="shared" si="5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3"/>
        <v/>
      </c>
      <c r="Z881" s="59"/>
      <c r="AA881" s="59"/>
      <c r="AB881" s="59"/>
      <c r="AC881" s="70"/>
      <c r="AD881" s="70"/>
      <c r="AE881" s="71" t="str">
        <f t="shared" si="4"/>
        <v/>
      </c>
      <c r="AF881" s="71" t="str">
        <f>IF(X881&lt;&gt;"",(HOUR(X881)+MINUTE(X881)/60)*custohh,"")</f>
        <v/>
      </c>
      <c r="AG881" s="70"/>
      <c r="AH881" s="71" t="str">
        <f t="shared" si="5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3"/>
        <v/>
      </c>
      <c r="Z882" s="59"/>
      <c r="AA882" s="59"/>
      <c r="AB882" s="59"/>
      <c r="AC882" s="70"/>
      <c r="AD882" s="70"/>
      <c r="AE882" s="71" t="str">
        <f t="shared" si="4"/>
        <v/>
      </c>
      <c r="AF882" s="71" t="str">
        <f>IF(X882&lt;&gt;"",(HOUR(X882)+MINUTE(X882)/60)*custohh,"")</f>
        <v/>
      </c>
      <c r="AG882" s="70"/>
      <c r="AH882" s="71" t="str">
        <f t="shared" si="5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3"/>
        <v/>
      </c>
      <c r="Z883" s="59"/>
      <c r="AA883" s="59"/>
      <c r="AB883" s="59"/>
      <c r="AC883" s="70"/>
      <c r="AD883" s="70"/>
      <c r="AE883" s="71" t="str">
        <f t="shared" si="4"/>
        <v/>
      </c>
      <c r="AF883" s="71" t="str">
        <f>IF(X883&lt;&gt;"",(HOUR(X883)+MINUTE(X883)/60)*custohh,"")</f>
        <v/>
      </c>
      <c r="AG883" s="70"/>
      <c r="AH883" s="71" t="str">
        <f t="shared" si="5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3"/>
        <v/>
      </c>
      <c r="Z884" s="59"/>
      <c r="AA884" s="59"/>
      <c r="AB884" s="59"/>
      <c r="AC884" s="70"/>
      <c r="AD884" s="70"/>
      <c r="AE884" s="71" t="str">
        <f t="shared" si="4"/>
        <v/>
      </c>
      <c r="AF884" s="71" t="str">
        <f>IF(X884&lt;&gt;"",(HOUR(X884)+MINUTE(X884)/60)*custohh,"")</f>
        <v/>
      </c>
      <c r="AG884" s="70"/>
      <c r="AH884" s="71" t="str">
        <f t="shared" si="5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3"/>
        <v/>
      </c>
      <c r="Z885" s="59"/>
      <c r="AA885" s="59"/>
      <c r="AB885" s="59"/>
      <c r="AC885" s="70"/>
      <c r="AD885" s="70"/>
      <c r="AE885" s="71" t="str">
        <f t="shared" si="4"/>
        <v/>
      </c>
      <c r="AF885" s="71" t="str">
        <f>IF(X885&lt;&gt;"",(HOUR(X885)+MINUTE(X885)/60)*custohh,"")</f>
        <v/>
      </c>
      <c r="AG885" s="70"/>
      <c r="AH885" s="71" t="str">
        <f t="shared" si="5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3"/>
        <v/>
      </c>
      <c r="Z886" s="59"/>
      <c r="AA886" s="59"/>
      <c r="AB886" s="59"/>
      <c r="AC886" s="70"/>
      <c r="AD886" s="70"/>
      <c r="AE886" s="71" t="str">
        <f t="shared" si="4"/>
        <v/>
      </c>
      <c r="AF886" s="71" t="str">
        <f>IF(X886&lt;&gt;"",(HOUR(X886)+MINUTE(X886)/60)*custohh,"")</f>
        <v/>
      </c>
      <c r="AG886" s="70"/>
      <c r="AH886" s="71" t="str">
        <f t="shared" si="5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99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0.75"/>
    <col customWidth="1" min="2" max="2" width="47.25"/>
    <col customWidth="1" min="3" max="3" width="13.75"/>
    <col customWidth="1" min="4" max="4" width="12.13"/>
    <col customWidth="1" min="5" max="9" width="15.13"/>
    <col customWidth="1" min="10" max="10" width="10.13"/>
    <col customWidth="1" min="11" max="11" width="15.25"/>
    <col customWidth="1" min="12" max="13" width="16.0"/>
    <col customWidth="1" min="14" max="14" width="25.0"/>
    <col customWidth="1" min="15" max="15" width="15.5"/>
    <col customWidth="1" min="16" max="16" width="8.5"/>
    <col customWidth="1" min="17" max="17" width="7.38"/>
    <col customWidth="1" min="18" max="18" width="48.38"/>
    <col customWidth="1" min="19" max="19" width="11.5"/>
    <col customWidth="1" min="20" max="20" width="14.0"/>
    <col customWidth="1" min="21" max="21" width="11.88"/>
    <col customWidth="1" min="22" max="23" width="10.75"/>
    <col customWidth="1" min="24" max="25" width="11.0"/>
    <col customWidth="1" min="26" max="28" width="14.25"/>
    <col customWidth="1" min="29" max="34" width="13.13"/>
    <col customWidth="1" min="35" max="37" width="15.13"/>
    <col customWidth="1" min="38" max="38" width="42.63"/>
    <col customWidth="1" min="39" max="39" width="8.75"/>
    <col customWidth="1" min="40" max="40" width="16.63"/>
    <col customWidth="1" min="41" max="42" width="12.13"/>
    <col customWidth="1" min="43" max="44" width="48.13"/>
    <col customWidth="1" min="45" max="45" width="10.63"/>
    <col customWidth="1" min="46" max="46" width="12.13"/>
    <col customWidth="1" min="47" max="47" width="19.75"/>
  </cols>
  <sheetData>
    <row r="1">
      <c r="A1" s="39" t="s">
        <v>360</v>
      </c>
      <c r="B1" s="39"/>
      <c r="C1" s="39"/>
      <c r="D1" s="39"/>
      <c r="E1" s="39"/>
      <c r="F1" s="40"/>
      <c r="G1" s="39"/>
      <c r="H1" s="41" t="s">
        <v>361</v>
      </c>
      <c r="I1" s="41"/>
      <c r="J1" s="41"/>
      <c r="K1" s="41"/>
      <c r="L1" s="127"/>
      <c r="M1" s="127"/>
      <c r="N1" s="42"/>
      <c r="O1" s="43"/>
      <c r="P1" s="43"/>
      <c r="Q1" s="43"/>
      <c r="R1" s="43"/>
      <c r="S1" s="44" t="s">
        <v>362</v>
      </c>
      <c r="T1" s="45"/>
      <c r="U1" s="44"/>
      <c r="V1" s="44"/>
      <c r="W1" s="44"/>
      <c r="X1" s="44"/>
      <c r="Y1" s="46"/>
      <c r="Z1" s="45"/>
      <c r="AA1" s="45"/>
      <c r="AB1" s="45"/>
      <c r="AC1" s="47"/>
      <c r="AD1" s="47"/>
      <c r="AE1" s="48"/>
      <c r="AF1" s="48"/>
      <c r="AG1" s="48"/>
      <c r="AH1" s="48"/>
      <c r="AI1" s="44" t="s">
        <v>363</v>
      </c>
      <c r="AJ1" s="45"/>
      <c r="AK1" s="45"/>
      <c r="AL1" s="49"/>
      <c r="AM1" s="44" t="s">
        <v>364</v>
      </c>
      <c r="AN1" s="50"/>
      <c r="AO1" s="51"/>
      <c r="AP1" s="52"/>
      <c r="AQ1" s="53"/>
      <c r="AR1" s="53"/>
      <c r="AS1" s="44" t="s">
        <v>365</v>
      </c>
      <c r="AT1" s="44"/>
      <c r="AU1" s="44"/>
    </row>
    <row r="2">
      <c r="A2" s="54" t="s">
        <v>4</v>
      </c>
      <c r="B2" s="54" t="s">
        <v>8</v>
      </c>
      <c r="C2" s="54" t="s">
        <v>12</v>
      </c>
      <c r="D2" s="54" t="s">
        <v>14</v>
      </c>
      <c r="E2" s="54" t="s">
        <v>366</v>
      </c>
      <c r="F2" s="55" t="s">
        <v>19</v>
      </c>
      <c r="G2" s="54" t="s">
        <v>25</v>
      </c>
      <c r="H2" s="56" t="s">
        <v>367</v>
      </c>
      <c r="I2" s="56" t="s">
        <v>31</v>
      </c>
      <c r="J2" s="56" t="s">
        <v>33</v>
      </c>
      <c r="K2" s="56" t="s">
        <v>35</v>
      </c>
      <c r="L2" s="56" t="s">
        <v>38</v>
      </c>
      <c r="M2" s="56" t="s">
        <v>40</v>
      </c>
      <c r="N2" s="56" t="s">
        <v>42</v>
      </c>
      <c r="O2" s="56" t="s">
        <v>44</v>
      </c>
      <c r="P2" s="56" t="s">
        <v>46</v>
      </c>
      <c r="Q2" s="56" t="s">
        <v>48</v>
      </c>
      <c r="R2" s="56" t="s">
        <v>50</v>
      </c>
      <c r="S2" s="57" t="s">
        <v>52</v>
      </c>
      <c r="T2" s="57" t="s">
        <v>55</v>
      </c>
      <c r="U2" s="57" t="s">
        <v>57</v>
      </c>
      <c r="V2" s="57" t="s">
        <v>59</v>
      </c>
      <c r="W2" s="57" t="s">
        <v>61</v>
      </c>
      <c r="X2" s="57" t="s">
        <v>63</v>
      </c>
      <c r="Y2" s="57" t="s">
        <v>65</v>
      </c>
      <c r="Z2" s="57" t="s">
        <v>67</v>
      </c>
      <c r="AA2" s="57" t="s">
        <v>69</v>
      </c>
      <c r="AB2" s="57" t="s">
        <v>71</v>
      </c>
      <c r="AC2" s="58" t="s">
        <v>73</v>
      </c>
      <c r="AD2" s="58" t="s">
        <v>75</v>
      </c>
      <c r="AE2" s="58" t="s">
        <v>77</v>
      </c>
      <c r="AF2" s="58" t="s">
        <v>79</v>
      </c>
      <c r="AG2" s="58" t="s">
        <v>81</v>
      </c>
      <c r="AH2" s="58" t="s">
        <v>83</v>
      </c>
      <c r="AI2" s="57" t="s">
        <v>85</v>
      </c>
      <c r="AJ2" s="57" t="s">
        <v>87</v>
      </c>
      <c r="AK2" s="57" t="s">
        <v>89</v>
      </c>
      <c r="AL2" s="57" t="s">
        <v>91</v>
      </c>
      <c r="AM2" s="57" t="s">
        <v>93</v>
      </c>
      <c r="AN2" s="57" t="s">
        <v>95</v>
      </c>
      <c r="AO2" s="57" t="s">
        <v>368</v>
      </c>
      <c r="AP2" s="57" t="s">
        <v>99</v>
      </c>
      <c r="AQ2" s="57" t="s">
        <v>101</v>
      </c>
      <c r="AR2" s="57" t="s">
        <v>103</v>
      </c>
      <c r="AS2" s="57" t="s">
        <v>369</v>
      </c>
      <c r="AT2" s="57" t="s">
        <v>107</v>
      </c>
      <c r="AU2" s="57" t="s">
        <v>370</v>
      </c>
    </row>
    <row r="3">
      <c r="A3" s="59"/>
      <c r="B3" s="60" t="str">
        <f>IFERROR(VLOOKUP($A3,contratos,2,FALSE),"")</f>
        <v/>
      </c>
      <c r="C3" s="61" t="str">
        <f t="shared" ref="C3:C886" si="1">IF(A3&lt;&gt;"", COUNTIF(A:A,A3),"")</f>
        <v/>
      </c>
      <c r="D3" s="62"/>
      <c r="E3" s="62"/>
      <c r="F3" s="63"/>
      <c r="G3" s="62"/>
      <c r="H3" s="64"/>
      <c r="I3" s="65"/>
      <c r="J3" s="66" t="str">
        <f>IF(I3&lt;&gt;"",IF((I3-H3)-almoco&gt;=corte_almoco,(I3-H3)-almoco,(I3-H3)),"")</f>
        <v/>
      </c>
      <c r="K3" s="67"/>
      <c r="L3" s="59"/>
      <c r="M3" s="59"/>
      <c r="N3" s="68"/>
      <c r="O3" s="69"/>
      <c r="P3" s="69"/>
      <c r="Q3" s="59"/>
      <c r="R3" s="69"/>
      <c r="S3" s="59"/>
      <c r="T3" s="59"/>
      <c r="U3" s="62"/>
      <c r="V3" s="65"/>
      <c r="W3" s="65"/>
      <c r="X3" s="66" t="str">
        <f>IF(W3&lt;&gt;"",IF((W3-V3)-almoco&gt;=corte_almoco,(W3-V3)-almoco,(W3-V3)),"")</f>
        <v/>
      </c>
      <c r="Y3" s="66" t="str">
        <f t="shared" ref="Y3:Y886" si="2">IF(J3&lt;&gt;"",X3-J3,"")</f>
        <v/>
      </c>
      <c r="Z3" s="59"/>
      <c r="AA3" s="59"/>
      <c r="AB3" s="59"/>
      <c r="AC3" s="70"/>
      <c r="AD3" s="70"/>
      <c r="AE3" s="71" t="str">
        <f t="shared" ref="AE3:AE886" si="3">IFERROR((SUMIF($A:$A,A3,$AD:$AD)/COUNTIF($A:$A,A3))/COUNTIF($A:$A,A3),"")</f>
        <v/>
      </c>
      <c r="AF3" s="71" t="str">
        <f>IF(X3&lt;&gt;"",(HOUR(X3)+MINUTE(X3)/60)*custohh,"")</f>
        <v/>
      </c>
      <c r="AG3" s="70"/>
      <c r="AH3" s="71" t="str">
        <f t="shared" ref="AH3:AH886" si="4">IF(AF3&lt;&gt;"",AG3+AF3,"")</f>
        <v/>
      </c>
      <c r="AI3" s="59"/>
      <c r="AJ3" s="59"/>
      <c r="AK3" s="59"/>
      <c r="AL3" s="72"/>
      <c r="AM3" s="59"/>
      <c r="AN3" s="73"/>
      <c r="AO3" s="59"/>
      <c r="AP3" s="59"/>
      <c r="AQ3" s="74"/>
      <c r="AR3" s="74"/>
      <c r="AS3" s="62"/>
      <c r="AT3" s="62"/>
      <c r="AU3" s="59"/>
    </row>
    <row r="4">
      <c r="A4" s="59"/>
      <c r="B4" s="60" t="str">
        <f>IFERROR(VLOOKUP($A4,contratos,2,FALSE),"")</f>
        <v/>
      </c>
      <c r="C4" s="61" t="str">
        <f t="shared" si="1"/>
        <v/>
      </c>
      <c r="D4" s="62"/>
      <c r="E4" s="62"/>
      <c r="F4" s="63"/>
      <c r="G4" s="62"/>
      <c r="H4" s="64"/>
      <c r="I4" s="65"/>
      <c r="J4" s="66" t="str">
        <f>IF(I4&lt;&gt;"",(I4-H4)-almoco,"")</f>
        <v/>
      </c>
      <c r="K4" s="67"/>
      <c r="L4" s="59"/>
      <c r="M4" s="59"/>
      <c r="N4" s="68"/>
      <c r="O4" s="69"/>
      <c r="P4" s="69"/>
      <c r="Q4" s="59"/>
      <c r="R4" s="69"/>
      <c r="S4" s="59"/>
      <c r="T4" s="59"/>
      <c r="U4" s="62"/>
      <c r="V4" s="65"/>
      <c r="W4" s="65"/>
      <c r="X4" s="66" t="str">
        <f>IF(W4&lt;&gt;"",IF((W4-V4)-almoco&gt;=corte_almoco,(W4-V4)-almoco,(W4-V4)),"")</f>
        <v/>
      </c>
      <c r="Y4" s="66" t="str">
        <f t="shared" si="2"/>
        <v/>
      </c>
      <c r="Z4" s="59"/>
      <c r="AA4" s="59"/>
      <c r="AB4" s="59"/>
      <c r="AC4" s="70"/>
      <c r="AD4" s="70"/>
      <c r="AE4" s="71" t="str">
        <f t="shared" si="3"/>
        <v/>
      </c>
      <c r="AF4" s="71" t="str">
        <f>IF(X4&lt;&gt;"",(HOUR(X4)+MINUTE(X4)/60)*custohh,"")</f>
        <v/>
      </c>
      <c r="AG4" s="70"/>
      <c r="AH4" s="71" t="str">
        <f t="shared" si="4"/>
        <v/>
      </c>
      <c r="AI4" s="59"/>
      <c r="AJ4" s="59"/>
      <c r="AK4" s="59"/>
      <c r="AL4" s="72"/>
      <c r="AM4" s="59"/>
      <c r="AN4" s="73"/>
      <c r="AO4" s="59"/>
      <c r="AP4" s="59"/>
      <c r="AQ4" s="74"/>
      <c r="AR4" s="74"/>
      <c r="AS4" s="62"/>
      <c r="AT4" s="62"/>
      <c r="AU4" s="59"/>
    </row>
    <row r="5">
      <c r="A5" s="59"/>
      <c r="B5" s="60" t="str">
        <f>IFERROR(VLOOKUP($A5,contratos,2,FALSE),"")</f>
        <v/>
      </c>
      <c r="C5" s="61" t="str">
        <f t="shared" si="1"/>
        <v/>
      </c>
      <c r="D5" s="62"/>
      <c r="E5" s="62"/>
      <c r="F5" s="63"/>
      <c r="G5" s="62"/>
      <c r="H5" s="64"/>
      <c r="I5" s="65"/>
      <c r="J5" s="66" t="str">
        <f>IF(I5&lt;&gt;"",(I5-H5)-almoco,"")</f>
        <v/>
      </c>
      <c r="K5" s="67"/>
      <c r="L5" s="59"/>
      <c r="M5" s="59"/>
      <c r="N5" s="68"/>
      <c r="O5" s="69"/>
      <c r="P5" s="69"/>
      <c r="Q5" s="59"/>
      <c r="R5" s="69"/>
      <c r="S5" s="59"/>
      <c r="T5" s="59"/>
      <c r="U5" s="62"/>
      <c r="V5" s="65"/>
      <c r="W5" s="65"/>
      <c r="X5" s="66" t="str">
        <f>IF(W5&lt;&gt;"",IF((W5-V5)-almoco&gt;=corte_almoco,(W5-V5)-almoco,(W5-V5)),"")</f>
        <v/>
      </c>
      <c r="Y5" s="66" t="str">
        <f t="shared" si="2"/>
        <v/>
      </c>
      <c r="Z5" s="59"/>
      <c r="AA5" s="59"/>
      <c r="AB5" s="59"/>
      <c r="AC5" s="70"/>
      <c r="AD5" s="70"/>
      <c r="AE5" s="71" t="str">
        <f t="shared" si="3"/>
        <v/>
      </c>
      <c r="AF5" s="71" t="str">
        <f>IF(X5&lt;&gt;"",(HOUR(X5)+MINUTE(X5)/60)*custohh,"")</f>
        <v/>
      </c>
      <c r="AG5" s="70"/>
      <c r="AH5" s="71" t="str">
        <f t="shared" si="4"/>
        <v/>
      </c>
      <c r="AI5" s="59"/>
      <c r="AJ5" s="59"/>
      <c r="AK5" s="59"/>
      <c r="AL5" s="72"/>
      <c r="AM5" s="59"/>
      <c r="AN5" s="73"/>
      <c r="AO5" s="59"/>
      <c r="AP5" s="59"/>
      <c r="AQ5" s="74"/>
      <c r="AR5" s="74"/>
      <c r="AS5" s="62"/>
      <c r="AT5" s="62"/>
      <c r="AU5" s="59"/>
    </row>
    <row r="6">
      <c r="A6" s="59"/>
      <c r="B6" s="60" t="str">
        <f>IFERROR(VLOOKUP($A6,contratos,2,FALSE),"")</f>
        <v/>
      </c>
      <c r="C6" s="61" t="str">
        <f t="shared" si="1"/>
        <v/>
      </c>
      <c r="D6" s="62"/>
      <c r="E6" s="62"/>
      <c r="F6" s="63"/>
      <c r="G6" s="62"/>
      <c r="H6" s="65"/>
      <c r="I6" s="65"/>
      <c r="J6" s="66" t="str">
        <f>IF(I6&lt;&gt;"",(I6-H6)-almoco,"")</f>
        <v/>
      </c>
      <c r="K6" s="67"/>
      <c r="L6" s="59"/>
      <c r="M6" s="59"/>
      <c r="N6" s="68"/>
      <c r="O6" s="69"/>
      <c r="P6" s="69"/>
      <c r="Q6" s="59"/>
      <c r="R6" s="69"/>
      <c r="S6" s="59"/>
      <c r="T6" s="59"/>
      <c r="U6" s="62"/>
      <c r="V6" s="65"/>
      <c r="W6" s="65"/>
      <c r="X6" s="66" t="str">
        <f>IF(W6&lt;&gt;"",IF((W6-V6)-almoco&gt;=corte_almoco,(W6-V6)-almoco,(W6-V6)),"")</f>
        <v/>
      </c>
      <c r="Y6" s="66" t="str">
        <f t="shared" si="2"/>
        <v/>
      </c>
      <c r="Z6" s="59"/>
      <c r="AA6" s="59"/>
      <c r="AB6" s="59"/>
      <c r="AC6" s="70"/>
      <c r="AD6" s="70"/>
      <c r="AE6" s="71" t="str">
        <f t="shared" si="3"/>
        <v/>
      </c>
      <c r="AF6" s="71" t="str">
        <f>IF(X6&lt;&gt;"",(HOUR(X6)+MINUTE(X6)/60)*custohh,"")</f>
        <v/>
      </c>
      <c r="AG6" s="70"/>
      <c r="AH6" s="71" t="str">
        <f t="shared" si="4"/>
        <v/>
      </c>
      <c r="AI6" s="59"/>
      <c r="AJ6" s="59"/>
      <c r="AK6" s="59"/>
      <c r="AL6" s="72"/>
      <c r="AM6" s="59"/>
      <c r="AN6" s="73"/>
      <c r="AO6" s="59"/>
      <c r="AP6" s="59"/>
      <c r="AQ6" s="74"/>
      <c r="AR6" s="74"/>
      <c r="AS6" s="62"/>
      <c r="AT6" s="62"/>
      <c r="AU6" s="59"/>
    </row>
    <row r="7">
      <c r="A7" s="59"/>
      <c r="B7" s="60" t="str">
        <f>IFERROR(VLOOKUP($A7,contratos,2,FALSE),"")</f>
        <v/>
      </c>
      <c r="C7" s="61" t="str">
        <f t="shared" si="1"/>
        <v/>
      </c>
      <c r="D7" s="62"/>
      <c r="E7" s="62"/>
      <c r="F7" s="63"/>
      <c r="G7" s="62"/>
      <c r="H7" s="65"/>
      <c r="I7" s="65"/>
      <c r="J7" s="66" t="str">
        <f>IF(I7&lt;&gt;"",(I7-H7)-almoco,"")</f>
        <v/>
      </c>
      <c r="K7" s="67"/>
      <c r="L7" s="59"/>
      <c r="M7" s="59"/>
      <c r="N7" s="68"/>
      <c r="O7" s="69"/>
      <c r="P7" s="69"/>
      <c r="Q7" s="59"/>
      <c r="R7" s="69"/>
      <c r="S7" s="59"/>
      <c r="T7" s="59"/>
      <c r="U7" s="62"/>
      <c r="V7" s="65"/>
      <c r="W7" s="65"/>
      <c r="X7" s="66" t="str">
        <f>IF(W7&lt;&gt;"",IF((W7-V7)-almoco&gt;=corte_almoco,(W7-V7)-almoco,(W7-V7)),"")</f>
        <v/>
      </c>
      <c r="Y7" s="66" t="str">
        <f t="shared" si="2"/>
        <v/>
      </c>
      <c r="Z7" s="59"/>
      <c r="AA7" s="59"/>
      <c r="AB7" s="59"/>
      <c r="AC7" s="70"/>
      <c r="AD7" s="70"/>
      <c r="AE7" s="71" t="str">
        <f t="shared" si="3"/>
        <v/>
      </c>
      <c r="AF7" s="71" t="str">
        <f>IF(X7&lt;&gt;"",(HOUR(X7)+MINUTE(X7)/60)*custohh,"")</f>
        <v/>
      </c>
      <c r="AG7" s="70"/>
      <c r="AH7" s="71" t="str">
        <f t="shared" si="4"/>
        <v/>
      </c>
      <c r="AI7" s="59"/>
      <c r="AJ7" s="59"/>
      <c r="AK7" s="59"/>
      <c r="AL7" s="72"/>
      <c r="AM7" s="59"/>
      <c r="AN7" s="73"/>
      <c r="AO7" s="59"/>
      <c r="AP7" s="59"/>
      <c r="AQ7" s="74"/>
      <c r="AR7" s="74"/>
      <c r="AS7" s="62"/>
      <c r="AT7" s="62"/>
      <c r="AU7" s="59"/>
    </row>
    <row r="8">
      <c r="A8" s="59"/>
      <c r="B8" s="60" t="str">
        <f>IFERROR(VLOOKUP($A8,contratos,2,FALSE),"")</f>
        <v/>
      </c>
      <c r="C8" s="61" t="str">
        <f t="shared" si="1"/>
        <v/>
      </c>
      <c r="D8" s="62"/>
      <c r="E8" s="62"/>
      <c r="F8" s="63"/>
      <c r="G8" s="62"/>
      <c r="H8" s="65"/>
      <c r="I8" s="65"/>
      <c r="J8" s="66" t="str">
        <f>IF(I8&lt;&gt;"",(I8-H8)-almoco,"")</f>
        <v/>
      </c>
      <c r="K8" s="67"/>
      <c r="L8" s="59"/>
      <c r="M8" s="59"/>
      <c r="N8" s="68"/>
      <c r="O8" s="69"/>
      <c r="P8" s="69"/>
      <c r="Q8" s="59"/>
      <c r="R8" s="69"/>
      <c r="S8" s="59"/>
      <c r="T8" s="59"/>
      <c r="U8" s="62"/>
      <c r="V8" s="65"/>
      <c r="W8" s="65"/>
      <c r="X8" s="66" t="str">
        <f>IF(W8&lt;&gt;"",IF((W8-V8)-almoco&gt;=corte_almoco,(W8-V8)-almoco,(W8-V8)),"")</f>
        <v/>
      </c>
      <c r="Y8" s="66" t="str">
        <f t="shared" si="2"/>
        <v/>
      </c>
      <c r="Z8" s="59"/>
      <c r="AA8" s="59"/>
      <c r="AB8" s="59"/>
      <c r="AC8" s="70"/>
      <c r="AD8" s="70"/>
      <c r="AE8" s="71" t="str">
        <f t="shared" si="3"/>
        <v/>
      </c>
      <c r="AF8" s="71" t="str">
        <f>IF(X8&lt;&gt;"",(HOUR(X8)+MINUTE(X8)/60)*custohh,"")</f>
        <v/>
      </c>
      <c r="AG8" s="70"/>
      <c r="AH8" s="71" t="str">
        <f t="shared" si="4"/>
        <v/>
      </c>
      <c r="AI8" s="59"/>
      <c r="AJ8" s="59"/>
      <c r="AK8" s="59"/>
      <c r="AL8" s="72"/>
      <c r="AM8" s="59"/>
      <c r="AN8" s="73"/>
      <c r="AO8" s="59"/>
      <c r="AP8" s="59"/>
      <c r="AQ8" s="74"/>
      <c r="AR8" s="74"/>
      <c r="AS8" s="62"/>
      <c r="AT8" s="62"/>
      <c r="AU8" s="59"/>
    </row>
    <row r="9">
      <c r="A9" s="59"/>
      <c r="B9" s="60" t="str">
        <f>IFERROR(VLOOKUP($A9,contratos,2,FALSE),"")</f>
        <v/>
      </c>
      <c r="C9" s="61" t="str">
        <f t="shared" si="1"/>
        <v/>
      </c>
      <c r="D9" s="62"/>
      <c r="E9" s="62"/>
      <c r="F9" s="63"/>
      <c r="G9" s="62"/>
      <c r="H9" s="64"/>
      <c r="I9" s="65"/>
      <c r="J9" s="66" t="str">
        <f>IF(I9&lt;&gt;"",(I9-H9)-almoco,"")</f>
        <v/>
      </c>
      <c r="K9" s="67"/>
      <c r="L9" s="59"/>
      <c r="M9" s="59"/>
      <c r="N9" s="68"/>
      <c r="O9" s="69"/>
      <c r="P9" s="69"/>
      <c r="Q9" s="59"/>
      <c r="R9" s="69"/>
      <c r="S9" s="59"/>
      <c r="T9" s="59"/>
      <c r="U9" s="62"/>
      <c r="V9" s="65"/>
      <c r="W9" s="65"/>
      <c r="X9" s="66" t="str">
        <f>IF(W9&lt;&gt;"",IF((W9-V9)-almoco&gt;=corte_almoco,(W9-V9)-almoco,(W9-V9)),"")</f>
        <v/>
      </c>
      <c r="Y9" s="66" t="str">
        <f t="shared" si="2"/>
        <v/>
      </c>
      <c r="Z9" s="59"/>
      <c r="AA9" s="59"/>
      <c r="AB9" s="59"/>
      <c r="AC9" s="70"/>
      <c r="AD9" s="70"/>
      <c r="AE9" s="71" t="str">
        <f t="shared" si="3"/>
        <v/>
      </c>
      <c r="AF9" s="71" t="str">
        <f>IF(X9&lt;&gt;"",(HOUR(X9)+MINUTE(X9)/60)*custohh,"")</f>
        <v/>
      </c>
      <c r="AG9" s="70"/>
      <c r="AH9" s="71" t="str">
        <f t="shared" si="4"/>
        <v/>
      </c>
      <c r="AI9" s="59"/>
      <c r="AJ9" s="59"/>
      <c r="AK9" s="59"/>
      <c r="AL9" s="72"/>
      <c r="AM9" s="59"/>
      <c r="AN9" s="75"/>
      <c r="AO9" s="59"/>
      <c r="AP9" s="59"/>
      <c r="AQ9" s="76"/>
      <c r="AR9" s="76"/>
      <c r="AS9" s="62"/>
      <c r="AT9" s="62"/>
      <c r="AU9" s="59"/>
    </row>
    <row r="10">
      <c r="A10" s="59"/>
      <c r="B10" s="60" t="str">
        <f>IFERROR(VLOOKUP($A10,contratos,2,FALSE),"")</f>
        <v/>
      </c>
      <c r="C10" s="61" t="str">
        <f t="shared" si="1"/>
        <v/>
      </c>
      <c r="D10" s="62"/>
      <c r="E10" s="62"/>
      <c r="F10" s="63"/>
      <c r="G10" s="62"/>
      <c r="H10" s="65"/>
      <c r="I10" s="65"/>
      <c r="J10" s="66" t="str">
        <f>IF(I10&lt;&gt;"",(I10-H10)-almoco,"")</f>
        <v/>
      </c>
      <c r="K10" s="67"/>
      <c r="L10" s="59"/>
      <c r="M10" s="59"/>
      <c r="N10" s="68"/>
      <c r="O10" s="69"/>
      <c r="P10" s="69"/>
      <c r="Q10" s="59"/>
      <c r="R10" s="69"/>
      <c r="S10" s="59"/>
      <c r="T10" s="59"/>
      <c r="U10" s="62"/>
      <c r="V10" s="65"/>
      <c r="W10" s="65"/>
      <c r="X10" s="66" t="str">
        <f>IF(W10&lt;&gt;"",IF((W10-V10)-almoco&gt;=corte_almoco,(W10-V10)-almoco,(W10-V10)),"")</f>
        <v/>
      </c>
      <c r="Y10" s="66" t="str">
        <f t="shared" si="2"/>
        <v/>
      </c>
      <c r="Z10" s="59"/>
      <c r="AA10" s="59"/>
      <c r="AB10" s="59"/>
      <c r="AC10" s="70"/>
      <c r="AD10" s="70"/>
      <c r="AE10" s="71" t="str">
        <f t="shared" si="3"/>
        <v/>
      </c>
      <c r="AF10" s="71" t="str">
        <f>IF(X10&lt;&gt;"",(HOUR(X10)+MINUTE(X10)/60)*custohh,"")</f>
        <v/>
      </c>
      <c r="AG10" s="70"/>
      <c r="AH10" s="71" t="str">
        <f t="shared" si="4"/>
        <v/>
      </c>
      <c r="AI10" s="59"/>
      <c r="AJ10" s="59"/>
      <c r="AK10" s="59"/>
      <c r="AL10" s="72"/>
      <c r="AM10" s="59"/>
      <c r="AN10" s="73"/>
      <c r="AO10" s="59"/>
      <c r="AP10" s="59"/>
      <c r="AQ10" s="74"/>
      <c r="AR10" s="74"/>
      <c r="AS10" s="62"/>
      <c r="AT10" s="62"/>
      <c r="AU10" s="59"/>
    </row>
    <row r="11">
      <c r="A11" s="59"/>
      <c r="B11" s="60" t="str">
        <f>IFERROR(VLOOKUP($A11,contratos,2,FALSE),"")</f>
        <v/>
      </c>
      <c r="C11" s="61" t="str">
        <f t="shared" si="1"/>
        <v/>
      </c>
      <c r="D11" s="62"/>
      <c r="E11" s="62"/>
      <c r="F11" s="63"/>
      <c r="G11" s="62"/>
      <c r="H11" s="65"/>
      <c r="I11" s="65"/>
      <c r="J11" s="66" t="str">
        <f>IF(I11&lt;&gt;"",(I11-H11)-almoco,"")</f>
        <v/>
      </c>
      <c r="K11" s="67"/>
      <c r="L11" s="59"/>
      <c r="M11" s="59"/>
      <c r="N11" s="68"/>
      <c r="O11" s="69"/>
      <c r="P11" s="69"/>
      <c r="Q11" s="59"/>
      <c r="R11" s="69"/>
      <c r="S11" s="59"/>
      <c r="T11" s="59"/>
      <c r="U11" s="62"/>
      <c r="V11" s="65"/>
      <c r="W11" s="65"/>
      <c r="X11" s="66" t="str">
        <f>IF(W11&lt;&gt;"",IF((W11-V11)-almoco&gt;=corte_almoco,(W11-V11)-almoco,(W11-V11)),"")</f>
        <v/>
      </c>
      <c r="Y11" s="66" t="str">
        <f t="shared" si="2"/>
        <v/>
      </c>
      <c r="Z11" s="59"/>
      <c r="AA11" s="59"/>
      <c r="AB11" s="59"/>
      <c r="AC11" s="70"/>
      <c r="AD11" s="70"/>
      <c r="AE11" s="71" t="str">
        <f t="shared" si="3"/>
        <v/>
      </c>
      <c r="AF11" s="71" t="str">
        <f>IF(X11&lt;&gt;"",(HOUR(X11)+MINUTE(X11)/60)*custohh,"")</f>
        <v/>
      </c>
      <c r="AG11" s="70"/>
      <c r="AH11" s="71" t="str">
        <f t="shared" si="4"/>
        <v/>
      </c>
      <c r="AI11" s="59"/>
      <c r="AJ11" s="59"/>
      <c r="AK11" s="59"/>
      <c r="AL11" s="72"/>
      <c r="AM11" s="59"/>
      <c r="AN11" s="73"/>
      <c r="AO11" s="59"/>
      <c r="AP11" s="59"/>
      <c r="AQ11" s="74"/>
      <c r="AR11" s="74"/>
      <c r="AS11" s="62"/>
      <c r="AT11" s="62"/>
      <c r="AU11" s="59"/>
    </row>
    <row r="12">
      <c r="A12" s="59"/>
      <c r="B12" s="60" t="str">
        <f>IFERROR(VLOOKUP($A12,contratos,2,FALSE),"")</f>
        <v/>
      </c>
      <c r="C12" s="61" t="str">
        <f t="shared" si="1"/>
        <v/>
      </c>
      <c r="D12" s="62"/>
      <c r="E12" s="62"/>
      <c r="F12" s="63"/>
      <c r="G12" s="62"/>
      <c r="H12" s="64"/>
      <c r="I12" s="65"/>
      <c r="J12" s="66" t="str">
        <f>IF(I12&lt;&gt;"",(I12-H12)-almoco,"")</f>
        <v/>
      </c>
      <c r="K12" s="67"/>
      <c r="L12" s="59"/>
      <c r="M12" s="59"/>
      <c r="N12" s="68"/>
      <c r="O12" s="69"/>
      <c r="P12" s="69"/>
      <c r="Q12" s="59"/>
      <c r="R12" s="69"/>
      <c r="S12" s="59"/>
      <c r="T12" s="59"/>
      <c r="U12" s="62"/>
      <c r="V12" s="65"/>
      <c r="W12" s="65"/>
      <c r="X12" s="66" t="str">
        <f>IF(W12&lt;&gt;"",IF((W12-V12)-almoco&gt;=corte_almoco,(W12-V12)-almoco,(W12-V12)),"")</f>
        <v/>
      </c>
      <c r="Y12" s="66" t="str">
        <f t="shared" si="2"/>
        <v/>
      </c>
      <c r="Z12" s="59"/>
      <c r="AA12" s="59"/>
      <c r="AB12" s="59"/>
      <c r="AC12" s="70"/>
      <c r="AD12" s="70"/>
      <c r="AE12" s="71" t="str">
        <f t="shared" si="3"/>
        <v/>
      </c>
      <c r="AF12" s="71" t="str">
        <f>IF(X12&lt;&gt;"",(HOUR(X12)+MINUTE(X12)/60)*custohh,"")</f>
        <v/>
      </c>
      <c r="AG12" s="70"/>
      <c r="AH12" s="71" t="str">
        <f t="shared" si="4"/>
        <v/>
      </c>
      <c r="AI12" s="59"/>
      <c r="AJ12" s="59"/>
      <c r="AK12" s="59"/>
      <c r="AL12" s="72"/>
      <c r="AM12" s="59"/>
      <c r="AN12" s="73"/>
      <c r="AO12" s="59"/>
      <c r="AP12" s="59"/>
      <c r="AQ12" s="74"/>
      <c r="AR12" s="74"/>
      <c r="AS12" s="62"/>
      <c r="AT12" s="62"/>
      <c r="AU12" s="59"/>
    </row>
    <row r="13">
      <c r="A13" s="59"/>
      <c r="B13" s="60" t="str">
        <f>IFERROR(VLOOKUP($A13,contratos,2,FALSE),"")</f>
        <v/>
      </c>
      <c r="C13" s="61" t="str">
        <f t="shared" si="1"/>
        <v/>
      </c>
      <c r="D13" s="62"/>
      <c r="E13" s="62"/>
      <c r="F13" s="63"/>
      <c r="G13" s="62"/>
      <c r="H13" s="64"/>
      <c r="I13" s="65"/>
      <c r="J13" s="66" t="str">
        <f>IF(I13&lt;&gt;"",(I13-H13)-almoco,"")</f>
        <v/>
      </c>
      <c r="K13" s="67"/>
      <c r="L13" s="59"/>
      <c r="M13" s="59"/>
      <c r="N13" s="68"/>
      <c r="O13" s="69"/>
      <c r="P13" s="69"/>
      <c r="Q13" s="59"/>
      <c r="R13" s="69"/>
      <c r="S13" s="59"/>
      <c r="T13" s="59"/>
      <c r="U13" s="62"/>
      <c r="V13" s="65"/>
      <c r="W13" s="65"/>
      <c r="X13" s="66" t="str">
        <f>IF(W13&lt;&gt;"",IF((W13-V13)-almoco&gt;=corte_almoco,(W13-V13)-almoco,(W13-V13)),"")</f>
        <v/>
      </c>
      <c r="Y13" s="66" t="str">
        <f t="shared" si="2"/>
        <v/>
      </c>
      <c r="Z13" s="59"/>
      <c r="AA13" s="59"/>
      <c r="AB13" s="59"/>
      <c r="AC13" s="70"/>
      <c r="AD13" s="70"/>
      <c r="AE13" s="71" t="str">
        <f t="shared" si="3"/>
        <v/>
      </c>
      <c r="AF13" s="71" t="str">
        <f>IF(X13&lt;&gt;"",(HOUR(X13)+MINUTE(X13)/60)*custohh,"")</f>
        <v/>
      </c>
      <c r="AG13" s="70"/>
      <c r="AH13" s="71" t="str">
        <f t="shared" si="4"/>
        <v/>
      </c>
      <c r="AI13" s="59"/>
      <c r="AJ13" s="59"/>
      <c r="AK13" s="59"/>
      <c r="AL13" s="72"/>
      <c r="AM13" s="59"/>
      <c r="AN13" s="73"/>
      <c r="AO13" s="59"/>
      <c r="AP13" s="59"/>
      <c r="AQ13" s="74"/>
      <c r="AR13" s="74"/>
      <c r="AS13" s="62"/>
      <c r="AT13" s="62"/>
      <c r="AU13" s="59"/>
    </row>
    <row r="14">
      <c r="A14" s="59"/>
      <c r="B14" s="60" t="str">
        <f>IFERROR(VLOOKUP($A14,contratos,2,FALSE),"")</f>
        <v/>
      </c>
      <c r="C14" s="61" t="str">
        <f t="shared" si="1"/>
        <v/>
      </c>
      <c r="D14" s="62"/>
      <c r="E14" s="62"/>
      <c r="F14" s="63"/>
      <c r="G14" s="62"/>
      <c r="H14" s="64"/>
      <c r="I14" s="65"/>
      <c r="J14" s="66" t="str">
        <f>IF(I14&lt;&gt;"",(I14-H14)-almoco,"")</f>
        <v/>
      </c>
      <c r="K14" s="67"/>
      <c r="L14" s="59"/>
      <c r="M14" s="59"/>
      <c r="N14" s="68"/>
      <c r="O14" s="69"/>
      <c r="P14" s="69"/>
      <c r="Q14" s="59"/>
      <c r="R14" s="69"/>
      <c r="S14" s="59"/>
      <c r="T14" s="59"/>
      <c r="U14" s="62"/>
      <c r="V14" s="65"/>
      <c r="W14" s="65"/>
      <c r="X14" s="66" t="str">
        <f>IF(W14&lt;&gt;"",IF((W14-V14)-almoco&gt;=corte_almoco,(W14-V14)-almoco,(W14-V14)),"")</f>
        <v/>
      </c>
      <c r="Y14" s="66" t="str">
        <f t="shared" si="2"/>
        <v/>
      </c>
      <c r="Z14" s="59"/>
      <c r="AA14" s="59"/>
      <c r="AB14" s="59"/>
      <c r="AC14" s="70"/>
      <c r="AD14" s="70"/>
      <c r="AE14" s="71" t="str">
        <f t="shared" si="3"/>
        <v/>
      </c>
      <c r="AF14" s="71" t="str">
        <f>IF(X14&lt;&gt;"",(HOUR(X14)+MINUTE(X14)/60)*custohh,"")</f>
        <v/>
      </c>
      <c r="AG14" s="70"/>
      <c r="AH14" s="71" t="str">
        <f t="shared" si="4"/>
        <v/>
      </c>
      <c r="AI14" s="59"/>
      <c r="AJ14" s="59"/>
      <c r="AK14" s="59"/>
      <c r="AL14" s="72"/>
      <c r="AM14" s="59"/>
      <c r="AN14" s="75"/>
      <c r="AO14" s="59"/>
      <c r="AP14" s="59"/>
      <c r="AQ14" s="76"/>
      <c r="AR14" s="76"/>
      <c r="AS14" s="62"/>
      <c r="AT14" s="62"/>
      <c r="AU14" s="59"/>
    </row>
    <row r="15">
      <c r="A15" s="59"/>
      <c r="B15" s="60" t="str">
        <f>IFERROR(VLOOKUP($A15,contratos,2,FALSE),"")</f>
        <v/>
      </c>
      <c r="C15" s="61" t="str">
        <f t="shared" si="1"/>
        <v/>
      </c>
      <c r="D15" s="62"/>
      <c r="E15" s="62"/>
      <c r="F15" s="63"/>
      <c r="G15" s="62"/>
      <c r="H15" s="64"/>
      <c r="I15" s="65"/>
      <c r="J15" s="66" t="str">
        <f>IF(I15&lt;&gt;"",(I15-H15)-almoco,"")</f>
        <v/>
      </c>
      <c r="K15" s="67"/>
      <c r="L15" s="59"/>
      <c r="M15" s="59"/>
      <c r="N15" s="68"/>
      <c r="O15" s="69"/>
      <c r="P15" s="69"/>
      <c r="Q15" s="59"/>
      <c r="R15" s="69"/>
      <c r="S15" s="59"/>
      <c r="T15" s="59"/>
      <c r="U15" s="62"/>
      <c r="V15" s="65"/>
      <c r="W15" s="65"/>
      <c r="X15" s="66" t="str">
        <f>IF(W15&lt;&gt;"",IF((W15-V15)-almoco&gt;=corte_almoco,(W15-V15)-almoco,(W15-V15)),"")</f>
        <v/>
      </c>
      <c r="Y15" s="66" t="str">
        <f t="shared" si="2"/>
        <v/>
      </c>
      <c r="Z15" s="59"/>
      <c r="AA15" s="59"/>
      <c r="AB15" s="59"/>
      <c r="AC15" s="70"/>
      <c r="AD15" s="70"/>
      <c r="AE15" s="71" t="str">
        <f t="shared" si="3"/>
        <v/>
      </c>
      <c r="AF15" s="71" t="str">
        <f>IF(X15&lt;&gt;"",(HOUR(X15)+MINUTE(X15)/60)*custohh,"")</f>
        <v/>
      </c>
      <c r="AG15" s="70"/>
      <c r="AH15" s="71" t="str">
        <f t="shared" si="4"/>
        <v/>
      </c>
      <c r="AI15" s="59"/>
      <c r="AJ15" s="59"/>
      <c r="AK15" s="59"/>
      <c r="AL15" s="72"/>
      <c r="AM15" s="59"/>
      <c r="AN15" s="73"/>
      <c r="AO15" s="59"/>
      <c r="AP15" s="59"/>
      <c r="AQ15" s="74"/>
      <c r="AR15" s="74"/>
      <c r="AS15" s="62"/>
      <c r="AT15" s="62"/>
      <c r="AU15" s="59"/>
    </row>
    <row r="16">
      <c r="A16" s="59"/>
      <c r="B16" s="60" t="str">
        <f>IFERROR(VLOOKUP($A16,contratos,2,FALSE),"")</f>
        <v/>
      </c>
      <c r="C16" s="61" t="str">
        <f t="shared" si="1"/>
        <v/>
      </c>
      <c r="D16" s="62"/>
      <c r="E16" s="62"/>
      <c r="F16" s="63"/>
      <c r="G16" s="62"/>
      <c r="H16" s="64"/>
      <c r="I16" s="65"/>
      <c r="J16" s="66" t="str">
        <f>IF(I16&lt;&gt;"",(I16-H16)-almoco,"")</f>
        <v/>
      </c>
      <c r="K16" s="67"/>
      <c r="L16" s="59"/>
      <c r="M16" s="59"/>
      <c r="N16" s="68"/>
      <c r="O16" s="69"/>
      <c r="P16" s="69"/>
      <c r="Q16" s="59"/>
      <c r="R16" s="69"/>
      <c r="S16" s="59"/>
      <c r="T16" s="59"/>
      <c r="U16" s="62"/>
      <c r="V16" s="65"/>
      <c r="W16" s="65"/>
      <c r="X16" s="66" t="str">
        <f>IF(W16&lt;&gt;"",IF((W16-V16)-almoco&gt;=corte_almoco,(W16-V16)-almoco,(W16-V16)),"")</f>
        <v/>
      </c>
      <c r="Y16" s="66" t="str">
        <f t="shared" si="2"/>
        <v/>
      </c>
      <c r="Z16" s="59"/>
      <c r="AA16" s="59"/>
      <c r="AB16" s="59"/>
      <c r="AC16" s="70"/>
      <c r="AD16" s="70"/>
      <c r="AE16" s="71" t="str">
        <f t="shared" si="3"/>
        <v/>
      </c>
      <c r="AF16" s="71" t="str">
        <f>IF(X16&lt;&gt;"",(HOUR(X16)+MINUTE(X16)/60)*custohh,"")</f>
        <v/>
      </c>
      <c r="AG16" s="70"/>
      <c r="AH16" s="71" t="str">
        <f t="shared" si="4"/>
        <v/>
      </c>
      <c r="AI16" s="59"/>
      <c r="AJ16" s="59"/>
      <c r="AK16" s="59"/>
      <c r="AL16" s="72"/>
      <c r="AM16" s="59"/>
      <c r="AN16" s="73"/>
      <c r="AO16" s="59"/>
      <c r="AP16" s="59"/>
      <c r="AQ16" s="74"/>
      <c r="AR16" s="74"/>
      <c r="AS16" s="62"/>
      <c r="AT16" s="62"/>
      <c r="AU16" s="59"/>
    </row>
    <row r="17">
      <c r="A17" s="59"/>
      <c r="B17" s="60" t="str">
        <f>IFERROR(VLOOKUP($A17,contratos,2,FALSE),"")</f>
        <v/>
      </c>
      <c r="C17" s="61" t="str">
        <f t="shared" si="1"/>
        <v/>
      </c>
      <c r="D17" s="62"/>
      <c r="E17" s="62"/>
      <c r="F17" s="63"/>
      <c r="G17" s="62"/>
      <c r="H17" s="65"/>
      <c r="I17" s="65"/>
      <c r="J17" s="66" t="str">
        <f>IF(I17&lt;&gt;"",(I17-H17)-almoco,"")</f>
        <v/>
      </c>
      <c r="K17" s="67"/>
      <c r="L17" s="59"/>
      <c r="M17" s="59"/>
      <c r="N17" s="68"/>
      <c r="O17" s="69"/>
      <c r="P17" s="69"/>
      <c r="Q17" s="59"/>
      <c r="R17" s="69"/>
      <c r="S17" s="59"/>
      <c r="T17" s="59"/>
      <c r="U17" s="62"/>
      <c r="V17" s="65"/>
      <c r="W17" s="65"/>
      <c r="X17" s="66" t="str">
        <f>IF(W17&lt;&gt;"",IF((W17-V17)-almoco&gt;=corte_almoco,(W17-V17)-almoco,(W17-V17)),"")</f>
        <v/>
      </c>
      <c r="Y17" s="66" t="str">
        <f t="shared" si="2"/>
        <v/>
      </c>
      <c r="Z17" s="59"/>
      <c r="AA17" s="59"/>
      <c r="AB17" s="59"/>
      <c r="AC17" s="70"/>
      <c r="AD17" s="70"/>
      <c r="AE17" s="71" t="str">
        <f t="shared" si="3"/>
        <v/>
      </c>
      <c r="AF17" s="71" t="str">
        <f>IF(X17&lt;&gt;"",(HOUR(X17)+MINUTE(X17)/60)*custohh,"")</f>
        <v/>
      </c>
      <c r="AG17" s="70"/>
      <c r="AH17" s="71" t="str">
        <f t="shared" si="4"/>
        <v/>
      </c>
      <c r="AI17" s="59"/>
      <c r="AJ17" s="59"/>
      <c r="AK17" s="59"/>
      <c r="AL17" s="72"/>
      <c r="AM17" s="59"/>
      <c r="AN17" s="73"/>
      <c r="AO17" s="59"/>
      <c r="AP17" s="59"/>
      <c r="AQ17" s="74"/>
      <c r="AR17" s="74"/>
      <c r="AS17" s="62"/>
      <c r="AT17" s="62"/>
      <c r="AU17" s="59"/>
    </row>
    <row r="18">
      <c r="A18" s="59"/>
      <c r="B18" s="60" t="str">
        <f>IFERROR(VLOOKUP($A18,contratos,2,FALSE),"")</f>
        <v/>
      </c>
      <c r="C18" s="61" t="str">
        <f t="shared" si="1"/>
        <v/>
      </c>
      <c r="D18" s="62"/>
      <c r="E18" s="62"/>
      <c r="F18" s="63"/>
      <c r="G18" s="62"/>
      <c r="H18" s="64"/>
      <c r="I18" s="65"/>
      <c r="J18" s="66" t="str">
        <f>IF(I18&lt;&gt;"",(I18-H18)-almoco,"")</f>
        <v/>
      </c>
      <c r="K18" s="67"/>
      <c r="L18" s="59"/>
      <c r="M18" s="59"/>
      <c r="N18" s="68"/>
      <c r="O18" s="69"/>
      <c r="P18" s="69"/>
      <c r="Q18" s="59"/>
      <c r="R18" s="69"/>
      <c r="S18" s="59"/>
      <c r="T18" s="59"/>
      <c r="U18" s="62"/>
      <c r="V18" s="65"/>
      <c r="W18" s="65"/>
      <c r="X18" s="66" t="str">
        <f>IF(W18&lt;&gt;"",IF((W18-V18)-almoco&gt;=corte_almoco,(W18-V18)-almoco,(W18-V18)),"")</f>
        <v/>
      </c>
      <c r="Y18" s="66" t="str">
        <f t="shared" si="2"/>
        <v/>
      </c>
      <c r="Z18" s="59"/>
      <c r="AA18" s="59"/>
      <c r="AB18" s="59"/>
      <c r="AC18" s="70"/>
      <c r="AD18" s="70"/>
      <c r="AE18" s="71" t="str">
        <f t="shared" si="3"/>
        <v/>
      </c>
      <c r="AF18" s="71" t="str">
        <f>IF(X18&lt;&gt;"",(HOUR(X18)+MINUTE(X18)/60)*custohh,"")</f>
        <v/>
      </c>
      <c r="AG18" s="70"/>
      <c r="AH18" s="71" t="str">
        <f t="shared" si="4"/>
        <v/>
      </c>
      <c r="AI18" s="59"/>
      <c r="AJ18" s="59"/>
      <c r="AK18" s="59"/>
      <c r="AL18" s="72"/>
      <c r="AM18" s="59"/>
      <c r="AN18" s="73"/>
      <c r="AO18" s="59"/>
      <c r="AP18" s="59"/>
      <c r="AQ18" s="74"/>
      <c r="AR18" s="74"/>
      <c r="AS18" s="62"/>
      <c r="AT18" s="62"/>
      <c r="AU18" s="59"/>
    </row>
    <row r="19">
      <c r="A19" s="59"/>
      <c r="B19" s="60" t="str">
        <f>IFERROR(VLOOKUP($A19,contratos,2,FALSE),"")</f>
        <v/>
      </c>
      <c r="C19" s="61" t="str">
        <f t="shared" si="1"/>
        <v/>
      </c>
      <c r="D19" s="62"/>
      <c r="E19" s="62"/>
      <c r="F19" s="63"/>
      <c r="G19" s="62"/>
      <c r="H19" s="65"/>
      <c r="I19" s="65"/>
      <c r="J19" s="66" t="str">
        <f>IF(I19&lt;&gt;"",(I19-H19)-almoco,"")</f>
        <v/>
      </c>
      <c r="K19" s="67"/>
      <c r="L19" s="59"/>
      <c r="M19" s="59"/>
      <c r="N19" s="68"/>
      <c r="O19" s="69"/>
      <c r="P19" s="69"/>
      <c r="Q19" s="59"/>
      <c r="R19" s="69"/>
      <c r="S19" s="59"/>
      <c r="T19" s="59"/>
      <c r="U19" s="62"/>
      <c r="V19" s="65"/>
      <c r="W19" s="65"/>
      <c r="X19" s="66" t="str">
        <f>IF(W19&lt;&gt;"",IF((W19-V19)-almoco&gt;=corte_almoco,(W19-V19)-almoco,(W19-V19)),"")</f>
        <v/>
      </c>
      <c r="Y19" s="66" t="str">
        <f t="shared" si="2"/>
        <v/>
      </c>
      <c r="Z19" s="59"/>
      <c r="AA19" s="59"/>
      <c r="AB19" s="59"/>
      <c r="AC19" s="70"/>
      <c r="AD19" s="70"/>
      <c r="AE19" s="71" t="str">
        <f t="shared" si="3"/>
        <v/>
      </c>
      <c r="AF19" s="71" t="str">
        <f>IF(X19&lt;&gt;"",(HOUR(X19)+MINUTE(X19)/60)*custohh,"")</f>
        <v/>
      </c>
      <c r="AG19" s="70"/>
      <c r="AH19" s="71" t="str">
        <f t="shared" si="4"/>
        <v/>
      </c>
      <c r="AI19" s="59"/>
      <c r="AJ19" s="59"/>
      <c r="AK19" s="59"/>
      <c r="AL19" s="72"/>
      <c r="AM19" s="59"/>
      <c r="AN19" s="73"/>
      <c r="AO19" s="59"/>
      <c r="AP19" s="59"/>
      <c r="AQ19" s="74"/>
      <c r="AR19" s="74"/>
      <c r="AS19" s="62"/>
      <c r="AT19" s="62"/>
      <c r="AU19" s="59"/>
    </row>
    <row r="20">
      <c r="A20" s="59"/>
      <c r="B20" s="60" t="str">
        <f>IFERROR(VLOOKUP($A20,contratos,2,FALSE),"")</f>
        <v/>
      </c>
      <c r="C20" s="61" t="str">
        <f t="shared" si="1"/>
        <v/>
      </c>
      <c r="D20" s="62"/>
      <c r="E20" s="62"/>
      <c r="F20" s="63"/>
      <c r="G20" s="62"/>
      <c r="H20" s="64"/>
      <c r="I20" s="65"/>
      <c r="J20" s="66" t="str">
        <f>IF(I20&lt;&gt;"",(I20-H20)-almoco,"")</f>
        <v/>
      </c>
      <c r="K20" s="67"/>
      <c r="L20" s="59"/>
      <c r="M20" s="59"/>
      <c r="N20" s="68"/>
      <c r="O20" s="69"/>
      <c r="P20" s="69"/>
      <c r="Q20" s="59"/>
      <c r="R20" s="69"/>
      <c r="S20" s="59"/>
      <c r="T20" s="59"/>
      <c r="U20" s="62"/>
      <c r="V20" s="65"/>
      <c r="W20" s="65"/>
      <c r="X20" s="66" t="str">
        <f>IF(W20&lt;&gt;"",IF((W20-V20)-almoco&gt;=corte_almoco,(W20-V20)-almoco,(W20-V20)),"")</f>
        <v/>
      </c>
      <c r="Y20" s="66" t="str">
        <f t="shared" si="2"/>
        <v/>
      </c>
      <c r="Z20" s="59"/>
      <c r="AA20" s="59"/>
      <c r="AB20" s="59"/>
      <c r="AC20" s="70"/>
      <c r="AD20" s="70"/>
      <c r="AE20" s="71" t="str">
        <f t="shared" si="3"/>
        <v/>
      </c>
      <c r="AF20" s="71" t="str">
        <f>IF(X20&lt;&gt;"",(HOUR(X20)+MINUTE(X20)/60)*custohh,"")</f>
        <v/>
      </c>
      <c r="AG20" s="70"/>
      <c r="AH20" s="71" t="str">
        <f t="shared" si="4"/>
        <v/>
      </c>
      <c r="AI20" s="59"/>
      <c r="AJ20" s="59"/>
      <c r="AK20" s="59"/>
      <c r="AL20" s="72"/>
      <c r="AM20" s="59"/>
      <c r="AN20" s="73"/>
      <c r="AO20" s="59"/>
      <c r="AP20" s="59"/>
      <c r="AQ20" s="74"/>
      <c r="AR20" s="74"/>
      <c r="AS20" s="62"/>
      <c r="AT20" s="62"/>
      <c r="AU20" s="59"/>
    </row>
    <row r="21">
      <c r="A21" s="59"/>
      <c r="B21" s="60" t="str">
        <f>IFERROR(VLOOKUP($A21,contratos,2,FALSE),"")</f>
        <v/>
      </c>
      <c r="C21" s="61" t="str">
        <f t="shared" si="1"/>
        <v/>
      </c>
      <c r="D21" s="62"/>
      <c r="E21" s="62"/>
      <c r="F21" s="63"/>
      <c r="G21" s="62"/>
      <c r="H21" s="64"/>
      <c r="I21" s="65"/>
      <c r="J21" s="66" t="str">
        <f>IF(I21&lt;&gt;"",(I21-H21)-almoco,"")</f>
        <v/>
      </c>
      <c r="K21" s="67"/>
      <c r="L21" s="59"/>
      <c r="M21" s="59"/>
      <c r="N21" s="68"/>
      <c r="O21" s="69"/>
      <c r="P21" s="69"/>
      <c r="Q21" s="59"/>
      <c r="R21" s="69"/>
      <c r="S21" s="59"/>
      <c r="T21" s="59"/>
      <c r="U21" s="62"/>
      <c r="V21" s="65"/>
      <c r="W21" s="65"/>
      <c r="X21" s="66" t="str">
        <f>IF(W21&lt;&gt;"",IF((W21-V21)-almoco&gt;=corte_almoco,(W21-V21)-almoco,(W21-V21)),"")</f>
        <v/>
      </c>
      <c r="Y21" s="66" t="str">
        <f t="shared" si="2"/>
        <v/>
      </c>
      <c r="Z21" s="59"/>
      <c r="AA21" s="59"/>
      <c r="AB21" s="59"/>
      <c r="AC21" s="70"/>
      <c r="AD21" s="70"/>
      <c r="AE21" s="71" t="str">
        <f t="shared" si="3"/>
        <v/>
      </c>
      <c r="AF21" s="71" t="str">
        <f>IF(X21&lt;&gt;"",(HOUR(X21)+MINUTE(X21)/60)*custohh,"")</f>
        <v/>
      </c>
      <c r="AG21" s="70"/>
      <c r="AH21" s="71" t="str">
        <f t="shared" si="4"/>
        <v/>
      </c>
      <c r="AI21" s="59"/>
      <c r="AJ21" s="59"/>
      <c r="AK21" s="59"/>
      <c r="AL21" s="72"/>
      <c r="AM21" s="59"/>
      <c r="AN21" s="73"/>
      <c r="AO21" s="59"/>
      <c r="AP21" s="59"/>
      <c r="AQ21" s="74"/>
      <c r="AR21" s="74"/>
      <c r="AS21" s="62"/>
      <c r="AT21" s="62"/>
      <c r="AU21" s="59"/>
    </row>
    <row r="22">
      <c r="A22" s="59"/>
      <c r="B22" s="60" t="str">
        <f>IFERROR(VLOOKUP($A22,contratos,2,FALSE),"")</f>
        <v/>
      </c>
      <c r="C22" s="61" t="str">
        <f t="shared" si="1"/>
        <v/>
      </c>
      <c r="D22" s="62"/>
      <c r="E22" s="62"/>
      <c r="F22" s="63"/>
      <c r="G22" s="62"/>
      <c r="H22" s="64"/>
      <c r="I22" s="65"/>
      <c r="J22" s="66" t="str">
        <f>IF(I22&lt;&gt;"",(I22-H22)-almoco,"")</f>
        <v/>
      </c>
      <c r="K22" s="67"/>
      <c r="L22" s="59"/>
      <c r="M22" s="59"/>
      <c r="N22" s="68"/>
      <c r="O22" s="69"/>
      <c r="P22" s="69"/>
      <c r="Q22" s="59"/>
      <c r="R22" s="69"/>
      <c r="S22" s="59"/>
      <c r="T22" s="59"/>
      <c r="U22" s="62"/>
      <c r="V22" s="65"/>
      <c r="W22" s="65"/>
      <c r="X22" s="66" t="str">
        <f>IF(W22&lt;&gt;"",IF((W22-V22)-almoco&gt;=corte_almoco,(W22-V22)-almoco,(W22-V22)),"")</f>
        <v/>
      </c>
      <c r="Y22" s="66" t="str">
        <f t="shared" si="2"/>
        <v/>
      </c>
      <c r="Z22" s="59"/>
      <c r="AA22" s="59"/>
      <c r="AB22" s="59"/>
      <c r="AC22" s="70"/>
      <c r="AD22" s="70"/>
      <c r="AE22" s="71" t="str">
        <f t="shared" si="3"/>
        <v/>
      </c>
      <c r="AF22" s="71" t="str">
        <f>IF(X22&lt;&gt;"",(HOUR(X22)+MINUTE(X22)/60)*custohh,"")</f>
        <v/>
      </c>
      <c r="AG22" s="70"/>
      <c r="AH22" s="71" t="str">
        <f t="shared" si="4"/>
        <v/>
      </c>
      <c r="AI22" s="59"/>
      <c r="AJ22" s="59"/>
      <c r="AK22" s="59"/>
      <c r="AL22" s="72"/>
      <c r="AM22" s="59"/>
      <c r="AN22" s="73"/>
      <c r="AO22" s="59"/>
      <c r="AP22" s="59"/>
      <c r="AQ22" s="74"/>
      <c r="AR22" s="74"/>
      <c r="AS22" s="62"/>
      <c r="AT22" s="62"/>
      <c r="AU22" s="59"/>
    </row>
    <row r="23">
      <c r="A23" s="59"/>
      <c r="B23" s="60" t="str">
        <f>IFERROR(VLOOKUP($A23,contratos,2,FALSE),"")</f>
        <v/>
      </c>
      <c r="C23" s="61" t="str">
        <f t="shared" si="1"/>
        <v/>
      </c>
      <c r="D23" s="62"/>
      <c r="E23" s="62"/>
      <c r="F23" s="63"/>
      <c r="G23" s="62"/>
      <c r="H23" s="65"/>
      <c r="I23" s="65"/>
      <c r="J23" s="66" t="str">
        <f>IF(I23&lt;&gt;"",(I23-H23)-almoco,"")</f>
        <v/>
      </c>
      <c r="K23" s="67"/>
      <c r="L23" s="59"/>
      <c r="M23" s="59"/>
      <c r="N23" s="68"/>
      <c r="O23" s="69"/>
      <c r="P23" s="69"/>
      <c r="Q23" s="59"/>
      <c r="R23" s="69"/>
      <c r="S23" s="59"/>
      <c r="T23" s="59"/>
      <c r="U23" s="62"/>
      <c r="V23" s="65"/>
      <c r="W23" s="65"/>
      <c r="X23" s="66" t="str">
        <f>IF(W23&lt;&gt;"",IF((W23-V23)-almoco&gt;=corte_almoco,(W23-V23)-almoco,(W23-V23)),"")</f>
        <v/>
      </c>
      <c r="Y23" s="66" t="str">
        <f t="shared" si="2"/>
        <v/>
      </c>
      <c r="Z23" s="59"/>
      <c r="AA23" s="59"/>
      <c r="AB23" s="59"/>
      <c r="AC23" s="70"/>
      <c r="AD23" s="70"/>
      <c r="AE23" s="71" t="str">
        <f t="shared" si="3"/>
        <v/>
      </c>
      <c r="AF23" s="71" t="str">
        <f>IF(X23&lt;&gt;"",(HOUR(X23)+MINUTE(X23)/60)*custohh,"")</f>
        <v/>
      </c>
      <c r="AG23" s="70"/>
      <c r="AH23" s="71" t="str">
        <f t="shared" si="4"/>
        <v/>
      </c>
      <c r="AI23" s="59"/>
      <c r="AJ23" s="59"/>
      <c r="AK23" s="59"/>
      <c r="AL23" s="72"/>
      <c r="AM23" s="59"/>
      <c r="AN23" s="73"/>
      <c r="AO23" s="59"/>
      <c r="AP23" s="59"/>
      <c r="AQ23" s="74"/>
      <c r="AR23" s="74"/>
      <c r="AS23" s="62"/>
      <c r="AT23" s="62"/>
      <c r="AU23" s="59"/>
    </row>
    <row r="24">
      <c r="A24" s="59"/>
      <c r="B24" s="60" t="str">
        <f>IFERROR(VLOOKUP($A24,contratos,2,FALSE),"")</f>
        <v/>
      </c>
      <c r="C24" s="61" t="str">
        <f t="shared" si="1"/>
        <v/>
      </c>
      <c r="D24" s="62"/>
      <c r="E24" s="62"/>
      <c r="F24" s="63"/>
      <c r="G24" s="62"/>
      <c r="H24" s="64"/>
      <c r="I24" s="65"/>
      <c r="J24" s="66" t="str">
        <f>IF(I24&lt;&gt;"",(I24-H24)-almoco,"")</f>
        <v/>
      </c>
      <c r="K24" s="67"/>
      <c r="L24" s="59"/>
      <c r="M24" s="59"/>
      <c r="N24" s="68"/>
      <c r="O24" s="69"/>
      <c r="P24" s="69"/>
      <c r="Q24" s="59"/>
      <c r="R24" s="69"/>
      <c r="S24" s="59"/>
      <c r="T24" s="59"/>
      <c r="U24" s="62"/>
      <c r="V24" s="65"/>
      <c r="W24" s="65"/>
      <c r="X24" s="66" t="str">
        <f>IF(W24&lt;&gt;"",IF((W24-V24)-almoco&gt;=corte_almoco,(W24-V24)-almoco,(W24-V24)),"")</f>
        <v/>
      </c>
      <c r="Y24" s="66" t="str">
        <f t="shared" si="2"/>
        <v/>
      </c>
      <c r="Z24" s="59"/>
      <c r="AA24" s="59"/>
      <c r="AB24" s="59"/>
      <c r="AC24" s="70"/>
      <c r="AD24" s="70"/>
      <c r="AE24" s="71" t="str">
        <f t="shared" si="3"/>
        <v/>
      </c>
      <c r="AF24" s="71" t="str">
        <f>IF(X24&lt;&gt;"",(HOUR(X24)+MINUTE(X24)/60)*custohh,"")</f>
        <v/>
      </c>
      <c r="AG24" s="70"/>
      <c r="AH24" s="71" t="str">
        <f t="shared" si="4"/>
        <v/>
      </c>
      <c r="AI24" s="59"/>
      <c r="AJ24" s="59"/>
      <c r="AK24" s="59"/>
      <c r="AL24" s="72"/>
      <c r="AM24" s="59"/>
      <c r="AN24" s="73"/>
      <c r="AO24" s="59"/>
      <c r="AP24" s="59"/>
      <c r="AQ24" s="74"/>
      <c r="AR24" s="74"/>
      <c r="AS24" s="62"/>
      <c r="AT24" s="62"/>
      <c r="AU24" s="59"/>
    </row>
    <row r="25">
      <c r="A25" s="59"/>
      <c r="B25" s="60" t="str">
        <f>IFERROR(VLOOKUP($A25,contratos,2,FALSE),"")</f>
        <v/>
      </c>
      <c r="C25" s="61" t="str">
        <f t="shared" si="1"/>
        <v/>
      </c>
      <c r="D25" s="62"/>
      <c r="E25" s="62"/>
      <c r="F25" s="63"/>
      <c r="G25" s="62"/>
      <c r="H25" s="65"/>
      <c r="I25" s="65"/>
      <c r="J25" s="66" t="str">
        <f>IF(I25&lt;&gt;"",(I25-H25)-almoco,"")</f>
        <v/>
      </c>
      <c r="K25" s="67"/>
      <c r="L25" s="59"/>
      <c r="M25" s="59"/>
      <c r="N25" s="68"/>
      <c r="O25" s="69"/>
      <c r="P25" s="69"/>
      <c r="Q25" s="59"/>
      <c r="R25" s="69"/>
      <c r="S25" s="59"/>
      <c r="T25" s="59"/>
      <c r="U25" s="62"/>
      <c r="V25" s="65"/>
      <c r="W25" s="65"/>
      <c r="X25" s="66" t="str">
        <f>IF(W25&lt;&gt;"",IF((W25-V25)-almoco&gt;=corte_almoco,(W25-V25)-almoco,(W25-V25)),"")</f>
        <v/>
      </c>
      <c r="Y25" s="66" t="str">
        <f t="shared" si="2"/>
        <v/>
      </c>
      <c r="Z25" s="59"/>
      <c r="AA25" s="59"/>
      <c r="AB25" s="59"/>
      <c r="AC25" s="70"/>
      <c r="AD25" s="70"/>
      <c r="AE25" s="71" t="str">
        <f t="shared" si="3"/>
        <v/>
      </c>
      <c r="AF25" s="71" t="str">
        <f>IF(X25&lt;&gt;"",(HOUR(X25)+MINUTE(X25)/60)*custohh,"")</f>
        <v/>
      </c>
      <c r="AG25" s="70"/>
      <c r="AH25" s="71" t="str">
        <f t="shared" si="4"/>
        <v/>
      </c>
      <c r="AI25" s="59"/>
      <c r="AJ25" s="59"/>
      <c r="AK25" s="59"/>
      <c r="AL25" s="72"/>
      <c r="AM25" s="59"/>
      <c r="AN25" s="73"/>
      <c r="AO25" s="59"/>
      <c r="AP25" s="59"/>
      <c r="AQ25" s="74"/>
      <c r="AR25" s="74"/>
      <c r="AS25" s="62"/>
      <c r="AT25" s="62"/>
      <c r="AU25" s="59"/>
    </row>
    <row r="26">
      <c r="A26" s="59"/>
      <c r="B26" s="60" t="str">
        <f>IFERROR(VLOOKUP($A26,contratos,2,FALSE),"")</f>
        <v/>
      </c>
      <c r="C26" s="61" t="str">
        <f t="shared" si="1"/>
        <v/>
      </c>
      <c r="D26" s="62"/>
      <c r="E26" s="62"/>
      <c r="F26" s="63"/>
      <c r="G26" s="62"/>
      <c r="H26" s="64"/>
      <c r="I26" s="65"/>
      <c r="J26" s="66" t="str">
        <f>IF(I26&lt;&gt;"",(I26-H26)-almoco,"")</f>
        <v/>
      </c>
      <c r="K26" s="67"/>
      <c r="L26" s="59"/>
      <c r="M26" s="59"/>
      <c r="N26" s="68"/>
      <c r="O26" s="69"/>
      <c r="P26" s="69"/>
      <c r="Q26" s="59"/>
      <c r="R26" s="69"/>
      <c r="S26" s="59"/>
      <c r="T26" s="59"/>
      <c r="U26" s="62"/>
      <c r="V26" s="65"/>
      <c r="W26" s="65"/>
      <c r="X26" s="66" t="str">
        <f>IF(W26&lt;&gt;"",IF((W26-V26)-almoco&gt;=corte_almoco,(W26-V26)-almoco,(W26-V26)),"")</f>
        <v/>
      </c>
      <c r="Y26" s="66" t="str">
        <f t="shared" si="2"/>
        <v/>
      </c>
      <c r="Z26" s="59"/>
      <c r="AA26" s="59"/>
      <c r="AB26" s="59"/>
      <c r="AC26" s="70"/>
      <c r="AD26" s="70"/>
      <c r="AE26" s="71" t="str">
        <f t="shared" si="3"/>
        <v/>
      </c>
      <c r="AF26" s="71" t="str">
        <f>IF(X26&lt;&gt;"",(HOUR(X26)+MINUTE(X26)/60)*custohh,"")</f>
        <v/>
      </c>
      <c r="AG26" s="70"/>
      <c r="AH26" s="71" t="str">
        <f t="shared" si="4"/>
        <v/>
      </c>
      <c r="AI26" s="59"/>
      <c r="AJ26" s="59"/>
      <c r="AK26" s="59"/>
      <c r="AL26" s="72"/>
      <c r="AM26" s="59"/>
      <c r="AN26" s="73"/>
      <c r="AO26" s="59"/>
      <c r="AP26" s="59"/>
      <c r="AQ26" s="74"/>
      <c r="AR26" s="74"/>
      <c r="AS26" s="62"/>
      <c r="AT26" s="62"/>
      <c r="AU26" s="59"/>
    </row>
    <row r="27">
      <c r="A27" s="59"/>
      <c r="B27" s="60" t="str">
        <f>IFERROR(VLOOKUP($A27,contratos,2,FALSE),"")</f>
        <v/>
      </c>
      <c r="C27" s="61" t="str">
        <f t="shared" si="1"/>
        <v/>
      </c>
      <c r="D27" s="62"/>
      <c r="E27" s="62"/>
      <c r="F27" s="63"/>
      <c r="G27" s="62"/>
      <c r="H27" s="65"/>
      <c r="I27" s="65"/>
      <c r="J27" s="66" t="str">
        <f>IF(I27&lt;&gt;"",(I27-H27)-almoco,"")</f>
        <v/>
      </c>
      <c r="K27" s="67"/>
      <c r="L27" s="59"/>
      <c r="M27" s="59"/>
      <c r="N27" s="68"/>
      <c r="O27" s="69"/>
      <c r="P27" s="69"/>
      <c r="Q27" s="59"/>
      <c r="R27" s="69"/>
      <c r="S27" s="59"/>
      <c r="T27" s="59"/>
      <c r="U27" s="62"/>
      <c r="V27" s="65"/>
      <c r="W27" s="65"/>
      <c r="X27" s="66" t="str">
        <f>IF(W27&lt;&gt;"",IF((W27-V27)-almoco&gt;=corte_almoco,(W27-V27)-almoco,(W27-V27)),"")</f>
        <v/>
      </c>
      <c r="Y27" s="66" t="str">
        <f t="shared" si="2"/>
        <v/>
      </c>
      <c r="Z27" s="59"/>
      <c r="AA27" s="59"/>
      <c r="AB27" s="59"/>
      <c r="AC27" s="70"/>
      <c r="AD27" s="70"/>
      <c r="AE27" s="71" t="str">
        <f t="shared" si="3"/>
        <v/>
      </c>
      <c r="AF27" s="71" t="str">
        <f>IF(X27&lt;&gt;"",(HOUR(X27)+MINUTE(X27)/60)*custohh,"")</f>
        <v/>
      </c>
      <c r="AG27" s="70"/>
      <c r="AH27" s="71" t="str">
        <f t="shared" si="4"/>
        <v/>
      </c>
      <c r="AI27" s="59"/>
      <c r="AJ27" s="59"/>
      <c r="AK27" s="59"/>
      <c r="AL27" s="72"/>
      <c r="AM27" s="59"/>
      <c r="AN27" s="73"/>
      <c r="AO27" s="59"/>
      <c r="AP27" s="59"/>
      <c r="AQ27" s="74"/>
      <c r="AR27" s="74"/>
      <c r="AS27" s="62"/>
      <c r="AT27" s="62"/>
      <c r="AU27" s="59"/>
    </row>
    <row r="28">
      <c r="A28" s="59"/>
      <c r="B28" s="60" t="str">
        <f>IFERROR(VLOOKUP($A28,contratos,2,FALSE),"")</f>
        <v/>
      </c>
      <c r="C28" s="61" t="str">
        <f t="shared" si="1"/>
        <v/>
      </c>
      <c r="D28" s="62"/>
      <c r="E28" s="62"/>
      <c r="F28" s="63"/>
      <c r="G28" s="62"/>
      <c r="H28" s="65"/>
      <c r="I28" s="65"/>
      <c r="J28" s="66" t="str">
        <f>IF(I28&lt;&gt;"",(I28-H28)-almoco,"")</f>
        <v/>
      </c>
      <c r="K28" s="67"/>
      <c r="L28" s="59"/>
      <c r="M28" s="59"/>
      <c r="N28" s="68"/>
      <c r="O28" s="69"/>
      <c r="P28" s="69"/>
      <c r="Q28" s="59"/>
      <c r="R28" s="69"/>
      <c r="S28" s="59"/>
      <c r="T28" s="59"/>
      <c r="U28" s="62"/>
      <c r="V28" s="65"/>
      <c r="W28" s="65"/>
      <c r="X28" s="66" t="str">
        <f>IF(W28&lt;&gt;"",IF((W28-V28)-almoco&gt;=corte_almoco,(W28-V28)-almoco,(W28-V28)),"")</f>
        <v/>
      </c>
      <c r="Y28" s="66" t="str">
        <f t="shared" si="2"/>
        <v/>
      </c>
      <c r="Z28" s="59"/>
      <c r="AA28" s="59"/>
      <c r="AB28" s="59"/>
      <c r="AC28" s="70"/>
      <c r="AD28" s="70"/>
      <c r="AE28" s="71" t="str">
        <f t="shared" si="3"/>
        <v/>
      </c>
      <c r="AF28" s="71" t="str">
        <f>IF(X28&lt;&gt;"",(HOUR(X28)+MINUTE(X28)/60)*custohh,"")</f>
        <v/>
      </c>
      <c r="AG28" s="70"/>
      <c r="AH28" s="71" t="str">
        <f t="shared" si="4"/>
        <v/>
      </c>
      <c r="AI28" s="59"/>
      <c r="AJ28" s="59"/>
      <c r="AK28" s="59"/>
      <c r="AL28" s="72"/>
      <c r="AM28" s="59"/>
      <c r="AN28" s="73"/>
      <c r="AO28" s="59"/>
      <c r="AP28" s="59"/>
      <c r="AQ28" s="74"/>
      <c r="AR28" s="74"/>
      <c r="AS28" s="62"/>
      <c r="AT28" s="62"/>
      <c r="AU28" s="59"/>
    </row>
    <row r="29">
      <c r="A29" s="59"/>
      <c r="B29" s="60" t="str">
        <f>IFERROR(VLOOKUP($A29,contratos,2,FALSE),"")</f>
        <v/>
      </c>
      <c r="C29" s="61" t="str">
        <f t="shared" si="1"/>
        <v/>
      </c>
      <c r="D29" s="62"/>
      <c r="E29" s="62"/>
      <c r="F29" s="63"/>
      <c r="G29" s="62"/>
      <c r="H29" s="65"/>
      <c r="I29" s="65"/>
      <c r="J29" s="66" t="str">
        <f>IF(I29&lt;&gt;"",(I29-H29)-almoco,"")</f>
        <v/>
      </c>
      <c r="K29" s="67"/>
      <c r="L29" s="59"/>
      <c r="M29" s="59"/>
      <c r="N29" s="68"/>
      <c r="O29" s="69"/>
      <c r="P29" s="69"/>
      <c r="Q29" s="59"/>
      <c r="R29" s="69"/>
      <c r="S29" s="59"/>
      <c r="T29" s="59"/>
      <c r="U29" s="62"/>
      <c r="V29" s="65"/>
      <c r="W29" s="65"/>
      <c r="X29" s="66" t="str">
        <f>IF(W29&lt;&gt;"",IF((W29-V29)-almoco&gt;=corte_almoco,(W29-V29)-almoco,(W29-V29)),"")</f>
        <v/>
      </c>
      <c r="Y29" s="66" t="str">
        <f t="shared" si="2"/>
        <v/>
      </c>
      <c r="Z29" s="59"/>
      <c r="AA29" s="59"/>
      <c r="AB29" s="59"/>
      <c r="AC29" s="70"/>
      <c r="AD29" s="70"/>
      <c r="AE29" s="71" t="str">
        <f t="shared" si="3"/>
        <v/>
      </c>
      <c r="AF29" s="71" t="str">
        <f>IF(X29&lt;&gt;"",(HOUR(X29)+MINUTE(X29)/60)*custohh,"")</f>
        <v/>
      </c>
      <c r="AG29" s="70"/>
      <c r="AH29" s="71" t="str">
        <f t="shared" si="4"/>
        <v/>
      </c>
      <c r="AI29" s="59"/>
      <c r="AJ29" s="59"/>
      <c r="AK29" s="59"/>
      <c r="AL29" s="72"/>
      <c r="AM29" s="59"/>
      <c r="AN29" s="73"/>
      <c r="AO29" s="59"/>
      <c r="AP29" s="59"/>
      <c r="AQ29" s="74"/>
      <c r="AR29" s="74"/>
      <c r="AS29" s="62"/>
      <c r="AT29" s="62"/>
      <c r="AU29" s="59"/>
    </row>
    <row r="30">
      <c r="A30" s="59"/>
      <c r="B30" s="60" t="str">
        <f>IFERROR(VLOOKUP($A30,contratos,2,FALSE),"")</f>
        <v/>
      </c>
      <c r="C30" s="61" t="str">
        <f t="shared" si="1"/>
        <v/>
      </c>
      <c r="D30" s="62"/>
      <c r="E30" s="62"/>
      <c r="F30" s="63"/>
      <c r="G30" s="62"/>
      <c r="H30" s="65"/>
      <c r="I30" s="65"/>
      <c r="J30" s="66" t="str">
        <f>IF(I30&lt;&gt;"",(I30-H30)-almoco,"")</f>
        <v/>
      </c>
      <c r="K30" s="67"/>
      <c r="L30" s="59"/>
      <c r="M30" s="59"/>
      <c r="N30" s="68"/>
      <c r="O30" s="69"/>
      <c r="P30" s="69"/>
      <c r="Q30" s="59"/>
      <c r="R30" s="69"/>
      <c r="S30" s="59"/>
      <c r="T30" s="59"/>
      <c r="U30" s="62"/>
      <c r="V30" s="65"/>
      <c r="W30" s="65"/>
      <c r="X30" s="66" t="str">
        <f>IF(W30&lt;&gt;"",IF((W30-V30)-almoco&gt;=corte_almoco,(W30-V30)-almoco,(W30-V30)),"")</f>
        <v/>
      </c>
      <c r="Y30" s="66" t="str">
        <f t="shared" si="2"/>
        <v/>
      </c>
      <c r="Z30" s="59"/>
      <c r="AA30" s="59"/>
      <c r="AB30" s="59"/>
      <c r="AC30" s="70"/>
      <c r="AD30" s="70"/>
      <c r="AE30" s="71" t="str">
        <f t="shared" si="3"/>
        <v/>
      </c>
      <c r="AF30" s="71" t="str">
        <f>IF(X30&lt;&gt;"",(HOUR(X30)+MINUTE(X30)/60)*custohh,"")</f>
        <v/>
      </c>
      <c r="AG30" s="70"/>
      <c r="AH30" s="71" t="str">
        <f t="shared" si="4"/>
        <v/>
      </c>
      <c r="AI30" s="59"/>
      <c r="AJ30" s="59"/>
      <c r="AK30" s="59"/>
      <c r="AL30" s="72"/>
      <c r="AM30" s="59"/>
      <c r="AN30" s="73"/>
      <c r="AO30" s="59"/>
      <c r="AP30" s="59"/>
      <c r="AQ30" s="74"/>
      <c r="AR30" s="74"/>
      <c r="AS30" s="62"/>
      <c r="AT30" s="62"/>
      <c r="AU30" s="59"/>
    </row>
    <row r="31">
      <c r="A31" s="59"/>
      <c r="B31" s="60" t="str">
        <f>IFERROR(VLOOKUP($A31,contratos,2,FALSE),"")</f>
        <v/>
      </c>
      <c r="C31" s="61" t="str">
        <f t="shared" si="1"/>
        <v/>
      </c>
      <c r="D31" s="62"/>
      <c r="E31" s="62"/>
      <c r="F31" s="63"/>
      <c r="G31" s="62"/>
      <c r="H31" s="65"/>
      <c r="I31" s="65"/>
      <c r="J31" s="66" t="str">
        <f>IF(I31&lt;&gt;"",(I31-H31)-almoco,"")</f>
        <v/>
      </c>
      <c r="K31" s="67"/>
      <c r="L31" s="59"/>
      <c r="M31" s="59"/>
      <c r="N31" s="68"/>
      <c r="O31" s="69"/>
      <c r="P31" s="69"/>
      <c r="Q31" s="59"/>
      <c r="R31" s="69"/>
      <c r="S31" s="59"/>
      <c r="T31" s="59"/>
      <c r="U31" s="62"/>
      <c r="V31" s="65"/>
      <c r="W31" s="65"/>
      <c r="X31" s="66" t="str">
        <f>IF(W31&lt;&gt;"",IF((W31-V31)-almoco&gt;=corte_almoco,(W31-V31)-almoco,(W31-V31)),"")</f>
        <v/>
      </c>
      <c r="Y31" s="66" t="str">
        <f t="shared" si="2"/>
        <v/>
      </c>
      <c r="Z31" s="59"/>
      <c r="AA31" s="59"/>
      <c r="AB31" s="59"/>
      <c r="AC31" s="70"/>
      <c r="AD31" s="70"/>
      <c r="AE31" s="71" t="str">
        <f t="shared" si="3"/>
        <v/>
      </c>
      <c r="AF31" s="71" t="str">
        <f>IF(X31&lt;&gt;"",(HOUR(X31)+MINUTE(X31)/60)*custohh,"")</f>
        <v/>
      </c>
      <c r="AG31" s="70"/>
      <c r="AH31" s="71" t="str">
        <f t="shared" si="4"/>
        <v/>
      </c>
      <c r="AI31" s="59"/>
      <c r="AJ31" s="59"/>
      <c r="AK31" s="59"/>
      <c r="AL31" s="72"/>
      <c r="AM31" s="59"/>
      <c r="AN31" s="73"/>
      <c r="AO31" s="59"/>
      <c r="AP31" s="59"/>
      <c r="AQ31" s="74"/>
      <c r="AR31" s="74"/>
      <c r="AS31" s="62"/>
      <c r="AT31" s="62"/>
      <c r="AU31" s="59"/>
    </row>
    <row r="32">
      <c r="A32" s="59"/>
      <c r="B32" s="60" t="str">
        <f>IFERROR(VLOOKUP($A32,contratos,2,FALSE),"")</f>
        <v/>
      </c>
      <c r="C32" s="61" t="str">
        <f t="shared" si="1"/>
        <v/>
      </c>
      <c r="D32" s="62"/>
      <c r="E32" s="62"/>
      <c r="F32" s="63"/>
      <c r="G32" s="62"/>
      <c r="H32" s="64"/>
      <c r="I32" s="65"/>
      <c r="J32" s="66" t="str">
        <f>IF(I32&lt;&gt;"",(I32-H32)-almoco,"")</f>
        <v/>
      </c>
      <c r="K32" s="67"/>
      <c r="L32" s="59"/>
      <c r="M32" s="59"/>
      <c r="N32" s="68"/>
      <c r="O32" s="69"/>
      <c r="P32" s="69"/>
      <c r="Q32" s="59"/>
      <c r="R32" s="69"/>
      <c r="S32" s="59"/>
      <c r="T32" s="59"/>
      <c r="U32" s="62"/>
      <c r="V32" s="65"/>
      <c r="W32" s="65"/>
      <c r="X32" s="66" t="str">
        <f>IF(W32&lt;&gt;"",IF((W32-V32)-almoco&gt;=corte_almoco,(W32-V32)-almoco,(W32-V32)),"")</f>
        <v/>
      </c>
      <c r="Y32" s="66" t="str">
        <f t="shared" si="2"/>
        <v/>
      </c>
      <c r="Z32" s="59"/>
      <c r="AA32" s="59"/>
      <c r="AB32" s="59"/>
      <c r="AC32" s="70"/>
      <c r="AD32" s="70"/>
      <c r="AE32" s="71" t="str">
        <f t="shared" si="3"/>
        <v/>
      </c>
      <c r="AF32" s="71" t="str">
        <f>IF(X32&lt;&gt;"",(HOUR(X32)+MINUTE(X32)/60)*custohh,"")</f>
        <v/>
      </c>
      <c r="AG32" s="70"/>
      <c r="AH32" s="71" t="str">
        <f t="shared" si="4"/>
        <v/>
      </c>
      <c r="AI32" s="59"/>
      <c r="AJ32" s="59"/>
      <c r="AK32" s="59"/>
      <c r="AL32" s="72"/>
      <c r="AM32" s="59"/>
      <c r="AN32" s="73"/>
      <c r="AO32" s="59"/>
      <c r="AP32" s="59"/>
      <c r="AQ32" s="74"/>
      <c r="AR32" s="74"/>
      <c r="AS32" s="62"/>
      <c r="AT32" s="62"/>
      <c r="AU32" s="59"/>
    </row>
    <row r="33">
      <c r="A33" s="59"/>
      <c r="B33" s="60" t="str">
        <f>IFERROR(VLOOKUP($A33,contratos,2,FALSE),"")</f>
        <v/>
      </c>
      <c r="C33" s="61" t="str">
        <f t="shared" si="1"/>
        <v/>
      </c>
      <c r="D33" s="62"/>
      <c r="E33" s="62"/>
      <c r="F33" s="63"/>
      <c r="G33" s="62"/>
      <c r="H33" s="65"/>
      <c r="I33" s="65"/>
      <c r="J33" s="66" t="str">
        <f>IF(I33&lt;&gt;"",(I33-H33)-almoco,"")</f>
        <v/>
      </c>
      <c r="K33" s="67"/>
      <c r="L33" s="59"/>
      <c r="M33" s="59"/>
      <c r="N33" s="68"/>
      <c r="O33" s="69"/>
      <c r="P33" s="69"/>
      <c r="Q33" s="59"/>
      <c r="R33" s="69"/>
      <c r="S33" s="59"/>
      <c r="T33" s="59"/>
      <c r="U33" s="62"/>
      <c r="V33" s="65"/>
      <c r="W33" s="65"/>
      <c r="X33" s="66" t="str">
        <f>IF(W33&lt;&gt;"",IF((W33-V33)-almoco&gt;=corte_almoco,(W33-V33)-almoco,(W33-V33)),"")</f>
        <v/>
      </c>
      <c r="Y33" s="66" t="str">
        <f t="shared" si="2"/>
        <v/>
      </c>
      <c r="Z33" s="59"/>
      <c r="AA33" s="59"/>
      <c r="AB33" s="59"/>
      <c r="AC33" s="70"/>
      <c r="AD33" s="70"/>
      <c r="AE33" s="71" t="str">
        <f t="shared" si="3"/>
        <v/>
      </c>
      <c r="AF33" s="71" t="str">
        <f>IF(X33&lt;&gt;"",(HOUR(X33)+MINUTE(X33)/60)*custohh,"")</f>
        <v/>
      </c>
      <c r="AG33" s="70"/>
      <c r="AH33" s="71" t="str">
        <f t="shared" si="4"/>
        <v/>
      </c>
      <c r="AI33" s="59"/>
      <c r="AJ33" s="59"/>
      <c r="AK33" s="59"/>
      <c r="AL33" s="72"/>
      <c r="AM33" s="59"/>
      <c r="AN33" s="73"/>
      <c r="AO33" s="59"/>
      <c r="AP33" s="59"/>
      <c r="AQ33" s="74"/>
      <c r="AR33" s="74"/>
      <c r="AS33" s="62"/>
      <c r="AT33" s="62"/>
      <c r="AU33" s="59"/>
    </row>
    <row r="34">
      <c r="A34" s="59"/>
      <c r="B34" s="60" t="str">
        <f>IFERROR(VLOOKUP($A34,contratos,2,FALSE),"")</f>
        <v/>
      </c>
      <c r="C34" s="61" t="str">
        <f t="shared" si="1"/>
        <v/>
      </c>
      <c r="D34" s="62"/>
      <c r="E34" s="62"/>
      <c r="F34" s="63"/>
      <c r="G34" s="62"/>
      <c r="H34" s="65"/>
      <c r="I34" s="65"/>
      <c r="J34" s="66" t="str">
        <f>IF(I34&lt;&gt;"",(I34-H34)-almoco,"")</f>
        <v/>
      </c>
      <c r="K34" s="67"/>
      <c r="L34" s="59"/>
      <c r="M34" s="59"/>
      <c r="N34" s="68"/>
      <c r="O34" s="69"/>
      <c r="P34" s="69"/>
      <c r="Q34" s="59"/>
      <c r="R34" s="69"/>
      <c r="S34" s="59"/>
      <c r="T34" s="59"/>
      <c r="U34" s="62"/>
      <c r="V34" s="65"/>
      <c r="W34" s="65"/>
      <c r="X34" s="66" t="str">
        <f>IF(W34&lt;&gt;"",IF((W34-V34)-almoco&gt;=corte_almoco,(W34-V34)-almoco,(W34-V34)),"")</f>
        <v/>
      </c>
      <c r="Y34" s="66" t="str">
        <f t="shared" si="2"/>
        <v/>
      </c>
      <c r="Z34" s="59"/>
      <c r="AA34" s="59" t="s">
        <v>187</v>
      </c>
      <c r="AB34" s="59"/>
      <c r="AC34" s="70"/>
      <c r="AD34" s="70">
        <v>0.0</v>
      </c>
      <c r="AE34" s="71" t="str">
        <f t="shared" si="3"/>
        <v/>
      </c>
      <c r="AF34" s="71" t="str">
        <f>IF(X34&lt;&gt;"",(HOUR(X34)+MINUTE(X34)/60)*custohh,"")</f>
        <v/>
      </c>
      <c r="AG34" s="70"/>
      <c r="AH34" s="71" t="str">
        <f t="shared" si="4"/>
        <v/>
      </c>
      <c r="AI34" s="59"/>
      <c r="AJ34" s="59"/>
      <c r="AK34" s="59"/>
      <c r="AL34" s="72"/>
      <c r="AM34" s="59"/>
      <c r="AN34" s="73"/>
      <c r="AO34" s="59"/>
      <c r="AP34" s="59"/>
      <c r="AQ34" s="74"/>
      <c r="AR34" s="74"/>
      <c r="AS34" s="62"/>
      <c r="AT34" s="62"/>
      <c r="AU34" s="59"/>
    </row>
    <row r="35">
      <c r="A35" s="59"/>
      <c r="B35" s="60" t="str">
        <f>IFERROR(VLOOKUP($A35,contratos,2,FALSE),"")</f>
        <v/>
      </c>
      <c r="C35" s="61" t="str">
        <f t="shared" si="1"/>
        <v/>
      </c>
      <c r="D35" s="62"/>
      <c r="E35" s="62"/>
      <c r="F35" s="63"/>
      <c r="G35" s="62"/>
      <c r="H35" s="64"/>
      <c r="I35" s="65"/>
      <c r="J35" s="66" t="str">
        <f>IF(I35&lt;&gt;"",(I35-H35)-almoco,"")</f>
        <v/>
      </c>
      <c r="K35" s="67"/>
      <c r="L35" s="59"/>
      <c r="M35" s="59"/>
      <c r="N35" s="68"/>
      <c r="O35" s="69"/>
      <c r="P35" s="69"/>
      <c r="Q35" s="59"/>
      <c r="R35" s="69"/>
      <c r="S35" s="59"/>
      <c r="T35" s="59"/>
      <c r="U35" s="62"/>
      <c r="V35" s="65"/>
      <c r="W35" s="65"/>
      <c r="X35" s="66" t="str">
        <f>IF(W35&lt;&gt;"",IF((W35-V35)-almoco&gt;=corte_almoco,(W35-V35)-almoco,(W35-V35)),"")</f>
        <v/>
      </c>
      <c r="Y35" s="66" t="str">
        <f t="shared" si="2"/>
        <v/>
      </c>
      <c r="Z35" s="59" t="s">
        <v>374</v>
      </c>
      <c r="AA35" s="59" t="s">
        <v>213</v>
      </c>
      <c r="AB35" s="59"/>
      <c r="AC35" s="70"/>
      <c r="AD35" s="70">
        <v>0.0</v>
      </c>
      <c r="AE35" s="71" t="str">
        <f t="shared" si="3"/>
        <v/>
      </c>
      <c r="AF35" s="71" t="str">
        <f>IF(X35&lt;&gt;"",(HOUR(X35)+MINUTE(X35)/60)*custohh,"")</f>
        <v/>
      </c>
      <c r="AG35" s="70"/>
      <c r="AH35" s="71" t="str">
        <f t="shared" si="4"/>
        <v/>
      </c>
      <c r="AI35" s="59"/>
      <c r="AJ35" s="59"/>
      <c r="AK35" s="59"/>
      <c r="AL35" s="72"/>
      <c r="AM35" s="59"/>
      <c r="AN35" s="73"/>
      <c r="AO35" s="59"/>
      <c r="AP35" s="59"/>
      <c r="AQ35" s="74"/>
      <c r="AR35" s="74"/>
      <c r="AS35" s="62"/>
      <c r="AT35" s="62"/>
      <c r="AU35" s="59"/>
    </row>
    <row r="36">
      <c r="A36" s="59"/>
      <c r="B36" s="60" t="str">
        <f>IFERROR(VLOOKUP($A36,contratos,2,FALSE),"")</f>
        <v/>
      </c>
      <c r="C36" s="61" t="str">
        <f t="shared" si="1"/>
        <v/>
      </c>
      <c r="D36" s="62"/>
      <c r="E36" s="62"/>
      <c r="F36" s="63"/>
      <c r="G36" s="62"/>
      <c r="H36" s="64"/>
      <c r="I36" s="65"/>
      <c r="J36" s="66" t="str">
        <f>IF(I36&lt;&gt;"",(I36-H36)-almoco,"")</f>
        <v/>
      </c>
      <c r="K36" s="67"/>
      <c r="L36" s="59"/>
      <c r="M36" s="59"/>
      <c r="N36" s="68"/>
      <c r="O36" s="69"/>
      <c r="P36" s="69"/>
      <c r="Q36" s="59"/>
      <c r="R36" s="69"/>
      <c r="S36" s="59"/>
      <c r="T36" s="59"/>
      <c r="U36" s="62"/>
      <c r="V36" s="65"/>
      <c r="W36" s="65"/>
      <c r="X36" s="66" t="str">
        <f>IF(W36&lt;&gt;"",IF((W36-V36)-almoco&gt;=corte_almoco,(W36-V36)-almoco,(W36-V36)),"")</f>
        <v/>
      </c>
      <c r="Y36" s="66" t="str">
        <f t="shared" si="2"/>
        <v/>
      </c>
      <c r="Z36" s="59" t="s">
        <v>124</v>
      </c>
      <c r="AA36" s="59" t="s">
        <v>211</v>
      </c>
      <c r="AB36" s="59"/>
      <c r="AC36" s="70"/>
      <c r="AD36" s="70">
        <v>750.0</v>
      </c>
      <c r="AE36" s="71" t="str">
        <f t="shared" si="3"/>
        <v/>
      </c>
      <c r="AF36" s="71" t="str">
        <f>IF(X36&lt;&gt;"",(HOUR(X36)+MINUTE(X36)/60)*custohh,"")</f>
        <v/>
      </c>
      <c r="AG36" s="70"/>
      <c r="AH36" s="71" t="str">
        <f t="shared" si="4"/>
        <v/>
      </c>
      <c r="AI36" s="59"/>
      <c r="AJ36" s="59"/>
      <c r="AK36" s="59"/>
      <c r="AL36" s="72"/>
      <c r="AM36" s="59"/>
      <c r="AN36" s="73"/>
      <c r="AO36" s="59"/>
      <c r="AP36" s="59"/>
      <c r="AQ36" s="74"/>
      <c r="AR36" s="74"/>
      <c r="AS36" s="62"/>
      <c r="AT36" s="62"/>
      <c r="AU36" s="59"/>
    </row>
    <row r="37">
      <c r="A37" s="59"/>
      <c r="B37" s="60" t="str">
        <f>IFERROR(VLOOKUP($A37,contratos,2,FALSE),"")</f>
        <v/>
      </c>
      <c r="C37" s="61" t="str">
        <f t="shared" si="1"/>
        <v/>
      </c>
      <c r="D37" s="62"/>
      <c r="E37" s="62"/>
      <c r="F37" s="63"/>
      <c r="G37" s="62"/>
      <c r="H37" s="65"/>
      <c r="I37" s="65"/>
      <c r="J37" s="66" t="str">
        <f>IF(I37&lt;&gt;"",(I37-H37)-almoco,"")</f>
        <v/>
      </c>
      <c r="K37" s="67"/>
      <c r="L37" s="59"/>
      <c r="M37" s="59"/>
      <c r="N37" s="68"/>
      <c r="O37" s="69"/>
      <c r="P37" s="69"/>
      <c r="Q37" s="59"/>
      <c r="R37" s="69"/>
      <c r="S37" s="59"/>
      <c r="T37" s="59"/>
      <c r="U37" s="62"/>
      <c r="V37" s="65"/>
      <c r="W37" s="65"/>
      <c r="X37" s="66" t="str">
        <f>IF(W37&lt;&gt;"",IF((W37-V37)-almoco&gt;=corte_almoco,(W37-V37)-almoco,(W37-V37)),"")</f>
        <v/>
      </c>
      <c r="Y37" s="66" t="str">
        <f t="shared" si="2"/>
        <v/>
      </c>
      <c r="Z37" s="59" t="s">
        <v>124</v>
      </c>
      <c r="AA37" s="59" t="s">
        <v>211</v>
      </c>
      <c r="AB37" s="59"/>
      <c r="AC37" s="70"/>
      <c r="AD37" s="70">
        <v>0.0</v>
      </c>
      <c r="AE37" s="71" t="str">
        <f t="shared" si="3"/>
        <v/>
      </c>
      <c r="AF37" s="71" t="str">
        <f>IF(X37&lt;&gt;"",(HOUR(X37)+MINUTE(X37)/60)*custohh,"")</f>
        <v/>
      </c>
      <c r="AG37" s="70"/>
      <c r="AH37" s="71" t="str">
        <f t="shared" si="4"/>
        <v/>
      </c>
      <c r="AI37" s="59"/>
      <c r="AJ37" s="59"/>
      <c r="AK37" s="59"/>
      <c r="AL37" s="72"/>
      <c r="AM37" s="59"/>
      <c r="AN37" s="73"/>
      <c r="AO37" s="59"/>
      <c r="AP37" s="59"/>
      <c r="AQ37" s="74"/>
      <c r="AR37" s="74"/>
      <c r="AS37" s="62"/>
      <c r="AT37" s="62"/>
      <c r="AU37" s="59"/>
    </row>
    <row r="38">
      <c r="A38" s="59"/>
      <c r="B38" s="60" t="str">
        <f>IFERROR(VLOOKUP($A38,contratos,2,FALSE),"")</f>
        <v/>
      </c>
      <c r="C38" s="61" t="str">
        <f t="shared" si="1"/>
        <v/>
      </c>
      <c r="D38" s="62"/>
      <c r="E38" s="62"/>
      <c r="F38" s="63"/>
      <c r="G38" s="62"/>
      <c r="H38" s="65"/>
      <c r="I38" s="65"/>
      <c r="J38" s="66" t="str">
        <f>IF(I38&lt;&gt;"",(I38-H38)-almoco,"")</f>
        <v/>
      </c>
      <c r="K38" s="67"/>
      <c r="L38" s="59"/>
      <c r="M38" s="59"/>
      <c r="N38" s="68"/>
      <c r="O38" s="69"/>
      <c r="P38" s="69"/>
      <c r="Q38" s="59"/>
      <c r="R38" s="69"/>
      <c r="S38" s="59"/>
      <c r="T38" s="59"/>
      <c r="U38" s="62"/>
      <c r="V38" s="65"/>
      <c r="W38" s="65"/>
      <c r="X38" s="66" t="str">
        <f>IF(W38&lt;&gt;"",IF((W38-V38)-almoco&gt;=corte_almoco,(W38-V38)-almoco,(W38-V38)),"")</f>
        <v/>
      </c>
      <c r="Y38" s="66" t="str">
        <f t="shared" si="2"/>
        <v/>
      </c>
      <c r="Z38" s="59" t="s">
        <v>142</v>
      </c>
      <c r="AA38" s="59" t="s">
        <v>217</v>
      </c>
      <c r="AB38" s="59"/>
      <c r="AC38" s="70"/>
      <c r="AD38" s="70">
        <v>0.0</v>
      </c>
      <c r="AE38" s="71" t="str">
        <f t="shared" si="3"/>
        <v/>
      </c>
      <c r="AF38" s="71" t="str">
        <f>IF(X38&lt;&gt;"",(HOUR(X38)+MINUTE(X38)/60)*custohh,"")</f>
        <v/>
      </c>
      <c r="AG38" s="70"/>
      <c r="AH38" s="71" t="str">
        <f t="shared" si="4"/>
        <v/>
      </c>
      <c r="AI38" s="59"/>
      <c r="AJ38" s="59"/>
      <c r="AK38" s="59"/>
      <c r="AL38" s="72"/>
      <c r="AM38" s="59"/>
      <c r="AN38" s="73"/>
      <c r="AO38" s="59"/>
      <c r="AP38" s="59"/>
      <c r="AQ38" s="74"/>
      <c r="AR38" s="74"/>
      <c r="AS38" s="62"/>
      <c r="AT38" s="62"/>
      <c r="AU38" s="59"/>
    </row>
    <row r="39">
      <c r="A39" s="59"/>
      <c r="B39" s="60" t="str">
        <f>IFERROR(VLOOKUP($A39,contratos,2,FALSE),"")</f>
        <v/>
      </c>
      <c r="C39" s="61" t="str">
        <f t="shared" si="1"/>
        <v/>
      </c>
      <c r="D39" s="62"/>
      <c r="E39" s="62"/>
      <c r="F39" s="63"/>
      <c r="G39" s="62"/>
      <c r="H39" s="65"/>
      <c r="I39" s="65"/>
      <c r="J39" s="66" t="str">
        <f>IF(I39&lt;&gt;"",(I39-H39)-almoco,"")</f>
        <v/>
      </c>
      <c r="K39" s="67"/>
      <c r="L39" s="59"/>
      <c r="M39" s="59"/>
      <c r="N39" s="68"/>
      <c r="O39" s="69"/>
      <c r="P39" s="69"/>
      <c r="Q39" s="59"/>
      <c r="R39" s="69"/>
      <c r="S39" s="59"/>
      <c r="T39" s="59"/>
      <c r="U39" s="62"/>
      <c r="V39" s="65"/>
      <c r="W39" s="65"/>
      <c r="X39" s="66" t="str">
        <f>IF(W39&lt;&gt;"",IF((W39-V39)-almoco&gt;=corte_almoco,(W39-V39)-almoco,(W39-V39)),"")</f>
        <v/>
      </c>
      <c r="Y39" s="66" t="str">
        <f t="shared" si="2"/>
        <v/>
      </c>
      <c r="Z39" s="59" t="s">
        <v>142</v>
      </c>
      <c r="AA39" s="59" t="s">
        <v>217</v>
      </c>
      <c r="AB39" s="59"/>
      <c r="AC39" s="70"/>
      <c r="AD39" s="70">
        <v>0.0</v>
      </c>
      <c r="AE39" s="71" t="str">
        <f t="shared" si="3"/>
        <v/>
      </c>
      <c r="AF39" s="71" t="str">
        <f>IF(X39&lt;&gt;"",(HOUR(X39)+MINUTE(X39)/60)*custohh,"")</f>
        <v/>
      </c>
      <c r="AG39" s="70"/>
      <c r="AH39" s="71" t="str">
        <f t="shared" si="4"/>
        <v/>
      </c>
      <c r="AI39" s="59"/>
      <c r="AJ39" s="59"/>
      <c r="AK39" s="59"/>
      <c r="AL39" s="72"/>
      <c r="AM39" s="59"/>
      <c r="AN39" s="73"/>
      <c r="AO39" s="59"/>
      <c r="AP39" s="59"/>
      <c r="AQ39" s="74"/>
      <c r="AR39" s="74"/>
      <c r="AS39" s="62"/>
      <c r="AT39" s="62"/>
      <c r="AU39" s="59"/>
    </row>
    <row r="40">
      <c r="A40" s="59"/>
      <c r="B40" s="60" t="str">
        <f>IFERROR(VLOOKUP($A40,contratos,2,FALSE),"")</f>
        <v/>
      </c>
      <c r="C40" s="61" t="str">
        <f t="shared" si="1"/>
        <v/>
      </c>
      <c r="D40" s="62"/>
      <c r="E40" s="62"/>
      <c r="F40" s="63"/>
      <c r="G40" s="62"/>
      <c r="H40" s="65"/>
      <c r="I40" s="65"/>
      <c r="J40" s="66" t="str">
        <f>IF(I40&lt;&gt;"",(I40-H40)-almoco,"")</f>
        <v/>
      </c>
      <c r="K40" s="67"/>
      <c r="L40" s="59"/>
      <c r="M40" s="59"/>
      <c r="N40" s="68"/>
      <c r="O40" s="69"/>
      <c r="P40" s="69"/>
      <c r="Q40" s="59"/>
      <c r="R40" s="69"/>
      <c r="S40" s="59"/>
      <c r="T40" s="59"/>
      <c r="U40" s="62"/>
      <c r="V40" s="65"/>
      <c r="W40" s="65"/>
      <c r="X40" s="66" t="str">
        <f>IF(W40&lt;&gt;"",IF((W40-V40)-almoco&gt;=corte_almoco,(W40-V40)-almoco,(W40-V40)),"")</f>
        <v/>
      </c>
      <c r="Y40" s="66" t="str">
        <f t="shared" si="2"/>
        <v/>
      </c>
      <c r="Z40" s="59" t="s">
        <v>151</v>
      </c>
      <c r="AA40" s="59" t="s">
        <v>152</v>
      </c>
      <c r="AB40" s="59"/>
      <c r="AC40" s="70"/>
      <c r="AD40" s="70">
        <v>0.0</v>
      </c>
      <c r="AE40" s="71" t="str">
        <f t="shared" si="3"/>
        <v/>
      </c>
      <c r="AF40" s="71" t="str">
        <f>IF(X40&lt;&gt;"",(HOUR(X40)+MINUTE(X40)/60)*custohh,"")</f>
        <v/>
      </c>
      <c r="AG40" s="70"/>
      <c r="AH40" s="71" t="str">
        <f t="shared" si="4"/>
        <v/>
      </c>
      <c r="AI40" s="59"/>
      <c r="AJ40" s="59"/>
      <c r="AK40" s="59"/>
      <c r="AL40" s="72"/>
      <c r="AM40" s="59"/>
      <c r="AN40" s="73"/>
      <c r="AO40" s="59"/>
      <c r="AP40" s="59"/>
      <c r="AQ40" s="74"/>
      <c r="AR40" s="74"/>
      <c r="AS40" s="62"/>
      <c r="AT40" s="62"/>
      <c r="AU40" s="59"/>
    </row>
    <row r="41">
      <c r="A41" s="59"/>
      <c r="B41" s="60" t="str">
        <f>IFERROR(VLOOKUP($A41,contratos,2,FALSE),"")</f>
        <v/>
      </c>
      <c r="C41" s="61" t="str">
        <f t="shared" si="1"/>
        <v/>
      </c>
      <c r="D41" s="62"/>
      <c r="E41" s="62"/>
      <c r="F41" s="63"/>
      <c r="G41" s="62"/>
      <c r="H41" s="64"/>
      <c r="I41" s="65"/>
      <c r="J41" s="66" t="str">
        <f>IF(I41&lt;&gt;"",(I41-H41)-almoco,"")</f>
        <v/>
      </c>
      <c r="K41" s="67"/>
      <c r="L41" s="59"/>
      <c r="M41" s="59"/>
      <c r="N41" s="68"/>
      <c r="O41" s="69"/>
      <c r="P41" s="69"/>
      <c r="Q41" s="59"/>
      <c r="R41" s="69"/>
      <c r="S41" s="59"/>
      <c r="T41" s="59"/>
      <c r="U41" s="62"/>
      <c r="V41" s="65"/>
      <c r="W41" s="65"/>
      <c r="X41" s="66" t="str">
        <f>IF(W41&lt;&gt;"",IF((W41-V41)-almoco&gt;=corte_almoco,(W41-V41)-almoco,(W41-V41)),"")</f>
        <v/>
      </c>
      <c r="Y41" s="66" t="str">
        <f t="shared" si="2"/>
        <v/>
      </c>
      <c r="Z41" s="59" t="s">
        <v>142</v>
      </c>
      <c r="AA41" s="59" t="s">
        <v>217</v>
      </c>
      <c r="AB41" s="59"/>
      <c r="AC41" s="70"/>
      <c r="AD41" s="70">
        <v>0.0</v>
      </c>
      <c r="AE41" s="71" t="str">
        <f t="shared" si="3"/>
        <v/>
      </c>
      <c r="AF41" s="71" t="str">
        <f>IF(X41&lt;&gt;"",(HOUR(X41)+MINUTE(X41)/60)*custohh,"")</f>
        <v/>
      </c>
      <c r="AG41" s="70"/>
      <c r="AH41" s="71" t="str">
        <f t="shared" si="4"/>
        <v/>
      </c>
      <c r="AI41" s="59"/>
      <c r="AJ41" s="59"/>
      <c r="AK41" s="59"/>
      <c r="AL41" s="72"/>
      <c r="AM41" s="59"/>
      <c r="AN41" s="73"/>
      <c r="AO41" s="59"/>
      <c r="AP41" s="59"/>
      <c r="AQ41" s="74"/>
      <c r="AR41" s="74"/>
      <c r="AS41" s="62"/>
      <c r="AT41" s="62"/>
      <c r="AU41" s="59"/>
    </row>
    <row r="42">
      <c r="A42" s="59"/>
      <c r="B42" s="60" t="str">
        <f>IFERROR(VLOOKUP($A42,contratos,2,FALSE),"")</f>
        <v/>
      </c>
      <c r="C42" s="61" t="str">
        <f t="shared" si="1"/>
        <v/>
      </c>
      <c r="D42" s="62"/>
      <c r="E42" s="62"/>
      <c r="F42" s="63"/>
      <c r="G42" s="62"/>
      <c r="H42" s="65"/>
      <c r="I42" s="65"/>
      <c r="J42" s="66" t="str">
        <f>IF(I42&lt;&gt;"",(I42-H42)-almoco,"")</f>
        <v/>
      </c>
      <c r="K42" s="67"/>
      <c r="L42" s="59"/>
      <c r="M42" s="59"/>
      <c r="N42" s="68"/>
      <c r="O42" s="69"/>
      <c r="P42" s="69"/>
      <c r="Q42" s="59"/>
      <c r="R42" s="69"/>
      <c r="S42" s="59"/>
      <c r="T42" s="59"/>
      <c r="U42" s="62"/>
      <c r="V42" s="65"/>
      <c r="W42" s="65"/>
      <c r="X42" s="66" t="str">
        <f>IF(W42&lt;&gt;"",IF((W42-V42)-almoco&gt;=corte_almoco,(W42-V42)-almoco,(W42-V42)),"")</f>
        <v/>
      </c>
      <c r="Y42" s="66" t="str">
        <f t="shared" si="2"/>
        <v/>
      </c>
      <c r="Z42" s="59" t="s">
        <v>180</v>
      </c>
      <c r="AA42" s="59" t="s">
        <v>134</v>
      </c>
      <c r="AB42" s="59"/>
      <c r="AC42" s="70"/>
      <c r="AD42" s="70">
        <v>1673.8</v>
      </c>
      <c r="AE42" s="71" t="str">
        <f t="shared" si="3"/>
        <v/>
      </c>
      <c r="AF42" s="71" t="str">
        <f>IF(X42&lt;&gt;"",(HOUR(X42)+MINUTE(X42)/60)*custohh,"")</f>
        <v/>
      </c>
      <c r="AG42" s="70"/>
      <c r="AH42" s="71" t="str">
        <f t="shared" si="4"/>
        <v/>
      </c>
      <c r="AI42" s="59"/>
      <c r="AJ42" s="59"/>
      <c r="AK42" s="59"/>
      <c r="AL42" s="72"/>
      <c r="AM42" s="59"/>
      <c r="AN42" s="73"/>
      <c r="AO42" s="59"/>
      <c r="AP42" s="59"/>
      <c r="AQ42" s="74"/>
      <c r="AR42" s="74"/>
      <c r="AS42" s="62"/>
      <c r="AT42" s="62"/>
      <c r="AU42" s="59"/>
    </row>
    <row r="43">
      <c r="A43" s="59"/>
      <c r="B43" s="60" t="str">
        <f>IFERROR(VLOOKUP($A43,contratos,2,FALSE),"")</f>
        <v/>
      </c>
      <c r="C43" s="61" t="str">
        <f t="shared" si="1"/>
        <v/>
      </c>
      <c r="D43" s="62"/>
      <c r="E43" s="62"/>
      <c r="F43" s="63"/>
      <c r="G43" s="62"/>
      <c r="H43" s="64"/>
      <c r="I43" s="65"/>
      <c r="J43" s="66" t="str">
        <f>IF(I43&lt;&gt;"",(I43-H43)-almoco,"")</f>
        <v/>
      </c>
      <c r="K43" s="67"/>
      <c r="L43" s="59"/>
      <c r="M43" s="59"/>
      <c r="N43" s="68"/>
      <c r="O43" s="69"/>
      <c r="P43" s="69"/>
      <c r="Q43" s="59"/>
      <c r="R43" s="69"/>
      <c r="S43" s="59"/>
      <c r="T43" s="59"/>
      <c r="U43" s="62"/>
      <c r="V43" s="65"/>
      <c r="W43" s="65"/>
      <c r="X43" s="66" t="str">
        <f>IF(W43&lt;&gt;"",IF((W43-V43)-almoco&gt;=corte_almoco,(W43-V43)-almoco,(W43-V43)),"")</f>
        <v/>
      </c>
      <c r="Y43" s="66" t="str">
        <f t="shared" si="2"/>
        <v/>
      </c>
      <c r="Z43" s="59" t="s">
        <v>151</v>
      </c>
      <c r="AA43" s="59" t="s">
        <v>152</v>
      </c>
      <c r="AB43" s="59"/>
      <c r="AC43" s="70"/>
      <c r="AD43" s="70">
        <v>0.0</v>
      </c>
      <c r="AE43" s="71" t="str">
        <f t="shared" si="3"/>
        <v/>
      </c>
      <c r="AF43" s="71" t="str">
        <f>IF(X43&lt;&gt;"",(HOUR(X43)+MINUTE(X43)/60)*custohh,"")</f>
        <v/>
      </c>
      <c r="AG43" s="70"/>
      <c r="AH43" s="71" t="str">
        <f t="shared" si="4"/>
        <v/>
      </c>
      <c r="AI43" s="59"/>
      <c r="AJ43" s="59"/>
      <c r="AK43" s="59"/>
      <c r="AL43" s="72"/>
      <c r="AM43" s="59"/>
      <c r="AN43" s="73"/>
      <c r="AO43" s="59"/>
      <c r="AP43" s="59"/>
      <c r="AQ43" s="74"/>
      <c r="AR43" s="74"/>
      <c r="AS43" s="62"/>
      <c r="AT43" s="62"/>
      <c r="AU43" s="59"/>
    </row>
    <row r="44">
      <c r="A44" s="59"/>
      <c r="B44" s="60" t="str">
        <f>IFERROR(VLOOKUP($A44,contratos,2,FALSE),"")</f>
        <v/>
      </c>
      <c r="C44" s="61" t="str">
        <f t="shared" si="1"/>
        <v/>
      </c>
      <c r="D44" s="62"/>
      <c r="E44" s="62"/>
      <c r="F44" s="63"/>
      <c r="G44" s="62"/>
      <c r="H44" s="64"/>
      <c r="I44" s="65"/>
      <c r="J44" s="66" t="str">
        <f>IF(I44&lt;&gt;"",(I44-H44)-almoco,"")</f>
        <v/>
      </c>
      <c r="K44" s="67"/>
      <c r="L44" s="59"/>
      <c r="M44" s="59"/>
      <c r="N44" s="68"/>
      <c r="O44" s="69"/>
      <c r="P44" s="69"/>
      <c r="Q44" s="59"/>
      <c r="R44" s="69"/>
      <c r="S44" s="59"/>
      <c r="T44" s="59"/>
      <c r="U44" s="62"/>
      <c r="V44" s="65"/>
      <c r="W44" s="65"/>
      <c r="X44" s="66" t="str">
        <f>IF(W44&lt;&gt;"",IF((W44-V44)-almoco&gt;=corte_almoco,(W44-V44)-almoco,(W44-V44)),"")</f>
        <v/>
      </c>
      <c r="Y44" s="66" t="str">
        <f t="shared" si="2"/>
        <v/>
      </c>
      <c r="Z44" s="59" t="s">
        <v>374</v>
      </c>
      <c r="AA44" s="59" t="s">
        <v>187</v>
      </c>
      <c r="AB44" s="59"/>
      <c r="AC44" s="70"/>
      <c r="AD44" s="70">
        <v>6522.81</v>
      </c>
      <c r="AE44" s="71" t="str">
        <f t="shared" si="3"/>
        <v/>
      </c>
      <c r="AF44" s="71" t="str">
        <f>IF(X44&lt;&gt;"",(HOUR(X44)+MINUTE(X44)/60)*custohh,"")</f>
        <v/>
      </c>
      <c r="AG44" s="70"/>
      <c r="AH44" s="71" t="str">
        <f t="shared" si="4"/>
        <v/>
      </c>
      <c r="AI44" s="59"/>
      <c r="AJ44" s="59"/>
      <c r="AK44" s="59"/>
      <c r="AL44" s="72"/>
      <c r="AM44" s="59"/>
      <c r="AN44" s="73"/>
      <c r="AO44" s="59"/>
      <c r="AP44" s="59"/>
      <c r="AQ44" s="74"/>
      <c r="AR44" s="74"/>
      <c r="AS44" s="62"/>
      <c r="AT44" s="62"/>
      <c r="AU44" s="59"/>
    </row>
    <row r="45">
      <c r="A45" s="59"/>
      <c r="B45" s="60" t="str">
        <f>IFERROR(VLOOKUP($A45,contratos,2,FALSE),"")</f>
        <v/>
      </c>
      <c r="C45" s="61" t="str">
        <f t="shared" si="1"/>
        <v/>
      </c>
      <c r="D45" s="62"/>
      <c r="E45" s="62"/>
      <c r="F45" s="63"/>
      <c r="G45" s="62"/>
      <c r="H45" s="65"/>
      <c r="I45" s="65"/>
      <c r="J45" s="66" t="str">
        <f>IF(I45&lt;&gt;"",(I45-H45)-almoco,"")</f>
        <v/>
      </c>
      <c r="K45" s="67"/>
      <c r="L45" s="59"/>
      <c r="M45" s="59"/>
      <c r="N45" s="68"/>
      <c r="O45" s="69"/>
      <c r="P45" s="69"/>
      <c r="Q45" s="59"/>
      <c r="R45" s="69"/>
      <c r="S45" s="59"/>
      <c r="T45" s="59"/>
      <c r="U45" s="62"/>
      <c r="V45" s="65"/>
      <c r="W45" s="65"/>
      <c r="X45" s="66" t="str">
        <f>IF(W45&lt;&gt;"",IF((W45-V45)-almoco&gt;=corte_almoco,(W45-V45)-almoco,(W45-V45)),"")</f>
        <v/>
      </c>
      <c r="Y45" s="66" t="str">
        <f t="shared" si="2"/>
        <v/>
      </c>
      <c r="Z45" s="59" t="s">
        <v>374</v>
      </c>
      <c r="AA45" s="59" t="s">
        <v>187</v>
      </c>
      <c r="AB45" s="59"/>
      <c r="AC45" s="70"/>
      <c r="AD45" s="70">
        <v>0.0</v>
      </c>
      <c r="AE45" s="71" t="str">
        <f t="shared" si="3"/>
        <v/>
      </c>
      <c r="AF45" s="71" t="str">
        <f>IF(X45&lt;&gt;"",(HOUR(X45)+MINUTE(X45)/60)*custohh,"")</f>
        <v/>
      </c>
      <c r="AG45" s="70"/>
      <c r="AH45" s="71" t="str">
        <f t="shared" si="4"/>
        <v/>
      </c>
      <c r="AI45" s="59"/>
      <c r="AJ45" s="59"/>
      <c r="AK45" s="59"/>
      <c r="AL45" s="72"/>
      <c r="AM45" s="59"/>
      <c r="AN45" s="73"/>
      <c r="AO45" s="59"/>
      <c r="AP45" s="59"/>
      <c r="AQ45" s="74"/>
      <c r="AR45" s="74"/>
      <c r="AS45" s="62"/>
      <c r="AT45" s="62"/>
      <c r="AU45" s="59"/>
    </row>
    <row r="46">
      <c r="A46" s="59"/>
      <c r="B46" s="60" t="str">
        <f>IFERROR(VLOOKUP($A46,contratos,2,FALSE),"")</f>
        <v/>
      </c>
      <c r="C46" s="61" t="str">
        <f t="shared" si="1"/>
        <v/>
      </c>
      <c r="D46" s="62"/>
      <c r="E46" s="62"/>
      <c r="F46" s="63"/>
      <c r="G46" s="62"/>
      <c r="H46" s="64"/>
      <c r="I46" s="65"/>
      <c r="J46" s="66" t="str">
        <f>IF(I46&lt;&gt;"",(I46-H46)-almoco,"")</f>
        <v/>
      </c>
      <c r="K46" s="67"/>
      <c r="L46" s="59"/>
      <c r="M46" s="59"/>
      <c r="N46" s="68"/>
      <c r="O46" s="69"/>
      <c r="P46" s="69"/>
      <c r="Q46" s="59"/>
      <c r="R46" s="69"/>
      <c r="S46" s="59"/>
      <c r="T46" s="59"/>
      <c r="U46" s="62"/>
      <c r="V46" s="65"/>
      <c r="W46" s="65"/>
      <c r="X46" s="66" t="str">
        <f>IF(W46&lt;&gt;"",IF((W46-V46)-almoco&gt;=corte_almoco,(W46-V46)-almoco,(W46-V46)),"")</f>
        <v/>
      </c>
      <c r="Y46" s="66" t="str">
        <f t="shared" si="2"/>
        <v/>
      </c>
      <c r="Z46" s="59" t="s">
        <v>203</v>
      </c>
      <c r="AA46" s="59" t="s">
        <v>125</v>
      </c>
      <c r="AB46" s="59"/>
      <c r="AC46" s="70"/>
      <c r="AD46" s="70">
        <v>171003.47</v>
      </c>
      <c r="AE46" s="71" t="str">
        <f t="shared" si="3"/>
        <v/>
      </c>
      <c r="AF46" s="71" t="str">
        <f>IF(X46&lt;&gt;"",(HOUR(X46)+MINUTE(X46)/60)*custohh,"")</f>
        <v/>
      </c>
      <c r="AG46" s="70"/>
      <c r="AH46" s="71" t="str">
        <f t="shared" si="4"/>
        <v/>
      </c>
      <c r="AI46" s="59"/>
      <c r="AJ46" s="59"/>
      <c r="AK46" s="59"/>
      <c r="AL46" s="72"/>
      <c r="AM46" s="59"/>
      <c r="AN46" s="73"/>
      <c r="AO46" s="59"/>
      <c r="AP46" s="59"/>
      <c r="AQ46" s="74"/>
      <c r="AR46" s="74"/>
      <c r="AS46" s="62"/>
      <c r="AT46" s="62"/>
      <c r="AU46" s="59"/>
    </row>
    <row r="47">
      <c r="A47" s="59"/>
      <c r="B47" s="60" t="str">
        <f>IFERROR(VLOOKUP($A47,contratos,2,FALSE),"")</f>
        <v/>
      </c>
      <c r="C47" s="61" t="str">
        <f t="shared" si="1"/>
        <v/>
      </c>
      <c r="D47" s="62"/>
      <c r="E47" s="62"/>
      <c r="F47" s="63"/>
      <c r="G47" s="62"/>
      <c r="H47" s="65"/>
      <c r="I47" s="65"/>
      <c r="J47" s="66" t="str">
        <f>IF(I47&lt;&gt;"",(I47-H47)-almoco,"")</f>
        <v/>
      </c>
      <c r="K47" s="67"/>
      <c r="L47" s="59"/>
      <c r="M47" s="59"/>
      <c r="N47" s="68"/>
      <c r="O47" s="69"/>
      <c r="P47" s="69"/>
      <c r="Q47" s="59"/>
      <c r="R47" s="69"/>
      <c r="S47" s="59"/>
      <c r="T47" s="59"/>
      <c r="U47" s="62"/>
      <c r="V47" s="65"/>
      <c r="W47" s="65"/>
      <c r="X47" s="66" t="str">
        <f>IF(W47&lt;&gt;"",IF((W47-V47)-almoco&gt;=corte_almoco,(W47-V47)-almoco,(W47-V47)),"")</f>
        <v/>
      </c>
      <c r="Y47" s="66" t="str">
        <f t="shared" si="2"/>
        <v/>
      </c>
      <c r="Z47" s="59" t="s">
        <v>180</v>
      </c>
      <c r="AA47" s="59" t="s">
        <v>134</v>
      </c>
      <c r="AB47" s="59"/>
      <c r="AC47" s="70"/>
      <c r="AD47" s="70">
        <v>0.0</v>
      </c>
      <c r="AE47" s="71" t="str">
        <f t="shared" si="3"/>
        <v/>
      </c>
      <c r="AF47" s="71" t="str">
        <f>IF(X47&lt;&gt;"",(HOUR(X47)+MINUTE(X47)/60)*custohh,"")</f>
        <v/>
      </c>
      <c r="AG47" s="70"/>
      <c r="AH47" s="71" t="str">
        <f t="shared" si="4"/>
        <v/>
      </c>
      <c r="AI47" s="59"/>
      <c r="AJ47" s="59"/>
      <c r="AK47" s="59"/>
      <c r="AL47" s="72"/>
      <c r="AM47" s="59"/>
      <c r="AN47" s="73"/>
      <c r="AO47" s="59"/>
      <c r="AP47" s="59"/>
      <c r="AQ47" s="74"/>
      <c r="AR47" s="74"/>
      <c r="AS47" s="62"/>
      <c r="AT47" s="62"/>
      <c r="AU47" s="59"/>
    </row>
    <row r="48">
      <c r="A48" s="59"/>
      <c r="B48" s="60" t="str">
        <f>IFERROR(VLOOKUP($A48,contratos,2,FALSE),"")</f>
        <v/>
      </c>
      <c r="C48" s="61" t="str">
        <f t="shared" si="1"/>
        <v/>
      </c>
      <c r="D48" s="62"/>
      <c r="E48" s="62"/>
      <c r="F48" s="63"/>
      <c r="G48" s="62"/>
      <c r="H48" s="65"/>
      <c r="I48" s="65"/>
      <c r="J48" s="66" t="str">
        <f>IF(I48&lt;&gt;"",(I48-H48)-almoco,"")</f>
        <v/>
      </c>
      <c r="K48" s="67"/>
      <c r="L48" s="59"/>
      <c r="M48" s="59"/>
      <c r="N48" s="68"/>
      <c r="O48" s="69"/>
      <c r="P48" s="69"/>
      <c r="Q48" s="59"/>
      <c r="R48" s="69"/>
      <c r="S48" s="59"/>
      <c r="T48" s="59"/>
      <c r="U48" s="62"/>
      <c r="V48" s="65"/>
      <c r="W48" s="65"/>
      <c r="X48" s="66" t="str">
        <f>IF(W48&lt;&gt;"",IF((W48-V48)-almoco&gt;=corte_almoco,(W48-V48)-almoco,(W48-V48)),"")</f>
        <v/>
      </c>
      <c r="Y48" s="66" t="str">
        <f t="shared" si="2"/>
        <v/>
      </c>
      <c r="Z48" s="59" t="s">
        <v>374</v>
      </c>
      <c r="AA48" s="59" t="s">
        <v>187</v>
      </c>
      <c r="AB48" s="59"/>
      <c r="AC48" s="70"/>
      <c r="AD48" s="70">
        <v>0.0</v>
      </c>
      <c r="AE48" s="71" t="str">
        <f t="shared" si="3"/>
        <v/>
      </c>
      <c r="AF48" s="71" t="str">
        <f>IF(X48&lt;&gt;"",(HOUR(X48)+MINUTE(X48)/60)*custohh,"")</f>
        <v/>
      </c>
      <c r="AG48" s="70"/>
      <c r="AH48" s="71" t="str">
        <f t="shared" si="4"/>
        <v/>
      </c>
      <c r="AI48" s="59"/>
      <c r="AJ48" s="59"/>
      <c r="AK48" s="59"/>
      <c r="AL48" s="72"/>
      <c r="AM48" s="59"/>
      <c r="AN48" s="73"/>
      <c r="AO48" s="59"/>
      <c r="AP48" s="59"/>
      <c r="AQ48" s="74"/>
      <c r="AR48" s="74"/>
      <c r="AS48" s="62"/>
      <c r="AT48" s="62"/>
      <c r="AU48" s="59"/>
    </row>
    <row r="49">
      <c r="A49" s="59"/>
      <c r="B49" s="60" t="str">
        <f>IFERROR(VLOOKUP($A49,contratos,2,FALSE),"")</f>
        <v/>
      </c>
      <c r="C49" s="61" t="str">
        <f t="shared" si="1"/>
        <v/>
      </c>
      <c r="D49" s="62"/>
      <c r="E49" s="62"/>
      <c r="F49" s="63"/>
      <c r="G49" s="62"/>
      <c r="H49" s="65"/>
      <c r="I49" s="65"/>
      <c r="J49" s="66" t="str">
        <f>IF(I49&lt;&gt;"",(I49-H49)-almoco,"")</f>
        <v/>
      </c>
      <c r="K49" s="67"/>
      <c r="L49" s="59"/>
      <c r="M49" s="59"/>
      <c r="N49" s="68"/>
      <c r="O49" s="69"/>
      <c r="P49" s="69"/>
      <c r="Q49" s="59"/>
      <c r="R49" s="69"/>
      <c r="S49" s="59"/>
      <c r="T49" s="59"/>
      <c r="U49" s="62"/>
      <c r="V49" s="65"/>
      <c r="W49" s="65"/>
      <c r="X49" s="66" t="str">
        <f>IF(W49&lt;&gt;"",IF((W49-V49)-almoco&gt;=corte_almoco,(W49-V49)-almoco,(W49-V49)),"")</f>
        <v/>
      </c>
      <c r="Y49" s="66" t="str">
        <f t="shared" si="2"/>
        <v/>
      </c>
      <c r="Z49" s="59" t="s">
        <v>124</v>
      </c>
      <c r="AA49" s="59" t="s">
        <v>211</v>
      </c>
      <c r="AB49" s="59"/>
      <c r="AC49" s="70"/>
      <c r="AD49" s="70">
        <v>0.0</v>
      </c>
      <c r="AE49" s="71" t="str">
        <f t="shared" si="3"/>
        <v/>
      </c>
      <c r="AF49" s="71" t="str">
        <f>IF(X49&lt;&gt;"",(HOUR(X49)+MINUTE(X49)/60)*custohh,"")</f>
        <v/>
      </c>
      <c r="AG49" s="70"/>
      <c r="AH49" s="71" t="str">
        <f t="shared" si="4"/>
        <v/>
      </c>
      <c r="AI49" s="59"/>
      <c r="AJ49" s="59"/>
      <c r="AK49" s="59"/>
      <c r="AL49" s="72"/>
      <c r="AM49" s="59"/>
      <c r="AN49" s="73"/>
      <c r="AO49" s="59"/>
      <c r="AP49" s="59"/>
      <c r="AQ49" s="74"/>
      <c r="AR49" s="74"/>
      <c r="AS49" s="62"/>
      <c r="AT49" s="62"/>
      <c r="AU49" s="59"/>
    </row>
    <row r="50">
      <c r="A50" s="59"/>
      <c r="B50" s="60" t="str">
        <f>IFERROR(VLOOKUP($A50,contratos,2,FALSE),"")</f>
        <v/>
      </c>
      <c r="C50" s="61" t="str">
        <f t="shared" si="1"/>
        <v/>
      </c>
      <c r="D50" s="62"/>
      <c r="E50" s="62"/>
      <c r="F50" s="63"/>
      <c r="G50" s="62"/>
      <c r="H50" s="65"/>
      <c r="I50" s="65"/>
      <c r="J50" s="66" t="str">
        <f>IF(I50&lt;&gt;"",(I50-H50)-almoco,"")</f>
        <v/>
      </c>
      <c r="K50" s="67"/>
      <c r="L50" s="59"/>
      <c r="M50" s="59"/>
      <c r="N50" s="68"/>
      <c r="O50" s="69"/>
      <c r="P50" s="69"/>
      <c r="Q50" s="59"/>
      <c r="R50" s="69"/>
      <c r="S50" s="59"/>
      <c r="T50" s="59"/>
      <c r="U50" s="62"/>
      <c r="V50" s="65"/>
      <c r="W50" s="65"/>
      <c r="X50" s="66" t="str">
        <f>IF(W50&lt;&gt;"",IF((W50-V50)-almoco&gt;=corte_almoco,(W50-V50)-almoco,(W50-V50)),"")</f>
        <v/>
      </c>
      <c r="Y50" s="66" t="str">
        <f t="shared" si="2"/>
        <v/>
      </c>
      <c r="Z50" s="59" t="s">
        <v>142</v>
      </c>
      <c r="AA50" s="59" t="s">
        <v>217</v>
      </c>
      <c r="AB50" s="59"/>
      <c r="AC50" s="70"/>
      <c r="AD50" s="70">
        <v>0.0</v>
      </c>
      <c r="AE50" s="71" t="str">
        <f t="shared" si="3"/>
        <v/>
      </c>
      <c r="AF50" s="71" t="str">
        <f>IF(X50&lt;&gt;"",(HOUR(X50)+MINUTE(X50)/60)*custohh,"")</f>
        <v/>
      </c>
      <c r="AG50" s="70"/>
      <c r="AH50" s="71" t="str">
        <f t="shared" si="4"/>
        <v/>
      </c>
      <c r="AI50" s="59"/>
      <c r="AJ50" s="59"/>
      <c r="AK50" s="59"/>
      <c r="AL50" s="72"/>
      <c r="AM50" s="59"/>
      <c r="AN50" s="73"/>
      <c r="AO50" s="59"/>
      <c r="AP50" s="59"/>
      <c r="AQ50" s="74"/>
      <c r="AR50" s="74"/>
      <c r="AS50" s="62"/>
      <c r="AT50" s="62"/>
      <c r="AU50" s="59"/>
    </row>
    <row r="51">
      <c r="A51" s="59"/>
      <c r="B51" s="60" t="str">
        <f>IFERROR(VLOOKUP($A51,contratos,2,FALSE),"")</f>
        <v/>
      </c>
      <c r="C51" s="61" t="str">
        <f t="shared" si="1"/>
        <v/>
      </c>
      <c r="D51" s="62"/>
      <c r="E51" s="62"/>
      <c r="F51" s="63"/>
      <c r="G51" s="62"/>
      <c r="H51" s="65"/>
      <c r="I51" s="65"/>
      <c r="J51" s="66" t="str">
        <f>IF(I51&lt;&gt;"",(I51-H51)-almoco,"")</f>
        <v/>
      </c>
      <c r="K51" s="67"/>
      <c r="L51" s="59"/>
      <c r="M51" s="59"/>
      <c r="N51" s="68"/>
      <c r="O51" s="69"/>
      <c r="P51" s="69"/>
      <c r="Q51" s="59"/>
      <c r="R51" s="69"/>
      <c r="S51" s="59"/>
      <c r="T51" s="59"/>
      <c r="U51" s="62"/>
      <c r="V51" s="65"/>
      <c r="W51" s="65"/>
      <c r="X51" s="66" t="str">
        <f>IF(W51&lt;&gt;"",IF((W51-V51)-almoco&gt;=corte_almoco,(W51-V51)-almoco,(W51-V51)),"")</f>
        <v/>
      </c>
      <c r="Y51" s="66" t="str">
        <f t="shared" si="2"/>
        <v/>
      </c>
      <c r="Z51" s="59" t="s">
        <v>180</v>
      </c>
      <c r="AA51" s="59" t="s">
        <v>134</v>
      </c>
      <c r="AB51" s="59"/>
      <c r="AC51" s="70"/>
      <c r="AD51" s="70">
        <v>0.0</v>
      </c>
      <c r="AE51" s="71" t="str">
        <f t="shared" si="3"/>
        <v/>
      </c>
      <c r="AF51" s="71" t="str">
        <f>IF(X51&lt;&gt;"",(HOUR(X51)+MINUTE(X51)/60)*custohh,"")</f>
        <v/>
      </c>
      <c r="AG51" s="70"/>
      <c r="AH51" s="71" t="str">
        <f t="shared" si="4"/>
        <v/>
      </c>
      <c r="AI51" s="59"/>
      <c r="AJ51" s="59"/>
      <c r="AK51" s="59"/>
      <c r="AL51" s="72"/>
      <c r="AM51" s="59"/>
      <c r="AN51" s="73"/>
      <c r="AO51" s="59"/>
      <c r="AP51" s="59"/>
      <c r="AQ51" s="74"/>
      <c r="AR51" s="74"/>
      <c r="AS51" s="62"/>
      <c r="AT51" s="62"/>
      <c r="AU51" s="59"/>
    </row>
    <row r="52">
      <c r="A52" s="59"/>
      <c r="B52" s="60" t="str">
        <f>IFERROR(VLOOKUP($A52,contratos,2,FALSE),"")</f>
        <v/>
      </c>
      <c r="C52" s="61" t="str">
        <f t="shared" si="1"/>
        <v/>
      </c>
      <c r="D52" s="62"/>
      <c r="E52" s="62"/>
      <c r="F52" s="63"/>
      <c r="G52" s="62"/>
      <c r="H52" s="65"/>
      <c r="I52" s="65"/>
      <c r="J52" s="66" t="str">
        <f>IF(I52&lt;&gt;"",(I52-H52)-almoco,"")</f>
        <v/>
      </c>
      <c r="K52" s="67"/>
      <c r="L52" s="59"/>
      <c r="M52" s="59"/>
      <c r="N52" s="68"/>
      <c r="O52" s="69"/>
      <c r="P52" s="69"/>
      <c r="Q52" s="59"/>
      <c r="R52" s="69"/>
      <c r="S52" s="59"/>
      <c r="T52" s="59"/>
      <c r="U52" s="62"/>
      <c r="V52" s="65"/>
      <c r="W52" s="65"/>
      <c r="X52" s="66" t="str">
        <f>IF(W52&lt;&gt;"",IF((W52-V52)-almoco&gt;=corte_almoco,(W52-V52)-almoco,(W52-V52)),"")</f>
        <v/>
      </c>
      <c r="Y52" s="66" t="str">
        <f t="shared" si="2"/>
        <v/>
      </c>
      <c r="Z52" s="59" t="s">
        <v>142</v>
      </c>
      <c r="AA52" s="59" t="s">
        <v>217</v>
      </c>
      <c r="AB52" s="59"/>
      <c r="AC52" s="70"/>
      <c r="AD52" s="70">
        <v>0.0</v>
      </c>
      <c r="AE52" s="71" t="str">
        <f t="shared" si="3"/>
        <v/>
      </c>
      <c r="AF52" s="71" t="str">
        <f>IF(X52&lt;&gt;"",(HOUR(X52)+MINUTE(X52)/60)*custohh,"")</f>
        <v/>
      </c>
      <c r="AG52" s="70"/>
      <c r="AH52" s="71" t="str">
        <f t="shared" si="4"/>
        <v/>
      </c>
      <c r="AI52" s="59"/>
      <c r="AJ52" s="59"/>
      <c r="AK52" s="59"/>
      <c r="AL52" s="72"/>
      <c r="AM52" s="59"/>
      <c r="AN52" s="73"/>
      <c r="AO52" s="59"/>
      <c r="AP52" s="59"/>
      <c r="AQ52" s="74"/>
      <c r="AR52" s="74"/>
      <c r="AS52" s="62"/>
      <c r="AT52" s="62"/>
      <c r="AU52" s="59"/>
    </row>
    <row r="53">
      <c r="A53" s="59"/>
      <c r="B53" s="60" t="str">
        <f>IFERROR(VLOOKUP($A53,contratos,2,FALSE),"")</f>
        <v/>
      </c>
      <c r="C53" s="61" t="str">
        <f t="shared" si="1"/>
        <v/>
      </c>
      <c r="D53" s="62"/>
      <c r="E53" s="62"/>
      <c r="F53" s="63"/>
      <c r="G53" s="62"/>
      <c r="H53" s="64"/>
      <c r="I53" s="65"/>
      <c r="J53" s="66" t="str">
        <f>IF(I53&lt;&gt;"",(I53-H53)-almoco,"")</f>
        <v/>
      </c>
      <c r="K53" s="67"/>
      <c r="L53" s="59"/>
      <c r="M53" s="59"/>
      <c r="N53" s="68"/>
      <c r="O53" s="69"/>
      <c r="P53" s="69"/>
      <c r="Q53" s="59"/>
      <c r="R53" s="69"/>
      <c r="S53" s="59"/>
      <c r="T53" s="59"/>
      <c r="U53" s="62"/>
      <c r="V53" s="65"/>
      <c r="W53" s="65"/>
      <c r="X53" s="66" t="str">
        <f>IF(W53&lt;&gt;"",IF((W53-V53)-almoco&gt;=corte_almoco,(W53-V53)-almoco,(W53-V53)),"")</f>
        <v/>
      </c>
      <c r="Y53" s="66" t="str">
        <f t="shared" si="2"/>
        <v/>
      </c>
      <c r="Z53" s="59" t="s">
        <v>142</v>
      </c>
      <c r="AA53" s="59" t="s">
        <v>217</v>
      </c>
      <c r="AB53" s="59"/>
      <c r="AC53" s="70"/>
      <c r="AD53" s="70">
        <v>350.0</v>
      </c>
      <c r="AE53" s="71" t="str">
        <f t="shared" si="3"/>
        <v/>
      </c>
      <c r="AF53" s="71" t="str">
        <f>IF(X53&lt;&gt;"",(HOUR(X53)+MINUTE(X53)/60)*custohh,"")</f>
        <v/>
      </c>
      <c r="AG53" s="70"/>
      <c r="AH53" s="71" t="str">
        <f t="shared" si="4"/>
        <v/>
      </c>
      <c r="AI53" s="59"/>
      <c r="AJ53" s="59"/>
      <c r="AK53" s="59"/>
      <c r="AL53" s="72"/>
      <c r="AM53" s="59"/>
      <c r="AN53" s="73"/>
      <c r="AO53" s="59"/>
      <c r="AP53" s="59"/>
      <c r="AQ53" s="74"/>
      <c r="AR53" s="74"/>
      <c r="AS53" s="62"/>
      <c r="AT53" s="62"/>
      <c r="AU53" s="59"/>
    </row>
    <row r="54">
      <c r="A54" s="59"/>
      <c r="B54" s="60" t="str">
        <f>IFERROR(VLOOKUP($A54,contratos,2,FALSE),"")</f>
        <v/>
      </c>
      <c r="C54" s="61" t="str">
        <f t="shared" si="1"/>
        <v/>
      </c>
      <c r="D54" s="62"/>
      <c r="E54" s="62"/>
      <c r="F54" s="63"/>
      <c r="G54" s="62"/>
      <c r="H54" s="65"/>
      <c r="I54" s="65"/>
      <c r="J54" s="66" t="str">
        <f>IF(I54&lt;&gt;"",(I54-H54)-almoco,"")</f>
        <v/>
      </c>
      <c r="K54" s="67"/>
      <c r="L54" s="59"/>
      <c r="M54" s="59"/>
      <c r="N54" s="68"/>
      <c r="O54" s="69"/>
      <c r="P54" s="69"/>
      <c r="Q54" s="59"/>
      <c r="R54" s="69"/>
      <c r="S54" s="59"/>
      <c r="T54" s="59"/>
      <c r="U54" s="62"/>
      <c r="V54" s="65"/>
      <c r="W54" s="65"/>
      <c r="X54" s="66" t="str">
        <f>IF(W54&lt;&gt;"",IF((W54-V54)-almoco&gt;=corte_almoco,(W54-V54)-almoco,(W54-V54)),"")</f>
        <v/>
      </c>
      <c r="Y54" s="66" t="str">
        <f t="shared" si="2"/>
        <v/>
      </c>
      <c r="Z54" s="59" t="s">
        <v>180</v>
      </c>
      <c r="AA54" s="59" t="s">
        <v>134</v>
      </c>
      <c r="AB54" s="59"/>
      <c r="AC54" s="70"/>
      <c r="AD54" s="70">
        <v>350.0</v>
      </c>
      <c r="AE54" s="71" t="str">
        <f t="shared" si="3"/>
        <v/>
      </c>
      <c r="AF54" s="71" t="str">
        <f>IF(X54&lt;&gt;"",(HOUR(X54)+MINUTE(X54)/60)*custohh,"")</f>
        <v/>
      </c>
      <c r="AG54" s="70"/>
      <c r="AH54" s="71" t="str">
        <f t="shared" si="4"/>
        <v/>
      </c>
      <c r="AI54" s="59"/>
      <c r="AJ54" s="59"/>
      <c r="AK54" s="59"/>
      <c r="AL54" s="72"/>
      <c r="AM54" s="59"/>
      <c r="AN54" s="73"/>
      <c r="AO54" s="59"/>
      <c r="AP54" s="59"/>
      <c r="AQ54" s="74"/>
      <c r="AR54" s="74"/>
      <c r="AS54" s="62"/>
      <c r="AT54" s="62"/>
      <c r="AU54" s="59"/>
    </row>
    <row r="55">
      <c r="A55" s="59"/>
      <c r="B55" s="60" t="str">
        <f>IFERROR(VLOOKUP($A55,contratos,2,FALSE),"")</f>
        <v/>
      </c>
      <c r="C55" s="61" t="str">
        <f t="shared" si="1"/>
        <v/>
      </c>
      <c r="D55" s="62"/>
      <c r="E55" s="62"/>
      <c r="F55" s="63"/>
      <c r="G55" s="62"/>
      <c r="H55" s="65"/>
      <c r="I55" s="65"/>
      <c r="J55" s="66" t="str">
        <f>IF(I55&lt;&gt;"",(I55-H55)-almoco,"")</f>
        <v/>
      </c>
      <c r="K55" s="67"/>
      <c r="L55" s="59"/>
      <c r="M55" s="59"/>
      <c r="N55" s="68"/>
      <c r="O55" s="69"/>
      <c r="P55" s="69"/>
      <c r="Q55" s="59"/>
      <c r="R55" s="69"/>
      <c r="S55" s="59"/>
      <c r="T55" s="59"/>
      <c r="U55" s="62"/>
      <c r="V55" s="65"/>
      <c r="W55" s="65"/>
      <c r="X55" s="66" t="str">
        <f>IF(W55&lt;&gt;"",IF((W55-V55)-almoco&gt;=corte_almoco,(W55-V55)-almoco,(W55-V55)),"")</f>
        <v/>
      </c>
      <c r="Y55" s="66" t="str">
        <f t="shared" si="2"/>
        <v/>
      </c>
      <c r="Z55" s="59" t="s">
        <v>151</v>
      </c>
      <c r="AA55" s="59" t="s">
        <v>152</v>
      </c>
      <c r="AB55" s="59"/>
      <c r="AC55" s="70"/>
      <c r="AD55" s="70">
        <v>0.0</v>
      </c>
      <c r="AE55" s="71" t="str">
        <f t="shared" si="3"/>
        <v/>
      </c>
      <c r="AF55" s="71" t="str">
        <f>IF(X55&lt;&gt;"",(HOUR(X55)+MINUTE(X55)/60)*custohh,"")</f>
        <v/>
      </c>
      <c r="AG55" s="70"/>
      <c r="AH55" s="71" t="str">
        <f t="shared" si="4"/>
        <v/>
      </c>
      <c r="AI55" s="59"/>
      <c r="AJ55" s="59"/>
      <c r="AK55" s="59"/>
      <c r="AL55" s="72"/>
      <c r="AM55" s="59"/>
      <c r="AN55" s="73"/>
      <c r="AO55" s="59"/>
      <c r="AP55" s="59"/>
      <c r="AQ55" s="76"/>
      <c r="AR55" s="74"/>
      <c r="AS55" s="62"/>
      <c r="AT55" s="62"/>
      <c r="AU55" s="59"/>
    </row>
    <row r="56">
      <c r="A56" s="59"/>
      <c r="B56" s="60" t="str">
        <f>IFERROR(VLOOKUP($A56,contratos,2,FALSE),"")</f>
        <v/>
      </c>
      <c r="C56" s="61" t="str">
        <f t="shared" si="1"/>
        <v/>
      </c>
      <c r="D56" s="62"/>
      <c r="E56" s="62"/>
      <c r="F56" s="63"/>
      <c r="G56" s="62"/>
      <c r="H56" s="65"/>
      <c r="I56" s="65"/>
      <c r="J56" s="66" t="str">
        <f>IF(I56&lt;&gt;"",(I56-H56)-almoco,"")</f>
        <v/>
      </c>
      <c r="K56" s="67"/>
      <c r="L56" s="59"/>
      <c r="M56" s="59"/>
      <c r="N56" s="68"/>
      <c r="O56" s="69"/>
      <c r="P56" s="69"/>
      <c r="Q56" s="59"/>
      <c r="R56" s="69"/>
      <c r="S56" s="59"/>
      <c r="T56" s="59"/>
      <c r="U56" s="62"/>
      <c r="V56" s="65"/>
      <c r="W56" s="65"/>
      <c r="X56" s="66" t="str">
        <f>IF(W56&lt;&gt;"",IF((W56-V56)-almoco&gt;=corte_almoco,(W56-V56)-almoco,(W56-V56)),"")</f>
        <v/>
      </c>
      <c r="Y56" s="66" t="str">
        <f t="shared" si="2"/>
        <v/>
      </c>
      <c r="Z56" s="59" t="s">
        <v>151</v>
      </c>
      <c r="AA56" s="59" t="s">
        <v>152</v>
      </c>
      <c r="AB56" s="59"/>
      <c r="AC56" s="70"/>
      <c r="AD56" s="70">
        <v>308.2</v>
      </c>
      <c r="AE56" s="71" t="str">
        <f t="shared" si="3"/>
        <v/>
      </c>
      <c r="AF56" s="71" t="str">
        <f>IF(X56&lt;&gt;"",(HOUR(X56)+MINUTE(X56)/60)*custohh,"")</f>
        <v/>
      </c>
      <c r="AG56" s="70"/>
      <c r="AH56" s="71" t="str">
        <f t="shared" si="4"/>
        <v/>
      </c>
      <c r="AI56" s="59"/>
      <c r="AJ56" s="59"/>
      <c r="AK56" s="59"/>
      <c r="AL56" s="72"/>
      <c r="AM56" s="59"/>
      <c r="AN56" s="73"/>
      <c r="AO56" s="59"/>
      <c r="AP56" s="59"/>
      <c r="AQ56" s="74"/>
      <c r="AR56" s="74"/>
      <c r="AS56" s="62"/>
      <c r="AT56" s="62"/>
      <c r="AU56" s="59"/>
    </row>
    <row r="57">
      <c r="A57" s="59"/>
      <c r="B57" s="60" t="str">
        <f>IFERROR(VLOOKUP($A57,contratos,2,FALSE),"")</f>
        <v/>
      </c>
      <c r="C57" s="61" t="str">
        <f t="shared" si="1"/>
        <v/>
      </c>
      <c r="D57" s="62"/>
      <c r="E57" s="62"/>
      <c r="F57" s="63"/>
      <c r="G57" s="62"/>
      <c r="H57" s="64"/>
      <c r="I57" s="65"/>
      <c r="J57" s="66" t="str">
        <f>IF(I57&lt;&gt;"",(I57-H57)-almoco,"")</f>
        <v/>
      </c>
      <c r="K57" s="67"/>
      <c r="L57" s="59"/>
      <c r="M57" s="59"/>
      <c r="N57" s="68"/>
      <c r="O57" s="69"/>
      <c r="P57" s="69"/>
      <c r="Q57" s="59"/>
      <c r="R57" s="69"/>
      <c r="S57" s="59"/>
      <c r="T57" s="59"/>
      <c r="U57" s="62"/>
      <c r="V57" s="65"/>
      <c r="W57" s="65"/>
      <c r="X57" s="66" t="str">
        <f>IF(W57&lt;&gt;"",IF((W57-V57)-almoco&gt;=corte_almoco,(W57-V57)-almoco,(W57-V57)),"")</f>
        <v/>
      </c>
      <c r="Y57" s="66" t="str">
        <f t="shared" si="2"/>
        <v/>
      </c>
      <c r="Z57" s="59" t="s">
        <v>180</v>
      </c>
      <c r="AA57" s="59" t="s">
        <v>134</v>
      </c>
      <c r="AB57" s="59"/>
      <c r="AC57" s="70"/>
      <c r="AD57" s="70">
        <v>268.78</v>
      </c>
      <c r="AE57" s="71" t="str">
        <f t="shared" si="3"/>
        <v/>
      </c>
      <c r="AF57" s="71" t="str">
        <f>IF(X57&lt;&gt;"",(HOUR(X57)+MINUTE(X57)/60)*custohh,"")</f>
        <v/>
      </c>
      <c r="AG57" s="70"/>
      <c r="AH57" s="71" t="str">
        <f t="shared" si="4"/>
        <v/>
      </c>
      <c r="AI57" s="59"/>
      <c r="AJ57" s="59"/>
      <c r="AK57" s="59"/>
      <c r="AL57" s="72"/>
      <c r="AM57" s="59"/>
      <c r="AN57" s="73"/>
      <c r="AO57" s="59"/>
      <c r="AP57" s="59"/>
      <c r="AQ57" s="74"/>
      <c r="AR57" s="74"/>
      <c r="AS57" s="62"/>
      <c r="AT57" s="62"/>
      <c r="AU57" s="59"/>
    </row>
    <row r="58">
      <c r="A58" s="59"/>
      <c r="B58" s="60" t="str">
        <f>IFERROR(VLOOKUP($A58,contratos,2,FALSE),"")</f>
        <v/>
      </c>
      <c r="C58" s="61" t="str">
        <f t="shared" si="1"/>
        <v/>
      </c>
      <c r="D58" s="62"/>
      <c r="E58" s="62"/>
      <c r="F58" s="63"/>
      <c r="G58" s="62"/>
      <c r="H58" s="64"/>
      <c r="I58" s="65"/>
      <c r="J58" s="66" t="str">
        <f>IF(I58&lt;&gt;"",(I58-H58)-almoco,"")</f>
        <v/>
      </c>
      <c r="K58" s="67"/>
      <c r="L58" s="59"/>
      <c r="M58" s="59"/>
      <c r="N58" s="68"/>
      <c r="O58" s="69"/>
      <c r="P58" s="69"/>
      <c r="Q58" s="59"/>
      <c r="R58" s="69"/>
      <c r="S58" s="59"/>
      <c r="T58" s="59"/>
      <c r="U58" s="62"/>
      <c r="V58" s="65"/>
      <c r="W58" s="65"/>
      <c r="X58" s="66" t="str">
        <f>IF(W58&lt;&gt;"",IF((W58-V58)-almoco&gt;=corte_almoco,(W58-V58)-almoco,(W58-V58)),"")</f>
        <v/>
      </c>
      <c r="Y58" s="66" t="str">
        <f t="shared" si="2"/>
        <v/>
      </c>
      <c r="Z58" s="59" t="s">
        <v>124</v>
      </c>
      <c r="AA58" s="59" t="s">
        <v>211</v>
      </c>
      <c r="AB58" s="59"/>
      <c r="AC58" s="70"/>
      <c r="AD58" s="70">
        <v>487.56</v>
      </c>
      <c r="AE58" s="71" t="str">
        <f t="shared" si="3"/>
        <v/>
      </c>
      <c r="AF58" s="71" t="str">
        <f>IF(X58&lt;&gt;"",(HOUR(X58)+MINUTE(X58)/60)*custohh,"")</f>
        <v/>
      </c>
      <c r="AG58" s="70"/>
      <c r="AH58" s="71" t="str">
        <f t="shared" si="4"/>
        <v/>
      </c>
      <c r="AI58" s="59"/>
      <c r="AJ58" s="59"/>
      <c r="AK58" s="59"/>
      <c r="AL58" s="72"/>
      <c r="AM58" s="59"/>
      <c r="AN58" s="73"/>
      <c r="AO58" s="59"/>
      <c r="AP58" s="59"/>
      <c r="AQ58" s="74"/>
      <c r="AR58" s="74"/>
      <c r="AS58" s="62"/>
      <c r="AT58" s="62"/>
      <c r="AU58" s="59"/>
    </row>
    <row r="59">
      <c r="A59" s="59"/>
      <c r="B59" s="60" t="str">
        <f>IFERROR(VLOOKUP($A59,contratos,2,FALSE),"")</f>
        <v/>
      </c>
      <c r="C59" s="61" t="str">
        <f t="shared" si="1"/>
        <v/>
      </c>
      <c r="D59" s="62"/>
      <c r="E59" s="62"/>
      <c r="F59" s="63"/>
      <c r="G59" s="62"/>
      <c r="H59" s="64"/>
      <c r="I59" s="65"/>
      <c r="J59" s="66" t="str">
        <f>IF(I59&lt;&gt;"",(I59-H59)-almoco,"")</f>
        <v/>
      </c>
      <c r="K59" s="67"/>
      <c r="L59" s="59"/>
      <c r="M59" s="59"/>
      <c r="N59" s="68"/>
      <c r="O59" s="69"/>
      <c r="P59" s="69"/>
      <c r="Q59" s="59"/>
      <c r="R59" s="69"/>
      <c r="S59" s="59"/>
      <c r="T59" s="59"/>
      <c r="U59" s="62"/>
      <c r="V59" s="65"/>
      <c r="W59" s="65"/>
      <c r="X59" s="66" t="str">
        <f>IF(W59&lt;&gt;"",IF((W59-V59)-almoco&gt;=corte_almoco,(W59-V59)-almoco,(W59-V59)),"")</f>
        <v/>
      </c>
      <c r="Y59" s="66" t="str">
        <f t="shared" si="2"/>
        <v/>
      </c>
      <c r="Z59" s="59" t="s">
        <v>374</v>
      </c>
      <c r="AA59" s="59" t="s">
        <v>187</v>
      </c>
      <c r="AB59" s="59"/>
      <c r="AC59" s="70"/>
      <c r="AD59" s="70">
        <v>6522.81</v>
      </c>
      <c r="AE59" s="71" t="str">
        <f t="shared" si="3"/>
        <v/>
      </c>
      <c r="AF59" s="71" t="str">
        <f>IF(X59&lt;&gt;"",(HOUR(X59)+MINUTE(X59)/60)*custohh,"")</f>
        <v/>
      </c>
      <c r="AG59" s="70"/>
      <c r="AH59" s="71" t="str">
        <f t="shared" si="4"/>
        <v/>
      </c>
      <c r="AI59" s="59"/>
      <c r="AJ59" s="59"/>
      <c r="AK59" s="59"/>
      <c r="AL59" s="72"/>
      <c r="AM59" s="59"/>
      <c r="AN59" s="73"/>
      <c r="AO59" s="59"/>
      <c r="AP59" s="59"/>
      <c r="AQ59" s="74"/>
      <c r="AR59" s="74"/>
      <c r="AS59" s="62"/>
      <c r="AT59" s="62"/>
      <c r="AU59" s="59"/>
    </row>
    <row r="60">
      <c r="A60" s="59"/>
      <c r="B60" s="60" t="str">
        <f>IFERROR(VLOOKUP($A60,contratos,2,FALSE),"")</f>
        <v/>
      </c>
      <c r="C60" s="61" t="str">
        <f t="shared" si="1"/>
        <v/>
      </c>
      <c r="D60" s="62"/>
      <c r="E60" s="62"/>
      <c r="F60" s="63"/>
      <c r="G60" s="62"/>
      <c r="H60" s="65"/>
      <c r="I60" s="65"/>
      <c r="J60" s="66" t="str">
        <f>IF(I60&lt;&gt;"",(I60-H60)-almoco,"")</f>
        <v/>
      </c>
      <c r="K60" s="67"/>
      <c r="L60" s="59"/>
      <c r="M60" s="59"/>
      <c r="N60" s="68"/>
      <c r="O60" s="69"/>
      <c r="P60" s="69"/>
      <c r="Q60" s="59"/>
      <c r="R60" s="69"/>
      <c r="S60" s="59"/>
      <c r="T60" s="59"/>
      <c r="U60" s="62"/>
      <c r="V60" s="65"/>
      <c r="W60" s="65"/>
      <c r="X60" s="66" t="str">
        <f>IF(W60&lt;&gt;"",IF((W60-V60)-almoco&gt;=corte_almoco,(W60-V60)-almoco,(W60-V60)),"")</f>
        <v/>
      </c>
      <c r="Y60" s="66" t="str">
        <f t="shared" si="2"/>
        <v/>
      </c>
      <c r="Z60" s="59" t="s">
        <v>374</v>
      </c>
      <c r="AA60" s="59" t="s">
        <v>187</v>
      </c>
      <c r="AB60" s="59"/>
      <c r="AC60" s="70"/>
      <c r="AD60" s="70">
        <v>0.0</v>
      </c>
      <c r="AE60" s="71" t="str">
        <f t="shared" si="3"/>
        <v/>
      </c>
      <c r="AF60" s="71" t="str">
        <f>IF(X60&lt;&gt;"",(HOUR(X60)+MINUTE(X60)/60)*custohh,"")</f>
        <v/>
      </c>
      <c r="AG60" s="70"/>
      <c r="AH60" s="71" t="str">
        <f t="shared" si="4"/>
        <v/>
      </c>
      <c r="AI60" s="59"/>
      <c r="AJ60" s="59"/>
      <c r="AK60" s="59"/>
      <c r="AL60" s="72"/>
      <c r="AM60" s="59"/>
      <c r="AN60" s="73"/>
      <c r="AO60" s="59"/>
      <c r="AP60" s="59"/>
      <c r="AQ60" s="74"/>
      <c r="AR60" s="74"/>
      <c r="AS60" s="62"/>
      <c r="AT60" s="62"/>
      <c r="AU60" s="59"/>
    </row>
    <row r="61">
      <c r="A61" s="59"/>
      <c r="B61" s="60" t="str">
        <f>IFERROR(VLOOKUP($A61,contratos,2,FALSE),"")</f>
        <v/>
      </c>
      <c r="C61" s="61" t="str">
        <f t="shared" si="1"/>
        <v/>
      </c>
      <c r="D61" s="62"/>
      <c r="E61" s="62"/>
      <c r="F61" s="63"/>
      <c r="G61" s="62"/>
      <c r="H61" s="64"/>
      <c r="I61" s="65"/>
      <c r="J61" s="66" t="str">
        <f>IF(I61&lt;&gt;"",(I61-H61)-almoco,"")</f>
        <v/>
      </c>
      <c r="K61" s="67"/>
      <c r="L61" s="59"/>
      <c r="M61" s="59"/>
      <c r="N61" s="68"/>
      <c r="O61" s="69"/>
      <c r="P61" s="69"/>
      <c r="Q61" s="59"/>
      <c r="R61" s="69"/>
      <c r="S61" s="59"/>
      <c r="T61" s="59"/>
      <c r="U61" s="62"/>
      <c r="V61" s="65"/>
      <c r="W61" s="65"/>
      <c r="X61" s="66" t="str">
        <f>IF(W61&lt;&gt;"",IF((W61-V61)-almoco&gt;=corte_almoco,(W61-V61)-almoco,(W61-V61)),"")</f>
        <v/>
      </c>
      <c r="Y61" s="66" t="str">
        <f t="shared" si="2"/>
        <v/>
      </c>
      <c r="Z61" s="59" t="s">
        <v>203</v>
      </c>
      <c r="AA61" s="59" t="s">
        <v>125</v>
      </c>
      <c r="AB61" s="59"/>
      <c r="AC61" s="70"/>
      <c r="AD61" s="70">
        <v>171003.47</v>
      </c>
      <c r="AE61" s="71" t="str">
        <f t="shared" si="3"/>
        <v/>
      </c>
      <c r="AF61" s="71" t="str">
        <f>IF(X61&lt;&gt;"",(HOUR(X61)+MINUTE(X61)/60)*custohh,"")</f>
        <v/>
      </c>
      <c r="AG61" s="70"/>
      <c r="AH61" s="71" t="str">
        <f t="shared" si="4"/>
        <v/>
      </c>
      <c r="AI61" s="59"/>
      <c r="AJ61" s="59"/>
      <c r="AK61" s="59"/>
      <c r="AL61" s="72"/>
      <c r="AM61" s="59"/>
      <c r="AN61" s="73"/>
      <c r="AO61" s="59"/>
      <c r="AP61" s="59"/>
      <c r="AQ61" s="74"/>
      <c r="AR61" s="74"/>
      <c r="AS61" s="62"/>
      <c r="AT61" s="62"/>
      <c r="AU61" s="59"/>
    </row>
    <row r="62">
      <c r="A62" s="59"/>
      <c r="B62" s="60" t="str">
        <f>IFERROR(VLOOKUP($A62,contratos,2,FALSE),"")</f>
        <v/>
      </c>
      <c r="C62" s="61" t="str">
        <f t="shared" si="1"/>
        <v/>
      </c>
      <c r="D62" s="62"/>
      <c r="E62" s="62"/>
      <c r="F62" s="63"/>
      <c r="G62" s="62"/>
      <c r="H62" s="65"/>
      <c r="I62" s="65"/>
      <c r="J62" s="66" t="str">
        <f>IF(I62&lt;&gt;"",(I62-H62)-almoco,"")</f>
        <v/>
      </c>
      <c r="K62" s="67"/>
      <c r="L62" s="59"/>
      <c r="M62" s="59"/>
      <c r="N62" s="68"/>
      <c r="O62" s="69"/>
      <c r="P62" s="69"/>
      <c r="Q62" s="59"/>
      <c r="R62" s="69"/>
      <c r="S62" s="59"/>
      <c r="T62" s="59"/>
      <c r="U62" s="62"/>
      <c r="V62" s="65"/>
      <c r="W62" s="65"/>
      <c r="X62" s="66" t="str">
        <f>IF(W62&lt;&gt;"",IF((W62-V62)-almoco&gt;=corte_almoco,(W62-V62)-almoco,(W62-V62)),"")</f>
        <v/>
      </c>
      <c r="Y62" s="66" t="str">
        <f t="shared" si="2"/>
        <v/>
      </c>
      <c r="Z62" s="59" t="s">
        <v>180</v>
      </c>
      <c r="AA62" s="59" t="s">
        <v>134</v>
      </c>
      <c r="AB62" s="59"/>
      <c r="AC62" s="70"/>
      <c r="AD62" s="70">
        <v>268.78</v>
      </c>
      <c r="AE62" s="71" t="str">
        <f t="shared" si="3"/>
        <v/>
      </c>
      <c r="AF62" s="71" t="str">
        <f>IF(X62&lt;&gt;"",(HOUR(X62)+MINUTE(X62)/60)*custohh,"")</f>
        <v/>
      </c>
      <c r="AG62" s="70"/>
      <c r="AH62" s="71" t="str">
        <f t="shared" si="4"/>
        <v/>
      </c>
      <c r="AI62" s="59"/>
      <c r="AJ62" s="59"/>
      <c r="AK62" s="59"/>
      <c r="AL62" s="72"/>
      <c r="AM62" s="59"/>
      <c r="AN62" s="73"/>
      <c r="AO62" s="59"/>
      <c r="AP62" s="59"/>
      <c r="AQ62" s="74"/>
      <c r="AR62" s="74"/>
      <c r="AS62" s="62"/>
      <c r="AT62" s="62"/>
      <c r="AU62" s="59"/>
    </row>
    <row r="63">
      <c r="A63" s="59"/>
      <c r="B63" s="60" t="str">
        <f>IFERROR(VLOOKUP($A63,contratos,2,FALSE),"")</f>
        <v/>
      </c>
      <c r="C63" s="61" t="str">
        <f t="shared" si="1"/>
        <v/>
      </c>
      <c r="D63" s="62"/>
      <c r="E63" s="62"/>
      <c r="F63" s="63"/>
      <c r="G63" s="62"/>
      <c r="H63" s="64"/>
      <c r="I63" s="65"/>
      <c r="J63" s="66" t="str">
        <f>IF(I63&lt;&gt;"",(I63-H63)-almoco,"")</f>
        <v/>
      </c>
      <c r="K63" s="67"/>
      <c r="L63" s="59"/>
      <c r="M63" s="59"/>
      <c r="N63" s="68"/>
      <c r="O63" s="69"/>
      <c r="P63" s="69"/>
      <c r="Q63" s="59"/>
      <c r="R63" s="69"/>
      <c r="S63" s="59"/>
      <c r="T63" s="59"/>
      <c r="U63" s="62"/>
      <c r="V63" s="65"/>
      <c r="W63" s="65"/>
      <c r="X63" s="66" t="str">
        <f>IF(W63&lt;&gt;"",IF((W63-V63)-almoco&gt;=corte_almoco,(W63-V63)-almoco,(W63-V63)),"")</f>
        <v/>
      </c>
      <c r="Y63" s="66" t="str">
        <f t="shared" si="2"/>
        <v/>
      </c>
      <c r="Z63" s="59" t="s">
        <v>180</v>
      </c>
      <c r="AA63" s="59" t="s">
        <v>124</v>
      </c>
      <c r="AB63" s="59"/>
      <c r="AC63" s="70"/>
      <c r="AD63" s="70">
        <v>6403.0</v>
      </c>
      <c r="AE63" s="71" t="str">
        <f t="shared" si="3"/>
        <v/>
      </c>
      <c r="AF63" s="71" t="str">
        <f>IF(X63&lt;&gt;"",(HOUR(X63)+MINUTE(X63)/60)*custohh,"")</f>
        <v/>
      </c>
      <c r="AG63" s="70"/>
      <c r="AH63" s="71" t="str">
        <f t="shared" si="4"/>
        <v/>
      </c>
      <c r="AI63" s="59"/>
      <c r="AJ63" s="59"/>
      <c r="AK63" s="59"/>
      <c r="AL63" s="72"/>
      <c r="AM63" s="59"/>
      <c r="AN63" s="73"/>
      <c r="AO63" s="59"/>
      <c r="AP63" s="59"/>
      <c r="AQ63" s="74"/>
      <c r="AR63" s="74"/>
      <c r="AS63" s="62"/>
      <c r="AT63" s="62"/>
      <c r="AU63" s="59"/>
    </row>
    <row r="64">
      <c r="A64" s="59"/>
      <c r="B64" s="60" t="str">
        <f>IFERROR(VLOOKUP($A64,contratos,2,FALSE),"")</f>
        <v/>
      </c>
      <c r="C64" s="61" t="str">
        <f t="shared" si="1"/>
        <v/>
      </c>
      <c r="D64" s="62"/>
      <c r="E64" s="62"/>
      <c r="F64" s="63"/>
      <c r="G64" s="62"/>
      <c r="H64" s="65"/>
      <c r="I64" s="65"/>
      <c r="J64" s="66" t="str">
        <f>IF(I64&lt;&gt;"",(I64-H64)-almoco,"")</f>
        <v/>
      </c>
      <c r="K64" s="67"/>
      <c r="L64" s="59"/>
      <c r="M64" s="59"/>
      <c r="N64" s="68"/>
      <c r="O64" s="69"/>
      <c r="P64" s="69"/>
      <c r="Q64" s="59"/>
      <c r="R64" s="69"/>
      <c r="S64" s="59"/>
      <c r="T64" s="59"/>
      <c r="U64" s="62"/>
      <c r="V64" s="65"/>
      <c r="W64" s="65"/>
      <c r="X64" s="66" t="str">
        <f>IF(W64&lt;&gt;"",IF((W64-V64)-almoco&gt;=corte_almoco,(W64-V64)-almoco,(W64-V64)),"")</f>
        <v/>
      </c>
      <c r="Y64" s="66" t="str">
        <f t="shared" si="2"/>
        <v/>
      </c>
      <c r="Z64" s="59" t="s">
        <v>186</v>
      </c>
      <c r="AA64" s="59" t="s">
        <v>213</v>
      </c>
      <c r="AB64" s="59"/>
      <c r="AC64" s="70"/>
      <c r="AD64" s="70">
        <v>0.0</v>
      </c>
      <c r="AE64" s="71" t="str">
        <f t="shared" si="3"/>
        <v/>
      </c>
      <c r="AF64" s="71" t="str">
        <f>IF(X64&lt;&gt;"",(HOUR(X64)+MINUTE(X64)/60)*custohh,"")</f>
        <v/>
      </c>
      <c r="AG64" s="70"/>
      <c r="AH64" s="71" t="str">
        <f t="shared" si="4"/>
        <v/>
      </c>
      <c r="AI64" s="59"/>
      <c r="AJ64" s="59"/>
      <c r="AK64" s="59"/>
      <c r="AL64" s="72"/>
      <c r="AM64" s="59"/>
      <c r="AN64" s="73"/>
      <c r="AO64" s="59"/>
      <c r="AP64" s="59"/>
      <c r="AQ64" s="76"/>
      <c r="AR64" s="74"/>
      <c r="AS64" s="62"/>
      <c r="AT64" s="62"/>
      <c r="AU64" s="59"/>
    </row>
    <row r="65">
      <c r="A65" s="59"/>
      <c r="B65" s="60" t="str">
        <f>IFERROR(VLOOKUP($A65,contratos,2,FALSE),"")</f>
        <v/>
      </c>
      <c r="C65" s="61" t="str">
        <f t="shared" si="1"/>
        <v/>
      </c>
      <c r="D65" s="62"/>
      <c r="E65" s="62"/>
      <c r="F65" s="63"/>
      <c r="G65" s="62"/>
      <c r="H65" s="64"/>
      <c r="I65" s="65"/>
      <c r="J65" s="66" t="str">
        <f>IF(I65&lt;&gt;"",(I65-H65)-almoco,"")</f>
        <v/>
      </c>
      <c r="K65" s="67"/>
      <c r="L65" s="59"/>
      <c r="M65" s="59"/>
      <c r="N65" s="68"/>
      <c r="O65" s="69"/>
      <c r="P65" s="69"/>
      <c r="Q65" s="59"/>
      <c r="R65" s="69"/>
      <c r="S65" s="59"/>
      <c r="T65" s="59"/>
      <c r="U65" s="62"/>
      <c r="V65" s="65"/>
      <c r="W65" s="65"/>
      <c r="X65" s="66" t="str">
        <f>IF(W65&lt;&gt;"",IF((W65-V65)-almoco&gt;=corte_almoco,(W65-V65)-almoco,(W65-V65)),"")</f>
        <v/>
      </c>
      <c r="Y65" s="66" t="str">
        <f t="shared" si="2"/>
        <v/>
      </c>
      <c r="Z65" s="59" t="s">
        <v>203</v>
      </c>
      <c r="AA65" s="59" t="s">
        <v>125</v>
      </c>
      <c r="AB65" s="59"/>
      <c r="AC65" s="70"/>
      <c r="AD65" s="70">
        <v>108498.0</v>
      </c>
      <c r="AE65" s="71" t="str">
        <f t="shared" si="3"/>
        <v/>
      </c>
      <c r="AF65" s="71" t="str">
        <f>IF(X65&lt;&gt;"",(HOUR(X65)+MINUTE(X65)/60)*custohh,"")</f>
        <v/>
      </c>
      <c r="AG65" s="70"/>
      <c r="AH65" s="71" t="str">
        <f t="shared" si="4"/>
        <v/>
      </c>
      <c r="AI65" s="59"/>
      <c r="AJ65" s="59"/>
      <c r="AK65" s="59"/>
      <c r="AL65" s="72"/>
      <c r="AM65" s="59"/>
      <c r="AN65" s="73"/>
      <c r="AO65" s="59"/>
      <c r="AP65" s="59"/>
      <c r="AQ65" s="74"/>
      <c r="AR65" s="74"/>
      <c r="AS65" s="62"/>
      <c r="AT65" s="62"/>
      <c r="AU65" s="59"/>
    </row>
    <row r="66">
      <c r="A66" s="59"/>
      <c r="B66" s="60" t="str">
        <f>IFERROR(VLOOKUP($A66,contratos,2,FALSE),"")</f>
        <v/>
      </c>
      <c r="C66" s="61" t="str">
        <f t="shared" si="1"/>
        <v/>
      </c>
      <c r="D66" s="62"/>
      <c r="E66" s="62"/>
      <c r="F66" s="63"/>
      <c r="G66" s="62"/>
      <c r="H66" s="64"/>
      <c r="I66" s="65"/>
      <c r="J66" s="66" t="str">
        <f>IF(I66&lt;&gt;"",(I66-H66)-almoco,"")</f>
        <v/>
      </c>
      <c r="K66" s="67"/>
      <c r="L66" s="59"/>
      <c r="M66" s="59"/>
      <c r="N66" s="68"/>
      <c r="O66" s="69"/>
      <c r="P66" s="69"/>
      <c r="Q66" s="59"/>
      <c r="R66" s="69"/>
      <c r="S66" s="59"/>
      <c r="T66" s="59"/>
      <c r="U66" s="62"/>
      <c r="V66" s="65"/>
      <c r="W66" s="65"/>
      <c r="X66" s="66" t="str">
        <f>IF(W66&lt;&gt;"",IF((W66-V66)-almoco&gt;=corte_almoco,(W66-V66)-almoco,(W66-V66)),"")</f>
        <v/>
      </c>
      <c r="Y66" s="66" t="str">
        <f t="shared" si="2"/>
        <v/>
      </c>
      <c r="Z66" s="59" t="s">
        <v>142</v>
      </c>
      <c r="AA66" s="59" t="s">
        <v>217</v>
      </c>
      <c r="AB66" s="59"/>
      <c r="AC66" s="70"/>
      <c r="AD66" s="70">
        <v>80672.12</v>
      </c>
      <c r="AE66" s="71" t="str">
        <f t="shared" si="3"/>
        <v/>
      </c>
      <c r="AF66" s="71" t="str">
        <f>IF(X66&lt;&gt;"",(HOUR(X66)+MINUTE(X66)/60)*custohh,"")</f>
        <v/>
      </c>
      <c r="AG66" s="70"/>
      <c r="AH66" s="71" t="str">
        <f t="shared" si="4"/>
        <v/>
      </c>
      <c r="AI66" s="59"/>
      <c r="AJ66" s="59"/>
      <c r="AK66" s="59"/>
      <c r="AL66" s="72"/>
      <c r="AM66" s="59"/>
      <c r="AN66" s="73"/>
      <c r="AO66" s="59"/>
      <c r="AP66" s="59"/>
      <c r="AQ66" s="74"/>
      <c r="AR66" s="74"/>
      <c r="AS66" s="62"/>
      <c r="AT66" s="62"/>
      <c r="AU66" s="59"/>
    </row>
    <row r="67">
      <c r="A67" s="59"/>
      <c r="B67" s="60" t="str">
        <f>IFERROR(VLOOKUP($A67,contratos,2,FALSE),"")</f>
        <v/>
      </c>
      <c r="C67" s="61" t="str">
        <f t="shared" si="1"/>
        <v/>
      </c>
      <c r="D67" s="62"/>
      <c r="E67" s="62"/>
      <c r="F67" s="63"/>
      <c r="G67" s="62"/>
      <c r="H67" s="64"/>
      <c r="I67" s="65"/>
      <c r="J67" s="66" t="str">
        <f>IF(I67&lt;&gt;"",(I67-H67)-almoco,"")</f>
        <v/>
      </c>
      <c r="K67" s="67"/>
      <c r="L67" s="59"/>
      <c r="M67" s="59"/>
      <c r="N67" s="68"/>
      <c r="O67" s="69"/>
      <c r="P67" s="69"/>
      <c r="Q67" s="59"/>
      <c r="R67" s="69"/>
      <c r="S67" s="59"/>
      <c r="T67" s="59"/>
      <c r="U67" s="62"/>
      <c r="V67" s="65"/>
      <c r="W67" s="65"/>
      <c r="X67" s="66" t="str">
        <f>IF(W67&lt;&gt;"",IF((W67-V67)-almoco&gt;=corte_almoco,(W67-V67)-almoco,(W67-V67)),"")</f>
        <v/>
      </c>
      <c r="Y67" s="66" t="str">
        <f t="shared" si="2"/>
        <v/>
      </c>
      <c r="Z67" s="59" t="s">
        <v>374</v>
      </c>
      <c r="AA67" s="59" t="s">
        <v>134</v>
      </c>
      <c r="AB67" s="59"/>
      <c r="AC67" s="70"/>
      <c r="AD67" s="70">
        <v>80672.12</v>
      </c>
      <c r="AE67" s="71" t="str">
        <f t="shared" si="3"/>
        <v/>
      </c>
      <c r="AF67" s="71" t="str">
        <f>IF(X67&lt;&gt;"",(HOUR(X67)+MINUTE(X67)/60)*custohh,"")</f>
        <v/>
      </c>
      <c r="AG67" s="70"/>
      <c r="AH67" s="71" t="str">
        <f t="shared" si="4"/>
        <v/>
      </c>
      <c r="AI67" s="59"/>
      <c r="AJ67" s="59"/>
      <c r="AK67" s="59"/>
      <c r="AL67" s="72"/>
      <c r="AM67" s="59"/>
      <c r="AN67" s="73"/>
      <c r="AO67" s="59"/>
      <c r="AP67" s="59"/>
      <c r="AQ67" s="74"/>
      <c r="AR67" s="74"/>
      <c r="AS67" s="62"/>
      <c r="AT67" s="62"/>
      <c r="AU67" s="59"/>
    </row>
    <row r="68">
      <c r="A68" s="59"/>
      <c r="B68" s="60" t="str">
        <f>IFERROR(VLOOKUP($A68,contratos,2,FALSE),"")</f>
        <v/>
      </c>
      <c r="C68" s="61" t="str">
        <f t="shared" si="1"/>
        <v/>
      </c>
      <c r="D68" s="62"/>
      <c r="E68" s="62"/>
      <c r="F68" s="63"/>
      <c r="G68" s="62"/>
      <c r="H68" s="64"/>
      <c r="I68" s="65"/>
      <c r="J68" s="66" t="str">
        <f>IF(I68&lt;&gt;"",(I68-H68)-almoco,"")</f>
        <v/>
      </c>
      <c r="K68" s="67"/>
      <c r="L68" s="59"/>
      <c r="M68" s="59"/>
      <c r="N68" s="68"/>
      <c r="O68" s="69"/>
      <c r="P68" s="69"/>
      <c r="Q68" s="59"/>
      <c r="R68" s="69"/>
      <c r="S68" s="59"/>
      <c r="T68" s="59"/>
      <c r="U68" s="62"/>
      <c r="V68" s="65"/>
      <c r="W68" s="65"/>
      <c r="X68" s="66" t="str">
        <f>IF(W68&lt;&gt;"",IF((W68-V68)-almoco&gt;=corte_almoco,(W68-V68)-almoco,(W68-V68)),"")</f>
        <v/>
      </c>
      <c r="Y68" s="66" t="str">
        <f t="shared" si="2"/>
        <v/>
      </c>
      <c r="Z68" s="59" t="s">
        <v>180</v>
      </c>
      <c r="AA68" s="59" t="s">
        <v>124</v>
      </c>
      <c r="AB68" s="59"/>
      <c r="AC68" s="70"/>
      <c r="AD68" s="70">
        <v>24095.4</v>
      </c>
      <c r="AE68" s="71" t="str">
        <f t="shared" si="3"/>
        <v/>
      </c>
      <c r="AF68" s="71" t="str">
        <f>IF(X68&lt;&gt;"",(HOUR(X68)+MINUTE(X68)/60)*custohh,"")</f>
        <v/>
      </c>
      <c r="AG68" s="70"/>
      <c r="AH68" s="71" t="str">
        <f t="shared" si="4"/>
        <v/>
      </c>
      <c r="AI68" s="59"/>
      <c r="AJ68" s="59"/>
      <c r="AK68" s="59"/>
      <c r="AL68" s="72"/>
      <c r="AM68" s="59"/>
      <c r="AN68" s="73"/>
      <c r="AO68" s="59"/>
      <c r="AP68" s="59"/>
      <c r="AQ68" s="74"/>
      <c r="AR68" s="74"/>
      <c r="AS68" s="62"/>
      <c r="AT68" s="62"/>
      <c r="AU68" s="59"/>
    </row>
    <row r="69">
      <c r="A69" s="59"/>
      <c r="B69" s="60" t="str">
        <f>IFERROR(VLOOKUP($A69,contratos,2,FALSE),"")</f>
        <v/>
      </c>
      <c r="C69" s="61" t="str">
        <f t="shared" si="1"/>
        <v/>
      </c>
      <c r="D69" s="62"/>
      <c r="E69" s="62"/>
      <c r="F69" s="63"/>
      <c r="G69" s="62"/>
      <c r="H69" s="65"/>
      <c r="I69" s="65"/>
      <c r="J69" s="66" t="str">
        <f>IF(I69&lt;&gt;"",(I69-H69)-almoco,"")</f>
        <v/>
      </c>
      <c r="K69" s="67"/>
      <c r="L69" s="59"/>
      <c r="M69" s="59"/>
      <c r="N69" s="68"/>
      <c r="O69" s="69"/>
      <c r="P69" s="69"/>
      <c r="Q69" s="59"/>
      <c r="R69" s="69"/>
      <c r="S69" s="59"/>
      <c r="T69" s="59"/>
      <c r="U69" s="62"/>
      <c r="V69" s="65"/>
      <c r="W69" s="65"/>
      <c r="X69" s="66" t="str">
        <f>IF(W69&lt;&gt;"",IF((W69-V69)-almoco&gt;=corte_almoco,(W69-V69)-almoco,(W69-V69)),"")</f>
        <v/>
      </c>
      <c r="Y69" s="66" t="str">
        <f t="shared" si="2"/>
        <v/>
      </c>
      <c r="Z69" s="59" t="s">
        <v>180</v>
      </c>
      <c r="AA69" s="59" t="s">
        <v>124</v>
      </c>
      <c r="AB69" s="59"/>
      <c r="AC69" s="70"/>
      <c r="AD69" s="70">
        <v>0.0</v>
      </c>
      <c r="AE69" s="71" t="str">
        <f t="shared" si="3"/>
        <v/>
      </c>
      <c r="AF69" s="71" t="str">
        <f>IF(X69&lt;&gt;"",(HOUR(X69)+MINUTE(X69)/60)*custohh,"")</f>
        <v/>
      </c>
      <c r="AG69" s="70"/>
      <c r="AH69" s="71" t="str">
        <f t="shared" si="4"/>
        <v/>
      </c>
      <c r="AI69" s="59"/>
      <c r="AJ69" s="59"/>
      <c r="AK69" s="59"/>
      <c r="AL69" s="72"/>
      <c r="AM69" s="59"/>
      <c r="AN69" s="73"/>
      <c r="AO69" s="59"/>
      <c r="AP69" s="59"/>
      <c r="AQ69" s="74"/>
      <c r="AR69" s="74"/>
      <c r="AS69" s="62"/>
      <c r="AT69" s="62"/>
      <c r="AU69" s="59"/>
    </row>
    <row r="70">
      <c r="A70" s="59"/>
      <c r="B70" s="60" t="str">
        <f>IFERROR(VLOOKUP($A70,contratos,2,FALSE),"")</f>
        <v/>
      </c>
      <c r="C70" s="61" t="str">
        <f t="shared" si="1"/>
        <v/>
      </c>
      <c r="D70" s="62"/>
      <c r="E70" s="62"/>
      <c r="F70" s="63"/>
      <c r="G70" s="62"/>
      <c r="H70" s="64"/>
      <c r="I70" s="65"/>
      <c r="J70" s="66" t="str">
        <f>IF(I70&lt;&gt;"",(I70-H70)-almoco,"")</f>
        <v/>
      </c>
      <c r="K70" s="67"/>
      <c r="L70" s="59"/>
      <c r="M70" s="59"/>
      <c r="N70" s="68"/>
      <c r="O70" s="69"/>
      <c r="P70" s="69"/>
      <c r="Q70" s="59"/>
      <c r="R70" s="69"/>
      <c r="S70" s="59"/>
      <c r="T70" s="59"/>
      <c r="U70" s="62"/>
      <c r="V70" s="65"/>
      <c r="W70" s="65"/>
      <c r="X70" s="66" t="str">
        <f>IF(W70&lt;&gt;"",IF((W70-V70)-almoco&gt;=corte_almoco,(W70-V70)-almoco,(W70-V70)),"")</f>
        <v/>
      </c>
      <c r="Y70" s="66" t="str">
        <f t="shared" si="2"/>
        <v/>
      </c>
      <c r="Z70" s="59" t="s">
        <v>203</v>
      </c>
      <c r="AA70" s="59" t="s">
        <v>125</v>
      </c>
      <c r="AB70" s="59"/>
      <c r="AC70" s="70"/>
      <c r="AD70" s="70">
        <v>108498.0</v>
      </c>
      <c r="AE70" s="71" t="str">
        <f t="shared" si="3"/>
        <v/>
      </c>
      <c r="AF70" s="71" t="str">
        <f>IF(X70&lt;&gt;"",(HOUR(X70)+MINUTE(X70)/60)*custohh,"")</f>
        <v/>
      </c>
      <c r="AG70" s="70"/>
      <c r="AH70" s="71" t="str">
        <f t="shared" si="4"/>
        <v/>
      </c>
      <c r="AI70" s="59"/>
      <c r="AJ70" s="59"/>
      <c r="AK70" s="59"/>
      <c r="AL70" s="72"/>
      <c r="AM70" s="59"/>
      <c r="AN70" s="73"/>
      <c r="AO70" s="59"/>
      <c r="AP70" s="59"/>
      <c r="AQ70" s="74"/>
      <c r="AR70" s="74"/>
      <c r="AS70" s="62"/>
      <c r="AT70" s="62"/>
      <c r="AU70" s="59"/>
    </row>
    <row r="71">
      <c r="A71" s="59"/>
      <c r="B71" s="60" t="str">
        <f>IFERROR(VLOOKUP($A71,contratos,2,FALSE),"")</f>
        <v/>
      </c>
      <c r="C71" s="61" t="str">
        <f t="shared" si="1"/>
        <v/>
      </c>
      <c r="D71" s="62"/>
      <c r="E71" s="62"/>
      <c r="F71" s="63"/>
      <c r="G71" s="62"/>
      <c r="H71" s="64"/>
      <c r="I71" s="65"/>
      <c r="J71" s="66" t="str">
        <f>IF(I71&lt;&gt;"",(I71-H71)-almoco,"")</f>
        <v/>
      </c>
      <c r="K71" s="67"/>
      <c r="L71" s="59"/>
      <c r="M71" s="59"/>
      <c r="N71" s="68"/>
      <c r="O71" s="69"/>
      <c r="P71" s="69"/>
      <c r="Q71" s="59"/>
      <c r="R71" s="69"/>
      <c r="S71" s="59"/>
      <c r="T71" s="59"/>
      <c r="U71" s="62"/>
      <c r="V71" s="65"/>
      <c r="W71" s="65"/>
      <c r="X71" s="66" t="str">
        <f>IF(W71&lt;&gt;"",IF((W71-V71)-almoco&gt;=corte_almoco,(W71-V71)-almoco,(W71-V71)),"")</f>
        <v/>
      </c>
      <c r="Y71" s="66" t="str">
        <f t="shared" si="2"/>
        <v/>
      </c>
      <c r="Z71" s="59" t="s">
        <v>142</v>
      </c>
      <c r="AA71" s="59" t="s">
        <v>217</v>
      </c>
      <c r="AB71" s="59"/>
      <c r="AC71" s="70"/>
      <c r="AD71" s="70">
        <v>80672.12</v>
      </c>
      <c r="AE71" s="71" t="str">
        <f t="shared" si="3"/>
        <v/>
      </c>
      <c r="AF71" s="71" t="str">
        <f>IF(X71&lt;&gt;"",(HOUR(X71)+MINUTE(X71)/60)*custohh,"")</f>
        <v/>
      </c>
      <c r="AG71" s="70"/>
      <c r="AH71" s="71" t="str">
        <f t="shared" si="4"/>
        <v/>
      </c>
      <c r="AI71" s="59"/>
      <c r="AJ71" s="59"/>
      <c r="AK71" s="59"/>
      <c r="AL71" s="72"/>
      <c r="AM71" s="59"/>
      <c r="AN71" s="73"/>
      <c r="AO71" s="59"/>
      <c r="AP71" s="59"/>
      <c r="AQ71" s="74"/>
      <c r="AR71" s="74"/>
      <c r="AS71" s="62"/>
      <c r="AT71" s="62"/>
      <c r="AU71" s="59"/>
    </row>
    <row r="72">
      <c r="A72" s="59"/>
      <c r="B72" s="60" t="str">
        <f>IFERROR(VLOOKUP($A72,contratos,2,FALSE),"")</f>
        <v/>
      </c>
      <c r="C72" s="61" t="str">
        <f t="shared" si="1"/>
        <v/>
      </c>
      <c r="D72" s="62"/>
      <c r="E72" s="62"/>
      <c r="F72" s="63"/>
      <c r="G72" s="62"/>
      <c r="H72" s="64"/>
      <c r="I72" s="65"/>
      <c r="J72" s="66" t="str">
        <f>IF(I72&lt;&gt;"",(I72-H72)-almoco,"")</f>
        <v/>
      </c>
      <c r="K72" s="67"/>
      <c r="L72" s="59"/>
      <c r="M72" s="59"/>
      <c r="N72" s="68"/>
      <c r="O72" s="69"/>
      <c r="P72" s="69"/>
      <c r="Q72" s="59"/>
      <c r="R72" s="69"/>
      <c r="S72" s="59"/>
      <c r="T72" s="59"/>
      <c r="U72" s="62"/>
      <c r="V72" s="65"/>
      <c r="W72" s="65"/>
      <c r="X72" s="66" t="str">
        <f>IF(W72&lt;&gt;"",IF((W72-V72)-almoco&gt;=corte_almoco,(W72-V72)-almoco,(W72-V72)),"")</f>
        <v/>
      </c>
      <c r="Y72" s="66" t="str">
        <f t="shared" si="2"/>
        <v/>
      </c>
      <c r="Z72" s="59" t="s">
        <v>374</v>
      </c>
      <c r="AA72" s="59" t="s">
        <v>134</v>
      </c>
      <c r="AB72" s="59"/>
      <c r="AC72" s="70"/>
      <c r="AD72" s="70">
        <v>80672.12</v>
      </c>
      <c r="AE72" s="71" t="str">
        <f t="shared" si="3"/>
        <v/>
      </c>
      <c r="AF72" s="71" t="str">
        <f>IF(X72&lt;&gt;"",(HOUR(X72)+MINUTE(X72)/60)*custohh,"")</f>
        <v/>
      </c>
      <c r="AG72" s="70"/>
      <c r="AH72" s="71" t="str">
        <f t="shared" si="4"/>
        <v/>
      </c>
      <c r="AI72" s="59"/>
      <c r="AJ72" s="59"/>
      <c r="AK72" s="59"/>
      <c r="AL72" s="72"/>
      <c r="AM72" s="59"/>
      <c r="AN72" s="73"/>
      <c r="AO72" s="59"/>
      <c r="AP72" s="59"/>
      <c r="AQ72" s="74"/>
      <c r="AR72" s="74"/>
      <c r="AS72" s="62"/>
      <c r="AT72" s="62"/>
      <c r="AU72" s="59"/>
    </row>
    <row r="73">
      <c r="A73" s="59"/>
      <c r="B73" s="60" t="str">
        <f>IFERROR(VLOOKUP($A73,contratos,2,FALSE),"")</f>
        <v/>
      </c>
      <c r="C73" s="61" t="str">
        <f t="shared" si="1"/>
        <v/>
      </c>
      <c r="D73" s="62"/>
      <c r="E73" s="62"/>
      <c r="F73" s="63"/>
      <c r="G73" s="62"/>
      <c r="H73" s="65"/>
      <c r="I73" s="65"/>
      <c r="J73" s="66" t="str">
        <f>IF(I73&lt;&gt;"",(I73-H73)-almoco,"")</f>
        <v/>
      </c>
      <c r="K73" s="67"/>
      <c r="L73" s="59"/>
      <c r="M73" s="59"/>
      <c r="N73" s="68"/>
      <c r="O73" s="69"/>
      <c r="P73" s="69"/>
      <c r="Q73" s="59"/>
      <c r="R73" s="69"/>
      <c r="S73" s="59"/>
      <c r="T73" s="59"/>
      <c r="U73" s="62"/>
      <c r="V73" s="65"/>
      <c r="W73" s="65"/>
      <c r="X73" s="66" t="str">
        <f>IF(W73&lt;&gt;"",IF((W73-V73)-almoco&gt;=corte_almoco,(W73-V73)-almoco,(W73-V73)),"")</f>
        <v/>
      </c>
      <c r="Y73" s="66" t="str">
        <f t="shared" si="2"/>
        <v/>
      </c>
      <c r="Z73" s="59" t="s">
        <v>180</v>
      </c>
      <c r="AA73" s="59" t="s">
        <v>124</v>
      </c>
      <c r="AB73" s="59"/>
      <c r="AC73" s="70"/>
      <c r="AD73" s="70">
        <v>0.0</v>
      </c>
      <c r="AE73" s="71" t="str">
        <f t="shared" si="3"/>
        <v/>
      </c>
      <c r="AF73" s="71" t="str">
        <f>IF(X73&lt;&gt;"",(HOUR(X73)+MINUTE(X73)/60)*custohh,"")</f>
        <v/>
      </c>
      <c r="AG73" s="70"/>
      <c r="AH73" s="71" t="str">
        <f t="shared" si="4"/>
        <v/>
      </c>
      <c r="AI73" s="59"/>
      <c r="AJ73" s="59"/>
      <c r="AK73" s="59"/>
      <c r="AL73" s="72"/>
      <c r="AM73" s="59"/>
      <c r="AN73" s="73"/>
      <c r="AO73" s="59"/>
      <c r="AP73" s="59"/>
      <c r="AQ73" s="74"/>
      <c r="AR73" s="74"/>
      <c r="AS73" s="62"/>
      <c r="AT73" s="62"/>
      <c r="AU73" s="59"/>
    </row>
    <row r="74">
      <c r="A74" s="59"/>
      <c r="B74" s="60" t="str">
        <f>IFERROR(VLOOKUP($A74,contratos,2,FALSE),"")</f>
        <v/>
      </c>
      <c r="C74" s="61" t="str">
        <f t="shared" si="1"/>
        <v/>
      </c>
      <c r="D74" s="62"/>
      <c r="E74" s="62"/>
      <c r="F74" s="63"/>
      <c r="G74" s="62"/>
      <c r="H74" s="65"/>
      <c r="I74" s="65"/>
      <c r="J74" s="66" t="str">
        <f>IF(I74&lt;&gt;"",(I74-H74)-almoco,"")</f>
        <v/>
      </c>
      <c r="K74" s="67"/>
      <c r="L74" s="59"/>
      <c r="M74" s="59"/>
      <c r="N74" s="68"/>
      <c r="O74" s="69"/>
      <c r="P74" s="69"/>
      <c r="Q74" s="59"/>
      <c r="R74" s="69"/>
      <c r="S74" s="59"/>
      <c r="T74" s="59"/>
      <c r="U74" s="62"/>
      <c r="V74" s="65"/>
      <c r="W74" s="65"/>
      <c r="X74" s="66" t="str">
        <f>IF(W74&lt;&gt;"",IF((W74-V74)-almoco&gt;=corte_almoco,(W74-V74)-almoco,(W74-V74)),"")</f>
        <v/>
      </c>
      <c r="Y74" s="66" t="str">
        <f t="shared" si="2"/>
        <v/>
      </c>
      <c r="Z74" s="59" t="s">
        <v>180</v>
      </c>
      <c r="AA74" s="59" t="s">
        <v>124</v>
      </c>
      <c r="AB74" s="59"/>
      <c r="AC74" s="70"/>
      <c r="AD74" s="70">
        <v>0.0</v>
      </c>
      <c r="AE74" s="71" t="str">
        <f t="shared" si="3"/>
        <v/>
      </c>
      <c r="AF74" s="71" t="str">
        <f>IF(X74&lt;&gt;"",(HOUR(X74)+MINUTE(X74)/60)*custohh,"")</f>
        <v/>
      </c>
      <c r="AG74" s="70"/>
      <c r="AH74" s="71" t="str">
        <f t="shared" si="4"/>
        <v/>
      </c>
      <c r="AI74" s="59"/>
      <c r="AJ74" s="59"/>
      <c r="AK74" s="59"/>
      <c r="AL74" s="72"/>
      <c r="AM74" s="59"/>
      <c r="AN74" s="73"/>
      <c r="AO74" s="59"/>
      <c r="AP74" s="59"/>
      <c r="AQ74" s="74"/>
      <c r="AR74" s="74"/>
      <c r="AS74" s="62"/>
      <c r="AT74" s="62"/>
      <c r="AU74" s="59"/>
    </row>
    <row r="75">
      <c r="A75" s="59"/>
      <c r="B75" s="60" t="str">
        <f>IFERROR(VLOOKUP($A75,contratos,2,FALSE),"")</f>
        <v/>
      </c>
      <c r="C75" s="61" t="str">
        <f t="shared" si="1"/>
        <v/>
      </c>
      <c r="D75" s="62"/>
      <c r="E75" s="62"/>
      <c r="F75" s="63"/>
      <c r="G75" s="62"/>
      <c r="H75" s="64"/>
      <c r="I75" s="65"/>
      <c r="J75" s="66" t="str">
        <f>IF(I75&lt;&gt;"",(I75-H75)-almoco,"")</f>
        <v/>
      </c>
      <c r="K75" s="67"/>
      <c r="L75" s="59"/>
      <c r="M75" s="59"/>
      <c r="N75" s="68"/>
      <c r="O75" s="69"/>
      <c r="P75" s="69"/>
      <c r="Q75" s="59"/>
      <c r="R75" s="69"/>
      <c r="S75" s="59"/>
      <c r="T75" s="59"/>
      <c r="U75" s="62"/>
      <c r="V75" s="65"/>
      <c r="W75" s="65"/>
      <c r="X75" s="66" t="str">
        <f>IF(W75&lt;&gt;"",IF((W75-V75)-almoco&gt;=corte_almoco,(W75-V75)-almoco,(W75-V75)),"")</f>
        <v/>
      </c>
      <c r="Y75" s="66" t="str">
        <f t="shared" si="2"/>
        <v/>
      </c>
      <c r="Z75" s="59" t="s">
        <v>180</v>
      </c>
      <c r="AA75" s="59" t="s">
        <v>124</v>
      </c>
      <c r="AB75" s="59"/>
      <c r="AC75" s="70"/>
      <c r="AD75" s="70">
        <v>24095.4</v>
      </c>
      <c r="AE75" s="71" t="str">
        <f t="shared" si="3"/>
        <v/>
      </c>
      <c r="AF75" s="71" t="str">
        <f>IF(X75&lt;&gt;"",(HOUR(X75)+MINUTE(X75)/60)*custohh,"")</f>
        <v/>
      </c>
      <c r="AG75" s="70"/>
      <c r="AH75" s="71" t="str">
        <f t="shared" si="4"/>
        <v/>
      </c>
      <c r="AI75" s="59"/>
      <c r="AJ75" s="59"/>
      <c r="AK75" s="59"/>
      <c r="AL75" s="72"/>
      <c r="AM75" s="59"/>
      <c r="AN75" s="73"/>
      <c r="AO75" s="59"/>
      <c r="AP75" s="59"/>
      <c r="AQ75" s="74"/>
      <c r="AR75" s="74"/>
      <c r="AS75" s="62"/>
      <c r="AT75" s="62"/>
      <c r="AU75" s="59"/>
    </row>
    <row r="76">
      <c r="A76" s="59"/>
      <c r="B76" s="60" t="str">
        <f>IFERROR(VLOOKUP($A76,contratos,2,FALSE),"")</f>
        <v/>
      </c>
      <c r="C76" s="61" t="str">
        <f t="shared" si="1"/>
        <v/>
      </c>
      <c r="D76" s="62"/>
      <c r="E76" s="62"/>
      <c r="F76" s="63"/>
      <c r="G76" s="62"/>
      <c r="H76" s="64"/>
      <c r="I76" s="65"/>
      <c r="J76" s="66" t="str">
        <f>IF(I76&lt;&gt;"",(I76-H76)-almoco,"")</f>
        <v/>
      </c>
      <c r="K76" s="67"/>
      <c r="L76" s="59"/>
      <c r="M76" s="59"/>
      <c r="N76" s="68"/>
      <c r="O76" s="69"/>
      <c r="P76" s="69"/>
      <c r="Q76" s="59"/>
      <c r="R76" s="69"/>
      <c r="S76" s="59"/>
      <c r="T76" s="59"/>
      <c r="U76" s="62"/>
      <c r="V76" s="65"/>
      <c r="W76" s="65"/>
      <c r="X76" s="66" t="str">
        <f>IF(W76&lt;&gt;"",IF((W76-V76)-almoco&gt;=corte_almoco,(W76-V76)-almoco,(W76-V76)),"")</f>
        <v/>
      </c>
      <c r="Y76" s="66" t="str">
        <f t="shared" si="2"/>
        <v/>
      </c>
      <c r="Z76" s="59" t="s">
        <v>203</v>
      </c>
      <c r="AA76" s="59" t="s">
        <v>125</v>
      </c>
      <c r="AB76" s="59"/>
      <c r="AC76" s="70"/>
      <c r="AD76" s="70">
        <v>108498.0</v>
      </c>
      <c r="AE76" s="71" t="str">
        <f t="shared" si="3"/>
        <v/>
      </c>
      <c r="AF76" s="71" t="str">
        <f>IF(X76&lt;&gt;"",(HOUR(X76)+MINUTE(X76)/60)*custohh,"")</f>
        <v/>
      </c>
      <c r="AG76" s="70"/>
      <c r="AH76" s="71" t="str">
        <f t="shared" si="4"/>
        <v/>
      </c>
      <c r="AI76" s="59"/>
      <c r="AJ76" s="59"/>
      <c r="AK76" s="59"/>
      <c r="AL76" s="72"/>
      <c r="AM76" s="59"/>
      <c r="AN76" s="73"/>
      <c r="AO76" s="59"/>
      <c r="AP76" s="59"/>
      <c r="AQ76" s="74"/>
      <c r="AR76" s="74"/>
      <c r="AS76" s="62"/>
      <c r="AT76" s="62"/>
      <c r="AU76" s="59"/>
    </row>
    <row r="77">
      <c r="A77" s="59"/>
      <c r="B77" s="60" t="str">
        <f>IFERROR(VLOOKUP($A77,contratos,2,FALSE),"")</f>
        <v/>
      </c>
      <c r="C77" s="61" t="str">
        <f t="shared" si="1"/>
        <v/>
      </c>
      <c r="D77" s="62"/>
      <c r="E77" s="62"/>
      <c r="F77" s="63"/>
      <c r="G77" s="62"/>
      <c r="H77" s="64"/>
      <c r="I77" s="65"/>
      <c r="J77" s="66" t="str">
        <f>IF(I77&lt;&gt;"",(I77-H77)-almoco,"")</f>
        <v/>
      </c>
      <c r="K77" s="67"/>
      <c r="L77" s="59"/>
      <c r="M77" s="59"/>
      <c r="N77" s="68"/>
      <c r="O77" s="69"/>
      <c r="P77" s="69"/>
      <c r="Q77" s="59"/>
      <c r="R77" s="69"/>
      <c r="S77" s="59"/>
      <c r="T77" s="59"/>
      <c r="U77" s="62"/>
      <c r="V77" s="65"/>
      <c r="W77" s="65"/>
      <c r="X77" s="66" t="str">
        <f>IF(W77&lt;&gt;"",IF((W77-V77)-almoco&gt;=corte_almoco,(W77-V77)-almoco,(W77-V77)),"")</f>
        <v/>
      </c>
      <c r="Y77" s="66" t="str">
        <f t="shared" si="2"/>
        <v/>
      </c>
      <c r="Z77" s="59" t="s">
        <v>142</v>
      </c>
      <c r="AA77" s="59" t="s">
        <v>217</v>
      </c>
      <c r="AB77" s="59"/>
      <c r="AC77" s="70"/>
      <c r="AD77" s="70">
        <v>80672.12</v>
      </c>
      <c r="AE77" s="71" t="str">
        <f t="shared" si="3"/>
        <v/>
      </c>
      <c r="AF77" s="71" t="str">
        <f>IF(X77&lt;&gt;"",(HOUR(X77)+MINUTE(X77)/60)*custohh,"")</f>
        <v/>
      </c>
      <c r="AG77" s="70"/>
      <c r="AH77" s="71" t="str">
        <f t="shared" si="4"/>
        <v/>
      </c>
      <c r="AI77" s="59"/>
      <c r="AJ77" s="59"/>
      <c r="AK77" s="59"/>
      <c r="AL77" s="72"/>
      <c r="AM77" s="59"/>
      <c r="AN77" s="73"/>
      <c r="AO77" s="59"/>
      <c r="AP77" s="59"/>
      <c r="AQ77" s="74"/>
      <c r="AR77" s="74"/>
      <c r="AS77" s="62"/>
      <c r="AT77" s="62"/>
      <c r="AU77" s="59"/>
    </row>
    <row r="78">
      <c r="A78" s="59"/>
      <c r="B78" s="60" t="str">
        <f>IFERROR(VLOOKUP($A78,contratos,2,FALSE),"")</f>
        <v/>
      </c>
      <c r="C78" s="61" t="str">
        <f t="shared" si="1"/>
        <v/>
      </c>
      <c r="D78" s="62"/>
      <c r="E78" s="62"/>
      <c r="F78" s="63"/>
      <c r="G78" s="62"/>
      <c r="H78" s="64"/>
      <c r="I78" s="65"/>
      <c r="J78" s="66" t="str">
        <f>IF(I78&lt;&gt;"",(I78-H78)-almoco,"")</f>
        <v/>
      </c>
      <c r="K78" s="67"/>
      <c r="L78" s="59"/>
      <c r="M78" s="59"/>
      <c r="N78" s="68"/>
      <c r="O78" s="69"/>
      <c r="P78" s="69"/>
      <c r="Q78" s="59"/>
      <c r="R78" s="69"/>
      <c r="S78" s="59"/>
      <c r="T78" s="59"/>
      <c r="U78" s="62"/>
      <c r="V78" s="65"/>
      <c r="W78" s="65"/>
      <c r="X78" s="66" t="str">
        <f>IF(W78&lt;&gt;"",IF((W78-V78)-almoco&gt;=corte_almoco,(W78-V78)-almoco,(W78-V78)),"")</f>
        <v/>
      </c>
      <c r="Y78" s="66" t="str">
        <f t="shared" si="2"/>
        <v/>
      </c>
      <c r="Z78" s="59" t="s">
        <v>374</v>
      </c>
      <c r="AA78" s="59" t="s">
        <v>134</v>
      </c>
      <c r="AB78" s="59"/>
      <c r="AC78" s="70"/>
      <c r="AD78" s="70">
        <v>80672.12</v>
      </c>
      <c r="AE78" s="71" t="str">
        <f t="shared" si="3"/>
        <v/>
      </c>
      <c r="AF78" s="71" t="str">
        <f>IF(X78&lt;&gt;"",(HOUR(X78)+MINUTE(X78)/60)*custohh,"")</f>
        <v/>
      </c>
      <c r="AG78" s="70"/>
      <c r="AH78" s="71" t="str">
        <f t="shared" si="4"/>
        <v/>
      </c>
      <c r="AI78" s="59"/>
      <c r="AJ78" s="59"/>
      <c r="AK78" s="59"/>
      <c r="AL78" s="72"/>
      <c r="AM78" s="59"/>
      <c r="AN78" s="73"/>
      <c r="AO78" s="59"/>
      <c r="AP78" s="59"/>
      <c r="AQ78" s="74"/>
      <c r="AR78" s="74"/>
      <c r="AS78" s="62"/>
      <c r="AT78" s="62"/>
      <c r="AU78" s="59"/>
    </row>
    <row r="79">
      <c r="A79" s="59"/>
      <c r="B79" s="60" t="str">
        <f>IFERROR(VLOOKUP($A79,contratos,2,FALSE),"")</f>
        <v/>
      </c>
      <c r="C79" s="61" t="str">
        <f t="shared" si="1"/>
        <v/>
      </c>
      <c r="D79" s="62"/>
      <c r="E79" s="62"/>
      <c r="F79" s="63"/>
      <c r="G79" s="62"/>
      <c r="H79" s="65"/>
      <c r="I79" s="65"/>
      <c r="J79" s="66" t="str">
        <f>IF(I79&lt;&gt;"",(I79-H79)-almoco,"")</f>
        <v/>
      </c>
      <c r="K79" s="67"/>
      <c r="L79" s="59"/>
      <c r="M79" s="59"/>
      <c r="N79" s="68"/>
      <c r="O79" s="69"/>
      <c r="P79" s="69"/>
      <c r="Q79" s="59"/>
      <c r="R79" s="69"/>
      <c r="S79" s="59"/>
      <c r="T79" s="59"/>
      <c r="U79" s="62"/>
      <c r="V79" s="65"/>
      <c r="W79" s="65"/>
      <c r="X79" s="66" t="str">
        <f>IF(W79&lt;&gt;"",IF((W79-V79)-almoco&gt;=corte_almoco,(W79-V79)-almoco,(W79-V79)),"")</f>
        <v/>
      </c>
      <c r="Y79" s="66" t="str">
        <f t="shared" si="2"/>
        <v/>
      </c>
      <c r="Z79" s="59" t="s">
        <v>180</v>
      </c>
      <c r="AA79" s="59" t="s">
        <v>124</v>
      </c>
      <c r="AB79" s="59"/>
      <c r="AC79" s="70"/>
      <c r="AD79" s="70">
        <v>0.0</v>
      </c>
      <c r="AE79" s="71" t="str">
        <f t="shared" si="3"/>
        <v/>
      </c>
      <c r="AF79" s="71" t="str">
        <f>IF(X79&lt;&gt;"",(HOUR(X79)+MINUTE(X79)/60)*custohh,"")</f>
        <v/>
      </c>
      <c r="AG79" s="70"/>
      <c r="AH79" s="71" t="str">
        <f t="shared" si="4"/>
        <v/>
      </c>
      <c r="AI79" s="59"/>
      <c r="AJ79" s="59"/>
      <c r="AK79" s="59"/>
      <c r="AL79" s="72"/>
      <c r="AM79" s="59"/>
      <c r="AN79" s="75"/>
      <c r="AO79" s="59"/>
      <c r="AP79" s="59"/>
      <c r="AQ79" s="76"/>
      <c r="AR79" s="74"/>
      <c r="AS79" s="62"/>
      <c r="AT79" s="62"/>
      <c r="AU79" s="59"/>
    </row>
    <row r="80">
      <c r="A80" s="59"/>
      <c r="B80" s="60" t="str">
        <f>IFERROR(VLOOKUP($A80,contratos,2,FALSE),"")</f>
        <v/>
      </c>
      <c r="C80" s="61" t="str">
        <f t="shared" si="1"/>
        <v/>
      </c>
      <c r="D80" s="62"/>
      <c r="E80" s="62"/>
      <c r="F80" s="63"/>
      <c r="G80" s="62"/>
      <c r="H80" s="64"/>
      <c r="I80" s="65"/>
      <c r="J80" s="66" t="str">
        <f>IF(I80&lt;&gt;"",(I80-H80)-almoco,"")</f>
        <v/>
      </c>
      <c r="K80" s="67"/>
      <c r="L80" s="59"/>
      <c r="M80" s="59"/>
      <c r="N80" s="68"/>
      <c r="O80" s="69"/>
      <c r="P80" s="69"/>
      <c r="Q80" s="59"/>
      <c r="R80" s="69"/>
      <c r="S80" s="59"/>
      <c r="T80" s="59"/>
      <c r="U80" s="62"/>
      <c r="V80" s="65"/>
      <c r="W80" s="65"/>
      <c r="X80" s="66" t="str">
        <f>IF(W80&lt;&gt;"",IF((W80-V80)-almoco&gt;=corte_almoco,(W80-V80)-almoco,(W80-V80)),"")</f>
        <v/>
      </c>
      <c r="Y80" s="66" t="str">
        <f t="shared" si="2"/>
        <v/>
      </c>
      <c r="Z80" s="59" t="s">
        <v>180</v>
      </c>
      <c r="AA80" s="59" t="s">
        <v>124</v>
      </c>
      <c r="AB80" s="59"/>
      <c r="AC80" s="70"/>
      <c r="AD80" s="70">
        <v>24095.4</v>
      </c>
      <c r="AE80" s="71" t="str">
        <f t="shared" si="3"/>
        <v/>
      </c>
      <c r="AF80" s="71" t="str">
        <f>IF(X80&lt;&gt;"",(HOUR(X80)+MINUTE(X80)/60)*custohh,"")</f>
        <v/>
      </c>
      <c r="AG80" s="70"/>
      <c r="AH80" s="71" t="str">
        <f t="shared" si="4"/>
        <v/>
      </c>
      <c r="AI80" s="59"/>
      <c r="AJ80" s="59"/>
      <c r="AK80" s="59"/>
      <c r="AL80" s="72"/>
      <c r="AM80" s="59"/>
      <c r="AN80" s="73"/>
      <c r="AO80" s="59"/>
      <c r="AP80" s="59"/>
      <c r="AQ80" s="74"/>
      <c r="AR80" s="74"/>
      <c r="AS80" s="62"/>
      <c r="AT80" s="62"/>
      <c r="AU80" s="59"/>
    </row>
    <row r="81">
      <c r="A81" s="59"/>
      <c r="B81" s="60" t="str">
        <f>IFERROR(VLOOKUP($A81,contratos,2,FALSE),"")</f>
        <v/>
      </c>
      <c r="C81" s="61" t="str">
        <f t="shared" si="1"/>
        <v/>
      </c>
      <c r="D81" s="62"/>
      <c r="E81" s="62"/>
      <c r="F81" s="63"/>
      <c r="G81" s="62"/>
      <c r="H81" s="65"/>
      <c r="I81" s="65"/>
      <c r="J81" s="66" t="str">
        <f>IF(I81&lt;&gt;"",(I81-H81)-almoco,"")</f>
        <v/>
      </c>
      <c r="K81" s="67"/>
      <c r="L81" s="59"/>
      <c r="M81" s="59"/>
      <c r="N81" s="68"/>
      <c r="O81" s="69"/>
      <c r="P81" s="69"/>
      <c r="Q81" s="59"/>
      <c r="R81" s="69"/>
      <c r="S81" s="59"/>
      <c r="T81" s="59"/>
      <c r="U81" s="62"/>
      <c r="V81" s="65"/>
      <c r="W81" s="65"/>
      <c r="X81" s="66" t="str">
        <f>IF(W81&lt;&gt;"",IF((W81-V81)-almoco&gt;=corte_almoco,(W81-V81)-almoco,(W81-V81)),"")</f>
        <v/>
      </c>
      <c r="Y81" s="66" t="str">
        <f t="shared" si="2"/>
        <v/>
      </c>
      <c r="Z81" s="59" t="s">
        <v>203</v>
      </c>
      <c r="AA81" s="59" t="s">
        <v>125</v>
      </c>
      <c r="AB81" s="59"/>
      <c r="AC81" s="70"/>
      <c r="AD81" s="70">
        <v>108498.0</v>
      </c>
      <c r="AE81" s="71" t="str">
        <f t="shared" si="3"/>
        <v/>
      </c>
      <c r="AF81" s="71" t="str">
        <f>IF(X81&lt;&gt;"",(HOUR(X81)+MINUTE(X81)/60)*custohh,"")</f>
        <v/>
      </c>
      <c r="AG81" s="70"/>
      <c r="AH81" s="71" t="str">
        <f t="shared" si="4"/>
        <v/>
      </c>
      <c r="AI81" s="59"/>
      <c r="AJ81" s="59"/>
      <c r="AK81" s="59"/>
      <c r="AL81" s="72"/>
      <c r="AM81" s="59"/>
      <c r="AN81" s="73"/>
      <c r="AO81" s="59"/>
      <c r="AP81" s="59"/>
      <c r="AQ81" s="74"/>
      <c r="AR81" s="74"/>
      <c r="AS81" s="62"/>
      <c r="AT81" s="62"/>
      <c r="AU81" s="59"/>
    </row>
    <row r="82">
      <c r="A82" s="59"/>
      <c r="B82" s="60" t="str">
        <f>IFERROR(VLOOKUP($A82,contratos,2,FALSE),"")</f>
        <v/>
      </c>
      <c r="C82" s="61" t="str">
        <f t="shared" si="1"/>
        <v/>
      </c>
      <c r="D82" s="62"/>
      <c r="E82" s="62"/>
      <c r="F82" s="63"/>
      <c r="G82" s="62"/>
      <c r="H82" s="65"/>
      <c r="I82" s="65"/>
      <c r="J82" s="66" t="str">
        <f>IF(I82&lt;&gt;"",(I82-H82)-almoco,"")</f>
        <v/>
      </c>
      <c r="K82" s="67"/>
      <c r="L82" s="59"/>
      <c r="M82" s="59"/>
      <c r="N82" s="68"/>
      <c r="O82" s="69"/>
      <c r="P82" s="69"/>
      <c r="Q82" s="59"/>
      <c r="R82" s="69"/>
      <c r="S82" s="59"/>
      <c r="T82" s="59"/>
      <c r="U82" s="62"/>
      <c r="V82" s="65"/>
      <c r="W82" s="65"/>
      <c r="X82" s="66" t="str">
        <f>IF(W82&lt;&gt;"",IF((W82-V82)-almoco&gt;=corte_almoco,(W82-V82)-almoco,(W82-V82)),"")</f>
        <v/>
      </c>
      <c r="Y82" s="66" t="str">
        <f t="shared" si="2"/>
        <v/>
      </c>
      <c r="Z82" s="59" t="s">
        <v>142</v>
      </c>
      <c r="AA82" s="59" t="s">
        <v>217</v>
      </c>
      <c r="AB82" s="59"/>
      <c r="AC82" s="70"/>
      <c r="AD82" s="70">
        <v>80672.12</v>
      </c>
      <c r="AE82" s="71" t="str">
        <f t="shared" si="3"/>
        <v/>
      </c>
      <c r="AF82" s="71" t="str">
        <f>IF(X82&lt;&gt;"",(HOUR(X82)+MINUTE(X82)/60)*custohh,"")</f>
        <v/>
      </c>
      <c r="AG82" s="70"/>
      <c r="AH82" s="71" t="str">
        <f t="shared" si="4"/>
        <v/>
      </c>
      <c r="AI82" s="59"/>
      <c r="AJ82" s="59"/>
      <c r="AK82" s="59"/>
      <c r="AL82" s="72"/>
      <c r="AM82" s="59"/>
      <c r="AN82" s="73"/>
      <c r="AO82" s="59"/>
      <c r="AP82" s="59"/>
      <c r="AQ82" s="74"/>
      <c r="AR82" s="74"/>
      <c r="AS82" s="62"/>
      <c r="AT82" s="62"/>
      <c r="AU82" s="59"/>
    </row>
    <row r="83">
      <c r="A83" s="59"/>
      <c r="B83" s="60" t="str">
        <f>IFERROR(VLOOKUP($A83,contratos,2,FALSE),"")</f>
        <v/>
      </c>
      <c r="C83" s="61" t="str">
        <f t="shared" si="1"/>
        <v/>
      </c>
      <c r="D83" s="62"/>
      <c r="E83" s="62"/>
      <c r="F83" s="63"/>
      <c r="G83" s="62"/>
      <c r="H83" s="65"/>
      <c r="I83" s="65"/>
      <c r="J83" s="66" t="str">
        <f>IF(I83&lt;&gt;"",(I83-H83)-almoco,"")</f>
        <v/>
      </c>
      <c r="K83" s="67"/>
      <c r="L83" s="59"/>
      <c r="M83" s="59"/>
      <c r="N83" s="68"/>
      <c r="O83" s="69"/>
      <c r="P83" s="69"/>
      <c r="Q83" s="59"/>
      <c r="R83" s="69"/>
      <c r="S83" s="59"/>
      <c r="T83" s="59"/>
      <c r="U83" s="62"/>
      <c r="V83" s="65"/>
      <c r="W83" s="65"/>
      <c r="X83" s="66" t="str">
        <f>IF(W83&lt;&gt;"",IF((W83-V83)-almoco&gt;=corte_almoco,(W83-V83)-almoco,(W83-V83)),"")</f>
        <v/>
      </c>
      <c r="Y83" s="66" t="str">
        <f t="shared" si="2"/>
        <v/>
      </c>
      <c r="Z83" s="59" t="s">
        <v>374</v>
      </c>
      <c r="AA83" s="59" t="s">
        <v>134</v>
      </c>
      <c r="AB83" s="59"/>
      <c r="AC83" s="70"/>
      <c r="AD83" s="70">
        <v>80672.12</v>
      </c>
      <c r="AE83" s="71" t="str">
        <f t="shared" si="3"/>
        <v/>
      </c>
      <c r="AF83" s="71" t="str">
        <f>IF(X83&lt;&gt;"",(HOUR(X83)+MINUTE(X83)/60)*custohh,"")</f>
        <v/>
      </c>
      <c r="AG83" s="70"/>
      <c r="AH83" s="71" t="str">
        <f t="shared" si="4"/>
        <v/>
      </c>
      <c r="AI83" s="59"/>
      <c r="AJ83" s="59"/>
      <c r="AK83" s="59"/>
      <c r="AL83" s="72"/>
      <c r="AM83" s="59"/>
      <c r="AN83" s="73"/>
      <c r="AO83" s="59"/>
      <c r="AP83" s="59"/>
      <c r="AQ83" s="74"/>
      <c r="AR83" s="74"/>
      <c r="AS83" s="62"/>
      <c r="AT83" s="62"/>
      <c r="AU83" s="59"/>
    </row>
    <row r="84">
      <c r="A84" s="59"/>
      <c r="B84" s="60" t="str">
        <f>IFERROR(VLOOKUP($A84,contratos,2,FALSE),"")</f>
        <v/>
      </c>
      <c r="C84" s="61" t="str">
        <f t="shared" si="1"/>
        <v/>
      </c>
      <c r="D84" s="62"/>
      <c r="E84" s="62"/>
      <c r="F84" s="63"/>
      <c r="G84" s="62"/>
      <c r="H84" s="65"/>
      <c r="I84" s="65"/>
      <c r="J84" s="66" t="str">
        <f>IF(I84&lt;&gt;"",(I84-H84)-almoco,"")</f>
        <v/>
      </c>
      <c r="K84" s="67"/>
      <c r="L84" s="59"/>
      <c r="M84" s="59"/>
      <c r="N84" s="68"/>
      <c r="O84" s="69"/>
      <c r="P84" s="69"/>
      <c r="Q84" s="59"/>
      <c r="R84" s="69"/>
      <c r="S84" s="59"/>
      <c r="T84" s="59"/>
      <c r="U84" s="62"/>
      <c r="V84" s="65"/>
      <c r="W84" s="65"/>
      <c r="X84" s="66" t="str">
        <f>IF(W84&lt;&gt;"",IF((W84-V84)-almoco&gt;=corte_almoco,(W84-V84)-almoco,(W84-V84)),"")</f>
        <v/>
      </c>
      <c r="Y84" s="66" t="str">
        <f t="shared" si="2"/>
        <v/>
      </c>
      <c r="Z84" s="59" t="s">
        <v>180</v>
      </c>
      <c r="AA84" s="59" t="s">
        <v>124</v>
      </c>
      <c r="AB84" s="59"/>
      <c r="AC84" s="70"/>
      <c r="AD84" s="70">
        <v>24095.4</v>
      </c>
      <c r="AE84" s="71" t="str">
        <f t="shared" si="3"/>
        <v/>
      </c>
      <c r="AF84" s="71" t="str">
        <f>IF(X84&lt;&gt;"",(HOUR(X84)+MINUTE(X84)/60)*custohh,"")</f>
        <v/>
      </c>
      <c r="AG84" s="70"/>
      <c r="AH84" s="71" t="str">
        <f t="shared" si="4"/>
        <v/>
      </c>
      <c r="AI84" s="59"/>
      <c r="AJ84" s="59"/>
      <c r="AK84" s="59"/>
      <c r="AL84" s="72"/>
      <c r="AM84" s="59"/>
      <c r="AN84" s="73"/>
      <c r="AO84" s="59"/>
      <c r="AP84" s="59"/>
      <c r="AQ84" s="74"/>
      <c r="AR84" s="74"/>
      <c r="AS84" s="62"/>
      <c r="AT84" s="62"/>
      <c r="AU84" s="59"/>
    </row>
    <row r="85">
      <c r="A85" s="59"/>
      <c r="B85" s="60" t="str">
        <f>IFERROR(VLOOKUP($A85,contratos,2,FALSE),"")</f>
        <v/>
      </c>
      <c r="C85" s="61" t="str">
        <f t="shared" si="1"/>
        <v/>
      </c>
      <c r="D85" s="62"/>
      <c r="E85" s="62"/>
      <c r="F85" s="63"/>
      <c r="G85" s="62"/>
      <c r="H85" s="65"/>
      <c r="I85" s="65"/>
      <c r="J85" s="66" t="str">
        <f>IF(I85&lt;&gt;"",(I85-H85)-almoco,"")</f>
        <v/>
      </c>
      <c r="K85" s="67"/>
      <c r="L85" s="59"/>
      <c r="M85" s="59"/>
      <c r="N85" s="68"/>
      <c r="O85" s="69"/>
      <c r="P85" s="69"/>
      <c r="Q85" s="59"/>
      <c r="R85" s="69"/>
      <c r="S85" s="59"/>
      <c r="T85" s="59"/>
      <c r="U85" s="62"/>
      <c r="V85" s="65"/>
      <c r="W85" s="65"/>
      <c r="X85" s="66" t="str">
        <f>IF(W85&lt;&gt;"",IF((W85-V85)-almoco&gt;=corte_almoco,(W85-V85)-almoco,(W85-V85)),"")</f>
        <v/>
      </c>
      <c r="Y85" s="66" t="str">
        <f t="shared" si="2"/>
        <v/>
      </c>
      <c r="Z85" s="59" t="s">
        <v>151</v>
      </c>
      <c r="AA85" s="59" t="s">
        <v>152</v>
      </c>
      <c r="AB85" s="59"/>
      <c r="AC85" s="70"/>
      <c r="AD85" s="70">
        <v>0.0</v>
      </c>
      <c r="AE85" s="71" t="str">
        <f t="shared" si="3"/>
        <v/>
      </c>
      <c r="AF85" s="71" t="str">
        <f>IF(X85&lt;&gt;"",(HOUR(X85)+MINUTE(X85)/60)*custohh,"")</f>
        <v/>
      </c>
      <c r="AG85" s="70"/>
      <c r="AH85" s="71" t="str">
        <f t="shared" si="4"/>
        <v/>
      </c>
      <c r="AI85" s="59"/>
      <c r="AJ85" s="59"/>
      <c r="AK85" s="59"/>
      <c r="AL85" s="72"/>
      <c r="AM85" s="59"/>
      <c r="AN85" s="73"/>
      <c r="AO85" s="59"/>
      <c r="AP85" s="59"/>
      <c r="AQ85" s="74"/>
      <c r="AR85" s="74"/>
      <c r="AS85" s="62"/>
      <c r="AT85" s="62"/>
      <c r="AU85" s="59"/>
    </row>
    <row r="86">
      <c r="A86" s="59"/>
      <c r="B86" s="60" t="str">
        <f>IFERROR(VLOOKUP($A86,contratos,2,FALSE),"")</f>
        <v/>
      </c>
      <c r="C86" s="61" t="str">
        <f t="shared" si="1"/>
        <v/>
      </c>
      <c r="D86" s="62"/>
      <c r="E86" s="62"/>
      <c r="F86" s="63"/>
      <c r="G86" s="62"/>
      <c r="H86" s="65"/>
      <c r="I86" s="65"/>
      <c r="J86" s="66" t="str">
        <f>IF(I86&lt;&gt;"",(I86-H86)-almoco,"")</f>
        <v/>
      </c>
      <c r="K86" s="67"/>
      <c r="L86" s="59"/>
      <c r="M86" s="59"/>
      <c r="N86" s="68"/>
      <c r="O86" s="69"/>
      <c r="P86" s="69"/>
      <c r="Q86" s="59"/>
      <c r="R86" s="69"/>
      <c r="S86" s="59"/>
      <c r="T86" s="59"/>
      <c r="U86" s="62"/>
      <c r="V86" s="65"/>
      <c r="W86" s="65"/>
      <c r="X86" s="66" t="str">
        <f>IF(W86&lt;&gt;"",IF((W86-V86)-almoco&gt;=corte_almoco,(W86-V86)-almoco,(W86-V86)),"")</f>
        <v/>
      </c>
      <c r="Y86" s="66" t="str">
        <f t="shared" si="2"/>
        <v/>
      </c>
      <c r="Z86" s="59" t="s">
        <v>142</v>
      </c>
      <c r="AA86" s="59" t="s">
        <v>217</v>
      </c>
      <c r="AB86" s="59"/>
      <c r="AC86" s="70"/>
      <c r="AD86" s="70">
        <v>80672.12</v>
      </c>
      <c r="AE86" s="71" t="str">
        <f t="shared" si="3"/>
        <v/>
      </c>
      <c r="AF86" s="71" t="str">
        <f>IF(X86&lt;&gt;"",(HOUR(X86)+MINUTE(X86)/60)*custohh,"")</f>
        <v/>
      </c>
      <c r="AG86" s="70"/>
      <c r="AH86" s="71" t="str">
        <f t="shared" si="4"/>
        <v/>
      </c>
      <c r="AI86" s="59"/>
      <c r="AJ86" s="59"/>
      <c r="AK86" s="59"/>
      <c r="AL86" s="72"/>
      <c r="AM86" s="59"/>
      <c r="AN86" s="73"/>
      <c r="AO86" s="59"/>
      <c r="AP86" s="59"/>
      <c r="AQ86" s="74"/>
      <c r="AR86" s="74"/>
      <c r="AS86" s="62"/>
      <c r="AT86" s="62"/>
      <c r="AU86" s="59"/>
    </row>
    <row r="87">
      <c r="A87" s="59"/>
      <c r="B87" s="60" t="str">
        <f>IFERROR(VLOOKUP($A87,contratos,2,FALSE),"")</f>
        <v/>
      </c>
      <c r="C87" s="61" t="str">
        <f t="shared" si="1"/>
        <v/>
      </c>
      <c r="D87" s="62"/>
      <c r="E87" s="62"/>
      <c r="F87" s="63"/>
      <c r="G87" s="62"/>
      <c r="H87" s="65"/>
      <c r="I87" s="65"/>
      <c r="J87" s="66" t="str">
        <f>IF(I87&lt;&gt;"",(I87-H87)-almoco,"")</f>
        <v/>
      </c>
      <c r="K87" s="67"/>
      <c r="L87" s="59"/>
      <c r="M87" s="59"/>
      <c r="N87" s="68"/>
      <c r="O87" s="69"/>
      <c r="P87" s="69"/>
      <c r="Q87" s="59"/>
      <c r="R87" s="69"/>
      <c r="S87" s="59"/>
      <c r="T87" s="59"/>
      <c r="U87" s="62"/>
      <c r="V87" s="65"/>
      <c r="W87" s="65"/>
      <c r="X87" s="66" t="str">
        <f>IF(W87&lt;&gt;"",IF((W87-V87)-almoco&gt;=corte_almoco,(W87-V87)-almoco,(W87-V87)),"")</f>
        <v/>
      </c>
      <c r="Y87" s="66" t="str">
        <f t="shared" si="2"/>
        <v/>
      </c>
      <c r="Z87" s="59" t="s">
        <v>374</v>
      </c>
      <c r="AA87" s="59" t="s">
        <v>134</v>
      </c>
      <c r="AB87" s="59"/>
      <c r="AC87" s="70"/>
      <c r="AD87" s="70">
        <v>80672.12</v>
      </c>
      <c r="AE87" s="71" t="str">
        <f t="shared" si="3"/>
        <v/>
      </c>
      <c r="AF87" s="71" t="str">
        <f>IF(X87&lt;&gt;"",(HOUR(X87)+MINUTE(X87)/60)*custohh,"")</f>
        <v/>
      </c>
      <c r="AG87" s="70"/>
      <c r="AH87" s="71" t="str">
        <f t="shared" si="4"/>
        <v/>
      </c>
      <c r="AI87" s="59"/>
      <c r="AJ87" s="59"/>
      <c r="AK87" s="59"/>
      <c r="AL87" s="72"/>
      <c r="AM87" s="59"/>
      <c r="AN87" s="73"/>
      <c r="AO87" s="59"/>
      <c r="AP87" s="59"/>
      <c r="AQ87" s="74"/>
      <c r="AR87" s="74"/>
      <c r="AS87" s="62"/>
      <c r="AT87" s="62"/>
      <c r="AU87" s="59"/>
    </row>
    <row r="88">
      <c r="A88" s="59"/>
      <c r="B88" s="60" t="str">
        <f>IFERROR(VLOOKUP($A88,contratos,2,FALSE),"")</f>
        <v/>
      </c>
      <c r="C88" s="61" t="str">
        <f t="shared" si="1"/>
        <v/>
      </c>
      <c r="D88" s="62"/>
      <c r="E88" s="62"/>
      <c r="F88" s="63"/>
      <c r="G88" s="62"/>
      <c r="H88" s="65"/>
      <c r="I88" s="65"/>
      <c r="J88" s="66" t="str">
        <f>IF(I88&lt;&gt;"",(I88-H88)-almoco,"")</f>
        <v/>
      </c>
      <c r="K88" s="67"/>
      <c r="L88" s="59"/>
      <c r="M88" s="59"/>
      <c r="N88" s="68"/>
      <c r="O88" s="69"/>
      <c r="P88" s="69"/>
      <c r="Q88" s="59"/>
      <c r="R88" s="69"/>
      <c r="S88" s="59"/>
      <c r="T88" s="59"/>
      <c r="U88" s="62"/>
      <c r="V88" s="65"/>
      <c r="W88" s="65"/>
      <c r="X88" s="66" t="str">
        <f>IF(W88&lt;&gt;"",IF((W88-V88)-almoco&gt;=corte_almoco,(W88-V88)-almoco,(W88-V88)),"")</f>
        <v/>
      </c>
      <c r="Y88" s="66" t="str">
        <f t="shared" si="2"/>
        <v/>
      </c>
      <c r="Z88" s="59" t="s">
        <v>203</v>
      </c>
      <c r="AA88" s="59" t="s">
        <v>125</v>
      </c>
      <c r="AB88" s="59"/>
      <c r="AC88" s="70"/>
      <c r="AD88" s="70">
        <v>108498.0</v>
      </c>
      <c r="AE88" s="71" t="str">
        <f t="shared" si="3"/>
        <v/>
      </c>
      <c r="AF88" s="71" t="str">
        <f>IF(X88&lt;&gt;"",(HOUR(X88)+MINUTE(X88)/60)*custohh,"")</f>
        <v/>
      </c>
      <c r="AG88" s="70"/>
      <c r="AH88" s="71" t="str">
        <f t="shared" si="4"/>
        <v/>
      </c>
      <c r="AI88" s="59"/>
      <c r="AJ88" s="59"/>
      <c r="AK88" s="59"/>
      <c r="AL88" s="72"/>
      <c r="AM88" s="59"/>
      <c r="AN88" s="73"/>
      <c r="AO88" s="59"/>
      <c r="AP88" s="59"/>
      <c r="AQ88" s="74"/>
      <c r="AR88" s="74"/>
      <c r="AS88" s="62"/>
      <c r="AT88" s="62"/>
      <c r="AU88" s="59"/>
    </row>
    <row r="89">
      <c r="A89" s="59"/>
      <c r="B89" s="60" t="str">
        <f>IFERROR(VLOOKUP($A89,contratos,2,FALSE),"")</f>
        <v/>
      </c>
      <c r="C89" s="61" t="str">
        <f t="shared" si="1"/>
        <v/>
      </c>
      <c r="D89" s="62"/>
      <c r="E89" s="62"/>
      <c r="F89" s="63"/>
      <c r="G89" s="62"/>
      <c r="H89" s="65"/>
      <c r="I89" s="65"/>
      <c r="J89" s="66" t="str">
        <f>IF(I89&lt;&gt;"",(I89-H89)-almoco,"")</f>
        <v/>
      </c>
      <c r="K89" s="67"/>
      <c r="L89" s="59"/>
      <c r="M89" s="59"/>
      <c r="N89" s="68"/>
      <c r="O89" s="69"/>
      <c r="P89" s="69"/>
      <c r="Q89" s="59"/>
      <c r="R89" s="69"/>
      <c r="S89" s="59"/>
      <c r="T89" s="59"/>
      <c r="U89" s="62"/>
      <c r="V89" s="65"/>
      <c r="W89" s="65"/>
      <c r="X89" s="66" t="str">
        <f>IF(W89&lt;&gt;"",IF((W89-V89)-almoco&gt;=corte_almoco,(W89-V89)-almoco,(W89-V89)),"")</f>
        <v/>
      </c>
      <c r="Y89" s="66" t="str">
        <f t="shared" si="2"/>
        <v/>
      </c>
      <c r="Z89" s="59" t="s">
        <v>151</v>
      </c>
      <c r="AA89" s="59" t="s">
        <v>152</v>
      </c>
      <c r="AB89" s="59"/>
      <c r="AC89" s="70"/>
      <c r="AD89" s="70">
        <v>0.0</v>
      </c>
      <c r="AE89" s="71" t="str">
        <f t="shared" si="3"/>
        <v/>
      </c>
      <c r="AF89" s="71" t="str">
        <f>IF(X89&lt;&gt;"",(HOUR(X89)+MINUTE(X89)/60)*custohh,"")</f>
        <v/>
      </c>
      <c r="AG89" s="70"/>
      <c r="AH89" s="71" t="str">
        <f t="shared" si="4"/>
        <v/>
      </c>
      <c r="AI89" s="59"/>
      <c r="AJ89" s="59"/>
      <c r="AK89" s="59"/>
      <c r="AL89" s="72"/>
      <c r="AM89" s="59"/>
      <c r="AN89" s="73"/>
      <c r="AO89" s="59"/>
      <c r="AP89" s="59"/>
      <c r="AQ89" s="74"/>
      <c r="AR89" s="74"/>
      <c r="AS89" s="62"/>
      <c r="AT89" s="62"/>
      <c r="AU89" s="59"/>
    </row>
    <row r="90">
      <c r="A90" s="59"/>
      <c r="B90" s="60" t="str">
        <f>IFERROR(VLOOKUP($A90,contratos,2,FALSE),"")</f>
        <v/>
      </c>
      <c r="C90" s="61" t="str">
        <f t="shared" si="1"/>
        <v/>
      </c>
      <c r="D90" s="62"/>
      <c r="E90" s="62"/>
      <c r="F90" s="63"/>
      <c r="G90" s="62"/>
      <c r="H90" s="65"/>
      <c r="I90" s="65"/>
      <c r="J90" s="66" t="str">
        <f>IF(I90&lt;&gt;"",(I90-H90)-almoco,"")</f>
        <v/>
      </c>
      <c r="K90" s="67"/>
      <c r="L90" s="59"/>
      <c r="M90" s="59"/>
      <c r="N90" s="68"/>
      <c r="O90" s="67"/>
      <c r="P90" s="67"/>
      <c r="Q90" s="59"/>
      <c r="R90" s="67"/>
      <c r="S90" s="59"/>
      <c r="T90" s="59"/>
      <c r="U90" s="62"/>
      <c r="V90" s="65"/>
      <c r="W90" s="65"/>
      <c r="X90" s="66" t="str">
        <f>IF(W90&lt;&gt;"",IF((W90-V90)-almoco&gt;=corte_almoco,(W90-V90)-almoco,(W90-V90)),"")</f>
        <v/>
      </c>
      <c r="Y90" s="66" t="str">
        <f t="shared" si="2"/>
        <v/>
      </c>
      <c r="Z90" s="59" t="s">
        <v>203</v>
      </c>
      <c r="AA90" s="59" t="s">
        <v>125</v>
      </c>
      <c r="AB90" s="59"/>
      <c r="AC90" s="70"/>
      <c r="AD90" s="70">
        <v>0.0</v>
      </c>
      <c r="AE90" s="71" t="str">
        <f t="shared" si="3"/>
        <v/>
      </c>
      <c r="AF90" s="71" t="str">
        <f>IF(X90&lt;&gt;"",(HOUR(X90)+MINUTE(X90)/60)*custohh,"")</f>
        <v/>
      </c>
      <c r="AG90" s="70"/>
      <c r="AH90" s="71" t="str">
        <f t="shared" si="4"/>
        <v/>
      </c>
      <c r="AI90" s="59"/>
      <c r="AJ90" s="59"/>
      <c r="AK90" s="59"/>
      <c r="AL90" s="72"/>
      <c r="AM90" s="59"/>
      <c r="AN90" s="73"/>
      <c r="AO90" s="59"/>
      <c r="AP90" s="59"/>
      <c r="AQ90" s="74"/>
      <c r="AR90" s="74"/>
      <c r="AS90" s="62"/>
      <c r="AT90" s="62"/>
      <c r="AU90" s="59"/>
    </row>
    <row r="91">
      <c r="A91" s="59"/>
      <c r="B91" s="60" t="str">
        <f>IFERROR(VLOOKUP($A91,contratos,2,FALSE),"")</f>
        <v/>
      </c>
      <c r="C91" s="61" t="str">
        <f t="shared" si="1"/>
        <v/>
      </c>
      <c r="D91" s="62"/>
      <c r="E91" s="62"/>
      <c r="F91" s="63"/>
      <c r="G91" s="62"/>
      <c r="H91" s="65"/>
      <c r="I91" s="65"/>
      <c r="J91" s="66" t="str">
        <f>IF(I91&lt;&gt;"",(I91-H91)-almoco,"")</f>
        <v/>
      </c>
      <c r="K91" s="67"/>
      <c r="L91" s="59"/>
      <c r="M91" s="59"/>
      <c r="N91" s="68"/>
      <c r="O91" s="69"/>
      <c r="P91" s="69"/>
      <c r="Q91" s="59"/>
      <c r="R91" s="69"/>
      <c r="S91" s="59"/>
      <c r="T91" s="59"/>
      <c r="U91" s="62"/>
      <c r="V91" s="65"/>
      <c r="W91" s="65"/>
      <c r="X91" s="66" t="str">
        <f>IF(W91&lt;&gt;"",IF((W91-V91)-almoco&gt;=corte_almoco,(W91-V91)-almoco,(W91-V91)),"")</f>
        <v/>
      </c>
      <c r="Y91" s="66" t="str">
        <f t="shared" si="2"/>
        <v/>
      </c>
      <c r="Z91" s="59" t="s">
        <v>151</v>
      </c>
      <c r="AA91" s="59" t="s">
        <v>213</v>
      </c>
      <c r="AB91" s="59"/>
      <c r="AC91" s="70"/>
      <c r="AD91" s="70">
        <v>171003.47</v>
      </c>
      <c r="AE91" s="71" t="str">
        <f t="shared" si="3"/>
        <v/>
      </c>
      <c r="AF91" s="71" t="str">
        <f>IF(X91&lt;&gt;"",(HOUR(X91)+MINUTE(X91)/60)*custohh,"")</f>
        <v/>
      </c>
      <c r="AG91" s="70"/>
      <c r="AH91" s="71" t="str">
        <f t="shared" si="4"/>
        <v/>
      </c>
      <c r="AI91" s="59"/>
      <c r="AJ91" s="59"/>
      <c r="AK91" s="59"/>
      <c r="AL91" s="72"/>
      <c r="AM91" s="59"/>
      <c r="AN91" s="73"/>
      <c r="AO91" s="59"/>
      <c r="AP91" s="59"/>
      <c r="AQ91" s="74"/>
      <c r="AR91" s="74"/>
      <c r="AS91" s="62"/>
      <c r="AT91" s="62"/>
      <c r="AU91" s="59"/>
    </row>
    <row r="92">
      <c r="A92" s="59"/>
      <c r="B92" s="60" t="str">
        <f>IFERROR(VLOOKUP($A92,contratos,2,FALSE),"")</f>
        <v/>
      </c>
      <c r="C92" s="61" t="str">
        <f t="shared" si="1"/>
        <v/>
      </c>
      <c r="D92" s="62"/>
      <c r="E92" s="62"/>
      <c r="F92" s="63"/>
      <c r="G92" s="62"/>
      <c r="H92" s="65"/>
      <c r="I92" s="65"/>
      <c r="J92" s="66" t="str">
        <f>IF(I92&lt;&gt;"",(I92-H92)-almoco,"")</f>
        <v/>
      </c>
      <c r="K92" s="67"/>
      <c r="L92" s="59"/>
      <c r="M92" s="59"/>
      <c r="N92" s="68"/>
      <c r="O92" s="69"/>
      <c r="P92" s="69"/>
      <c r="Q92" s="59"/>
      <c r="R92" s="69"/>
      <c r="S92" s="59"/>
      <c r="T92" s="59"/>
      <c r="U92" s="62"/>
      <c r="V92" s="65"/>
      <c r="W92" s="65"/>
      <c r="X92" s="66" t="str">
        <f>IF(W92&lt;&gt;"",IF((W92-V92)-almoco&gt;=corte_almoco,(W92-V92)-almoco,(W92-V92)),"")</f>
        <v/>
      </c>
      <c r="Y92" s="66" t="str">
        <f t="shared" si="2"/>
        <v/>
      </c>
      <c r="Z92" s="59" t="s">
        <v>203</v>
      </c>
      <c r="AA92" s="59" t="s">
        <v>125</v>
      </c>
      <c r="AB92" s="59"/>
      <c r="AC92" s="70"/>
      <c r="AD92" s="70">
        <v>0.0</v>
      </c>
      <c r="AE92" s="71" t="str">
        <f t="shared" si="3"/>
        <v/>
      </c>
      <c r="AF92" s="71" t="str">
        <f>IF(X92&lt;&gt;"",(HOUR(X92)+MINUTE(X92)/60)*custohh,"")</f>
        <v/>
      </c>
      <c r="AG92" s="70"/>
      <c r="AH92" s="71" t="str">
        <f t="shared" si="4"/>
        <v/>
      </c>
      <c r="AI92" s="59"/>
      <c r="AJ92" s="59"/>
      <c r="AK92" s="59"/>
      <c r="AL92" s="72"/>
      <c r="AM92" s="59"/>
      <c r="AN92" s="73"/>
      <c r="AO92" s="59"/>
      <c r="AP92" s="59"/>
      <c r="AQ92" s="74"/>
      <c r="AR92" s="74"/>
      <c r="AS92" s="62"/>
      <c r="AT92" s="62"/>
      <c r="AU92" s="59"/>
    </row>
    <row r="93">
      <c r="A93" s="59"/>
      <c r="B93" s="60" t="str">
        <f>IFERROR(VLOOKUP($A93,contratos,2,FALSE),"")</f>
        <v/>
      </c>
      <c r="C93" s="61" t="str">
        <f t="shared" si="1"/>
        <v/>
      </c>
      <c r="D93" s="62"/>
      <c r="E93" s="62"/>
      <c r="F93" s="63"/>
      <c r="G93" s="62"/>
      <c r="H93" s="65"/>
      <c r="I93" s="65"/>
      <c r="J93" s="66" t="str">
        <f>IF(I93&lt;&gt;"",(I93-H93)-almoco,"")</f>
        <v/>
      </c>
      <c r="K93" s="67"/>
      <c r="L93" s="59"/>
      <c r="M93" s="59"/>
      <c r="N93" s="68"/>
      <c r="O93" s="69"/>
      <c r="P93" s="69"/>
      <c r="Q93" s="59"/>
      <c r="R93" s="69"/>
      <c r="S93" s="59"/>
      <c r="T93" s="59"/>
      <c r="U93" s="62"/>
      <c r="V93" s="65"/>
      <c r="W93" s="65"/>
      <c r="X93" s="66" t="str">
        <f>IF(W93&lt;&gt;"",IF((W93-V93)-almoco&gt;=corte_almoco,(W93-V93)-almoco,(W93-V93)),"")</f>
        <v/>
      </c>
      <c r="Y93" s="66" t="str">
        <f t="shared" si="2"/>
        <v/>
      </c>
      <c r="Z93" s="59" t="s">
        <v>180</v>
      </c>
      <c r="AA93" s="59" t="s">
        <v>167</v>
      </c>
      <c r="AB93" s="59"/>
      <c r="AC93" s="70"/>
      <c r="AD93" s="70">
        <v>80672.12</v>
      </c>
      <c r="AE93" s="71" t="str">
        <f t="shared" si="3"/>
        <v/>
      </c>
      <c r="AF93" s="71" t="str">
        <f>IF(X93&lt;&gt;"",(HOUR(X93)+MINUTE(X93)/60)*custohh,"")</f>
        <v/>
      </c>
      <c r="AG93" s="70"/>
      <c r="AH93" s="71" t="str">
        <f t="shared" si="4"/>
        <v/>
      </c>
      <c r="AI93" s="59"/>
      <c r="AJ93" s="59"/>
      <c r="AK93" s="59"/>
      <c r="AL93" s="72"/>
      <c r="AM93" s="59"/>
      <c r="AN93" s="73"/>
      <c r="AO93" s="59"/>
      <c r="AP93" s="59"/>
      <c r="AQ93" s="74"/>
      <c r="AR93" s="74"/>
      <c r="AS93" s="62"/>
      <c r="AT93" s="62"/>
      <c r="AU93" s="59"/>
    </row>
    <row r="94">
      <c r="A94" s="59"/>
      <c r="B94" s="60" t="str">
        <f>IFERROR(VLOOKUP($A94,contratos,2,FALSE),"")</f>
        <v/>
      </c>
      <c r="C94" s="61" t="str">
        <f t="shared" si="1"/>
        <v/>
      </c>
      <c r="D94" s="62"/>
      <c r="E94" s="62"/>
      <c r="F94" s="63"/>
      <c r="G94" s="62"/>
      <c r="H94" s="65"/>
      <c r="I94" s="65"/>
      <c r="J94" s="66" t="str">
        <f>IF(I94&lt;&gt;"",(I94-H94)-almoco,"")</f>
        <v/>
      </c>
      <c r="K94" s="67"/>
      <c r="L94" s="59"/>
      <c r="M94" s="59"/>
      <c r="N94" s="68"/>
      <c r="O94" s="69"/>
      <c r="P94" s="69"/>
      <c r="Q94" s="59"/>
      <c r="R94" s="69"/>
      <c r="S94" s="59"/>
      <c r="T94" s="59"/>
      <c r="U94" s="62"/>
      <c r="V94" s="65"/>
      <c r="W94" s="65"/>
      <c r="X94" s="66" t="str">
        <f>IF(W94&lt;&gt;"",IF((W94-V94)-almoco&gt;=corte_almoco,(W94-V94)-almoco,(W94-V94)),"")</f>
        <v/>
      </c>
      <c r="Y94" s="66" t="str">
        <f t="shared" si="2"/>
        <v/>
      </c>
      <c r="Z94" s="59" t="s">
        <v>142</v>
      </c>
      <c r="AA94" s="59" t="s">
        <v>217</v>
      </c>
      <c r="AB94" s="59"/>
      <c r="AC94" s="70"/>
      <c r="AD94" s="70">
        <v>80672.12</v>
      </c>
      <c r="AE94" s="71" t="str">
        <f t="shared" si="3"/>
        <v/>
      </c>
      <c r="AF94" s="71" t="str">
        <f>IF(X94&lt;&gt;"",(HOUR(X94)+MINUTE(X94)/60)*custohh,"")</f>
        <v/>
      </c>
      <c r="AG94" s="70"/>
      <c r="AH94" s="71" t="str">
        <f t="shared" si="4"/>
        <v/>
      </c>
      <c r="AI94" s="59"/>
      <c r="AJ94" s="59"/>
      <c r="AK94" s="59"/>
      <c r="AL94" s="72"/>
      <c r="AM94" s="59"/>
      <c r="AN94" s="73"/>
      <c r="AO94" s="59"/>
      <c r="AP94" s="59"/>
      <c r="AQ94" s="74"/>
      <c r="AR94" s="74"/>
      <c r="AS94" s="62"/>
      <c r="AT94" s="62"/>
      <c r="AU94" s="59"/>
    </row>
    <row r="95">
      <c r="A95" s="59"/>
      <c r="B95" s="60" t="str">
        <f>IFERROR(VLOOKUP($A95,contratos,2,FALSE),"")</f>
        <v/>
      </c>
      <c r="C95" s="61" t="str">
        <f t="shared" si="1"/>
        <v/>
      </c>
      <c r="D95" s="62"/>
      <c r="E95" s="62"/>
      <c r="F95" s="63"/>
      <c r="G95" s="62"/>
      <c r="H95" s="65"/>
      <c r="I95" s="65"/>
      <c r="J95" s="66" t="str">
        <f>IF(I95&lt;&gt;"",(I95-H95)-almoco,"")</f>
        <v/>
      </c>
      <c r="K95" s="67"/>
      <c r="L95" s="59"/>
      <c r="M95" s="59"/>
      <c r="N95" s="68"/>
      <c r="O95" s="69"/>
      <c r="P95" s="69"/>
      <c r="Q95" s="59"/>
      <c r="R95" s="69"/>
      <c r="S95" s="59"/>
      <c r="T95" s="59"/>
      <c r="U95" s="62"/>
      <c r="V95" s="65"/>
      <c r="W95" s="65"/>
      <c r="X95" s="66" t="str">
        <f>IF(W95&lt;&gt;"",IF((W95-V95)-almoco&gt;=corte_almoco,(W95-V95)-almoco,(W95-V95)),"")</f>
        <v/>
      </c>
      <c r="Y95" s="66" t="str">
        <f t="shared" si="2"/>
        <v/>
      </c>
      <c r="Z95" s="59" t="s">
        <v>203</v>
      </c>
      <c r="AA95" s="59" t="s">
        <v>125</v>
      </c>
      <c r="AB95" s="59"/>
      <c r="AC95" s="70"/>
      <c r="AD95" s="70">
        <v>171003.47</v>
      </c>
      <c r="AE95" s="71" t="str">
        <f t="shared" si="3"/>
        <v/>
      </c>
      <c r="AF95" s="71" t="str">
        <f>IF(X95&lt;&gt;"",(HOUR(X95)+MINUTE(X95)/60)*custohh,"")</f>
        <v/>
      </c>
      <c r="AG95" s="70"/>
      <c r="AH95" s="71" t="str">
        <f t="shared" si="4"/>
        <v/>
      </c>
      <c r="AI95" s="59"/>
      <c r="AJ95" s="59"/>
      <c r="AK95" s="59"/>
      <c r="AL95" s="72"/>
      <c r="AM95" s="59"/>
      <c r="AN95" s="73"/>
      <c r="AO95" s="59"/>
      <c r="AP95" s="59"/>
      <c r="AQ95" s="74"/>
      <c r="AR95" s="74"/>
      <c r="AS95" s="62"/>
      <c r="AT95" s="62"/>
      <c r="AU95" s="59"/>
    </row>
    <row r="96">
      <c r="A96" s="59"/>
      <c r="B96" s="60" t="str">
        <f>IFERROR(VLOOKUP($A96,contratos,2,FALSE),"")</f>
        <v/>
      </c>
      <c r="C96" s="61" t="str">
        <f t="shared" si="1"/>
        <v/>
      </c>
      <c r="D96" s="62"/>
      <c r="E96" s="62"/>
      <c r="F96" s="63"/>
      <c r="G96" s="62"/>
      <c r="H96" s="65"/>
      <c r="I96" s="65"/>
      <c r="J96" s="66" t="str">
        <f>IF(I96&lt;&gt;"",(I96-H96)-almoco,"")</f>
        <v/>
      </c>
      <c r="K96" s="67"/>
      <c r="L96" s="59"/>
      <c r="M96" s="59"/>
      <c r="N96" s="68"/>
      <c r="O96" s="67"/>
      <c r="P96" s="67"/>
      <c r="Q96" s="59"/>
      <c r="R96" s="67"/>
      <c r="S96" s="59"/>
      <c r="T96" s="59"/>
      <c r="U96" s="62"/>
      <c r="V96" s="65"/>
      <c r="W96" s="65"/>
      <c r="X96" s="66" t="str">
        <f>IF(W96&lt;&gt;"",IF((W96-V96)-almoco&gt;=corte_almoco,(W96-V96)-almoco,(W96-V96)),"")</f>
        <v/>
      </c>
      <c r="Y96" s="66" t="str">
        <f t="shared" si="2"/>
        <v/>
      </c>
      <c r="Z96" s="59" t="s">
        <v>151</v>
      </c>
      <c r="AA96" s="59" t="s">
        <v>213</v>
      </c>
      <c r="AB96" s="59"/>
      <c r="AC96" s="70"/>
      <c r="AD96" s="70">
        <v>0.0</v>
      </c>
      <c r="AE96" s="71" t="str">
        <f t="shared" si="3"/>
        <v/>
      </c>
      <c r="AF96" s="71" t="str">
        <f>IF(X96&lt;&gt;"",(HOUR(X96)+MINUTE(X96)/60)*custohh,"")</f>
        <v/>
      </c>
      <c r="AG96" s="70"/>
      <c r="AH96" s="71" t="str">
        <f t="shared" si="4"/>
        <v/>
      </c>
      <c r="AI96" s="59"/>
      <c r="AJ96" s="59"/>
      <c r="AK96" s="59"/>
      <c r="AL96" s="72"/>
      <c r="AM96" s="59"/>
      <c r="AN96" s="73"/>
      <c r="AO96" s="59"/>
      <c r="AP96" s="59"/>
      <c r="AQ96" s="74"/>
      <c r="AR96" s="74"/>
      <c r="AS96" s="62"/>
      <c r="AT96" s="62"/>
      <c r="AU96" s="59"/>
    </row>
    <row r="97">
      <c r="A97" s="59"/>
      <c r="B97" s="60" t="str">
        <f>IFERROR(VLOOKUP($A97,contratos,2,FALSE),"")</f>
        <v/>
      </c>
      <c r="C97" s="61" t="str">
        <f t="shared" si="1"/>
        <v/>
      </c>
      <c r="D97" s="62"/>
      <c r="E97" s="62"/>
      <c r="F97" s="63"/>
      <c r="G97" s="62"/>
      <c r="H97" s="65"/>
      <c r="I97" s="65"/>
      <c r="J97" s="66" t="str">
        <f>IF(I97&lt;&gt;"",(I97-H97)-almoco,"")</f>
        <v/>
      </c>
      <c r="K97" s="67"/>
      <c r="L97" s="59"/>
      <c r="M97" s="59"/>
      <c r="N97" s="68"/>
      <c r="O97" s="69"/>
      <c r="P97" s="69"/>
      <c r="Q97" s="59"/>
      <c r="R97" s="69"/>
      <c r="S97" s="59"/>
      <c r="T97" s="59"/>
      <c r="U97" s="62"/>
      <c r="V97" s="65"/>
      <c r="W97" s="65"/>
      <c r="X97" s="66" t="str">
        <f>IF(W97&lt;&gt;"",IF((W97-V97)-almoco&gt;=corte_almoco,(W97-V97)-almoco,(W97-V97)),"")</f>
        <v/>
      </c>
      <c r="Y97" s="66" t="str">
        <f t="shared" si="2"/>
        <v/>
      </c>
      <c r="Z97" s="59" t="s">
        <v>134</v>
      </c>
      <c r="AA97" s="59" t="s">
        <v>187</v>
      </c>
      <c r="AB97" s="59"/>
      <c r="AC97" s="70"/>
      <c r="AD97" s="70">
        <v>0.0</v>
      </c>
      <c r="AE97" s="71" t="str">
        <f t="shared" si="3"/>
        <v/>
      </c>
      <c r="AF97" s="71" t="str">
        <f>IF(X97&lt;&gt;"",(HOUR(X97)+MINUTE(X97)/60)*custohh,"")</f>
        <v/>
      </c>
      <c r="AG97" s="70"/>
      <c r="AH97" s="71" t="str">
        <f t="shared" si="4"/>
        <v/>
      </c>
      <c r="AI97" s="59"/>
      <c r="AJ97" s="59"/>
      <c r="AK97" s="59"/>
      <c r="AL97" s="72"/>
      <c r="AM97" s="59"/>
      <c r="AN97" s="73"/>
      <c r="AO97" s="59"/>
      <c r="AP97" s="59"/>
      <c r="AQ97" s="74"/>
      <c r="AR97" s="74"/>
      <c r="AS97" s="62"/>
      <c r="AT97" s="62"/>
      <c r="AU97" s="59"/>
    </row>
    <row r="98">
      <c r="A98" s="59"/>
      <c r="B98" s="60" t="str">
        <f>IFERROR(VLOOKUP($A98,contratos,2,FALSE),"")</f>
        <v/>
      </c>
      <c r="C98" s="61" t="str">
        <f t="shared" si="1"/>
        <v/>
      </c>
      <c r="D98" s="62"/>
      <c r="E98" s="62"/>
      <c r="F98" s="63"/>
      <c r="G98" s="62"/>
      <c r="H98" s="65"/>
      <c r="I98" s="65"/>
      <c r="J98" s="66" t="str">
        <f>IF(I98&lt;&gt;"",(I98-H98)-almoco,"")</f>
        <v/>
      </c>
      <c r="K98" s="67"/>
      <c r="L98" s="59"/>
      <c r="M98" s="59"/>
      <c r="N98" s="68"/>
      <c r="O98" s="69"/>
      <c r="P98" s="69"/>
      <c r="Q98" s="59"/>
      <c r="R98" s="69"/>
      <c r="S98" s="59"/>
      <c r="T98" s="59"/>
      <c r="U98" s="62"/>
      <c r="V98" s="65"/>
      <c r="W98" s="65"/>
      <c r="X98" s="66" t="str">
        <f>IF(W98&lt;&gt;"",IF((W98-V98)-almoco&gt;=corte_almoco,(W98-V98)-almoco,(W98-V98)),"")</f>
        <v/>
      </c>
      <c r="Y98" s="66" t="str">
        <f t="shared" si="2"/>
        <v/>
      </c>
      <c r="Z98" s="59" t="s">
        <v>124</v>
      </c>
      <c r="AA98" s="59" t="s">
        <v>213</v>
      </c>
      <c r="AB98" s="59"/>
      <c r="AC98" s="70"/>
      <c r="AD98" s="70">
        <v>0.0</v>
      </c>
      <c r="AE98" s="71" t="str">
        <f t="shared" si="3"/>
        <v/>
      </c>
      <c r="AF98" s="71" t="str">
        <f>IF(X98&lt;&gt;"",(HOUR(X98)+MINUTE(X98)/60)*custohh,"")</f>
        <v/>
      </c>
      <c r="AG98" s="70"/>
      <c r="AH98" s="71" t="str">
        <f t="shared" si="4"/>
        <v/>
      </c>
      <c r="AI98" s="59"/>
      <c r="AJ98" s="59"/>
      <c r="AK98" s="59"/>
      <c r="AL98" s="72"/>
      <c r="AM98" s="59"/>
      <c r="AN98" s="73"/>
      <c r="AO98" s="59"/>
      <c r="AP98" s="59"/>
      <c r="AQ98" s="74"/>
      <c r="AR98" s="74"/>
      <c r="AS98" s="62"/>
      <c r="AT98" s="62"/>
      <c r="AU98" s="59"/>
    </row>
    <row r="99">
      <c r="A99" s="59"/>
      <c r="B99" s="60" t="str">
        <f>IFERROR(VLOOKUP($A99,contratos,2,FALSE),"")</f>
        <v/>
      </c>
      <c r="C99" s="61" t="str">
        <f t="shared" si="1"/>
        <v/>
      </c>
      <c r="D99" s="62"/>
      <c r="E99" s="62"/>
      <c r="F99" s="63"/>
      <c r="G99" s="62"/>
      <c r="H99" s="65"/>
      <c r="I99" s="65"/>
      <c r="J99" s="66" t="str">
        <f>IF(I99&lt;&gt;"",(I99-H99)-almoco,"")</f>
        <v/>
      </c>
      <c r="K99" s="67"/>
      <c r="L99" s="59"/>
      <c r="M99" s="59"/>
      <c r="N99" s="68"/>
      <c r="O99" s="69"/>
      <c r="P99" s="69"/>
      <c r="Q99" s="59"/>
      <c r="R99" s="69"/>
      <c r="S99" s="59"/>
      <c r="T99" s="59"/>
      <c r="U99" s="62"/>
      <c r="V99" s="65"/>
      <c r="W99" s="65"/>
      <c r="X99" s="66" t="str">
        <f>IF(W99&lt;&gt;"",IF((W99-V99)-almoco&gt;=corte_almoco,(W99-V99)-almoco,(W99-V99)),"")</f>
        <v/>
      </c>
      <c r="Y99" s="66" t="str">
        <f t="shared" si="2"/>
        <v/>
      </c>
      <c r="Z99" s="59" t="s">
        <v>124</v>
      </c>
      <c r="AA99" s="59" t="s">
        <v>213</v>
      </c>
      <c r="AB99" s="59"/>
      <c r="AC99" s="70"/>
      <c r="AD99" s="70">
        <v>0.0</v>
      </c>
      <c r="AE99" s="71" t="str">
        <f t="shared" si="3"/>
        <v/>
      </c>
      <c r="AF99" s="71" t="str">
        <f>IF(X99&lt;&gt;"",(HOUR(X99)+MINUTE(X99)/60)*custohh,"")</f>
        <v/>
      </c>
      <c r="AG99" s="70"/>
      <c r="AH99" s="71" t="str">
        <f t="shared" si="4"/>
        <v/>
      </c>
      <c r="AI99" s="59"/>
      <c r="AJ99" s="59"/>
      <c r="AK99" s="59"/>
      <c r="AL99" s="72"/>
      <c r="AM99" s="59"/>
      <c r="AN99" s="73"/>
      <c r="AO99" s="59"/>
      <c r="AP99" s="59"/>
      <c r="AQ99" s="74"/>
      <c r="AR99" s="74"/>
      <c r="AS99" s="62"/>
      <c r="AT99" s="62"/>
      <c r="AU99" s="59"/>
    </row>
    <row r="100">
      <c r="A100" s="59"/>
      <c r="B100" s="60" t="str">
        <f>IFERROR(VLOOKUP($A100,contratos,2,FALSE),"")</f>
        <v/>
      </c>
      <c r="C100" s="61" t="str">
        <f t="shared" si="1"/>
        <v/>
      </c>
      <c r="D100" s="62"/>
      <c r="E100" s="62"/>
      <c r="F100" s="63"/>
      <c r="G100" s="62"/>
      <c r="H100" s="65"/>
      <c r="I100" s="65"/>
      <c r="J100" s="66" t="str">
        <f>IF(I100&lt;&gt;"",(I100-H100)-almoco,"")</f>
        <v/>
      </c>
      <c r="K100" s="67"/>
      <c r="L100" s="59"/>
      <c r="M100" s="59"/>
      <c r="N100" s="68"/>
      <c r="O100" s="69"/>
      <c r="P100" s="69"/>
      <c r="Q100" s="59"/>
      <c r="R100" s="69"/>
      <c r="S100" s="59"/>
      <c r="T100" s="59"/>
      <c r="U100" s="62"/>
      <c r="V100" s="65"/>
      <c r="W100" s="65"/>
      <c r="X100" s="66" t="str">
        <f>IF(W100&lt;&gt;"",IF((W100-V100)-almoco&gt;=corte_almoco,(W100-V100)-almoco,(W100-V100)),"")</f>
        <v/>
      </c>
      <c r="Y100" s="66" t="str">
        <f t="shared" si="2"/>
        <v/>
      </c>
      <c r="Z100" s="59" t="s">
        <v>124</v>
      </c>
      <c r="AA100" s="59" t="s">
        <v>213</v>
      </c>
      <c r="AB100" s="59"/>
      <c r="AC100" s="70"/>
      <c r="AD100" s="70">
        <v>0.0</v>
      </c>
      <c r="AE100" s="71" t="str">
        <f t="shared" si="3"/>
        <v/>
      </c>
      <c r="AF100" s="71" t="str">
        <f>IF(X100&lt;&gt;"",(HOUR(X100)+MINUTE(X100)/60)*custohh,"")</f>
        <v/>
      </c>
      <c r="AG100" s="70"/>
      <c r="AH100" s="71" t="str">
        <f t="shared" si="4"/>
        <v/>
      </c>
      <c r="AI100" s="59"/>
      <c r="AJ100" s="59"/>
      <c r="AK100" s="59"/>
      <c r="AL100" s="72"/>
      <c r="AM100" s="59"/>
      <c r="AN100" s="73"/>
      <c r="AO100" s="59"/>
      <c r="AP100" s="59"/>
      <c r="AQ100" s="74"/>
      <c r="AR100" s="74"/>
      <c r="AS100" s="62"/>
      <c r="AT100" s="62"/>
      <c r="AU100" s="59"/>
    </row>
    <row r="101">
      <c r="A101" s="59"/>
      <c r="B101" s="60" t="str">
        <f>IFERROR(VLOOKUP($A101,contratos,2,FALSE),"")</f>
        <v/>
      </c>
      <c r="C101" s="61" t="str">
        <f t="shared" si="1"/>
        <v/>
      </c>
      <c r="D101" s="62"/>
      <c r="E101" s="62"/>
      <c r="F101" s="63"/>
      <c r="G101" s="62"/>
      <c r="H101" s="65"/>
      <c r="I101" s="65"/>
      <c r="J101" s="66" t="str">
        <f>IF(I101&lt;&gt;"",(I101-H101)-almoco,"")</f>
        <v/>
      </c>
      <c r="K101" s="67"/>
      <c r="L101" s="59"/>
      <c r="M101" s="59"/>
      <c r="N101" s="68"/>
      <c r="O101" s="69"/>
      <c r="P101" s="69"/>
      <c r="Q101" s="59"/>
      <c r="R101" s="69"/>
      <c r="S101" s="59"/>
      <c r="T101" s="59"/>
      <c r="U101" s="62"/>
      <c r="V101" s="65"/>
      <c r="W101" s="65"/>
      <c r="X101" s="66" t="str">
        <f>IF(W101&lt;&gt;"",IF((W101-V101)-almoco&gt;=corte_almoco,(W101-V101)-almoco,(W101-V101)),"")</f>
        <v/>
      </c>
      <c r="Y101" s="66" t="str">
        <f t="shared" si="2"/>
        <v/>
      </c>
      <c r="Z101" s="59" t="s">
        <v>124</v>
      </c>
      <c r="AA101" s="59" t="s">
        <v>213</v>
      </c>
      <c r="AB101" s="59"/>
      <c r="AC101" s="70"/>
      <c r="AD101" s="70">
        <v>0.0</v>
      </c>
      <c r="AE101" s="71" t="str">
        <f t="shared" si="3"/>
        <v/>
      </c>
      <c r="AF101" s="71" t="str">
        <f>IF(X101&lt;&gt;"",(HOUR(X101)+MINUTE(X101)/60)*custohh,"")</f>
        <v/>
      </c>
      <c r="AG101" s="70"/>
      <c r="AH101" s="71" t="str">
        <f t="shared" si="4"/>
        <v/>
      </c>
      <c r="AI101" s="59"/>
      <c r="AJ101" s="59"/>
      <c r="AK101" s="59"/>
      <c r="AL101" s="72"/>
      <c r="AM101" s="59"/>
      <c r="AN101" s="73"/>
      <c r="AO101" s="59"/>
      <c r="AP101" s="59"/>
      <c r="AQ101" s="74"/>
      <c r="AR101" s="74"/>
      <c r="AS101" s="62"/>
      <c r="AT101" s="62"/>
      <c r="AU101" s="59"/>
    </row>
    <row r="102">
      <c r="A102" s="59"/>
      <c r="B102" s="60" t="str">
        <f>IFERROR(VLOOKUP($A102,contratos,2,FALSE),"")</f>
        <v/>
      </c>
      <c r="C102" s="61" t="str">
        <f t="shared" si="1"/>
        <v/>
      </c>
      <c r="D102" s="62"/>
      <c r="E102" s="62"/>
      <c r="F102" s="63"/>
      <c r="G102" s="62"/>
      <c r="H102" s="65"/>
      <c r="I102" s="65"/>
      <c r="J102" s="66" t="str">
        <f>IF(I102&lt;&gt;"",(I102-H102)-almoco,"")</f>
        <v/>
      </c>
      <c r="K102" s="67"/>
      <c r="L102" s="59"/>
      <c r="M102" s="59"/>
      <c r="N102" s="68"/>
      <c r="O102" s="69"/>
      <c r="P102" s="69"/>
      <c r="Q102" s="59"/>
      <c r="R102" s="69"/>
      <c r="S102" s="59"/>
      <c r="T102" s="59"/>
      <c r="U102" s="62"/>
      <c r="V102" s="65"/>
      <c r="W102" s="65"/>
      <c r="X102" s="66" t="str">
        <f>IF(W102&lt;&gt;"",IF((W102-V102)-almoco&gt;=corte_almoco,(W102-V102)-almoco,(W102-V102)),"")</f>
        <v/>
      </c>
      <c r="Y102" s="66" t="str">
        <f t="shared" si="2"/>
        <v/>
      </c>
      <c r="Z102" s="59" t="s">
        <v>151</v>
      </c>
      <c r="AA102" s="59" t="s">
        <v>213</v>
      </c>
      <c r="AB102" s="59"/>
      <c r="AC102" s="70"/>
      <c r="AD102" s="70">
        <v>171003.47</v>
      </c>
      <c r="AE102" s="71" t="str">
        <f t="shared" si="3"/>
        <v/>
      </c>
      <c r="AF102" s="71" t="str">
        <f>IF(X102&lt;&gt;"",(HOUR(X102)+MINUTE(X102)/60)*custohh,"")</f>
        <v/>
      </c>
      <c r="AG102" s="70"/>
      <c r="AH102" s="71" t="str">
        <f t="shared" si="4"/>
        <v/>
      </c>
      <c r="AI102" s="59"/>
      <c r="AJ102" s="59"/>
      <c r="AK102" s="59"/>
      <c r="AL102" s="72"/>
      <c r="AM102" s="59"/>
      <c r="AN102" s="73"/>
      <c r="AO102" s="59"/>
      <c r="AP102" s="59"/>
      <c r="AQ102" s="74"/>
      <c r="AR102" s="74"/>
      <c r="AS102" s="62"/>
      <c r="AT102" s="62"/>
      <c r="AU102" s="59"/>
    </row>
    <row r="103">
      <c r="A103" s="59"/>
      <c r="B103" s="60" t="str">
        <f>IFERROR(VLOOKUP($A103,contratos,2,FALSE),"")</f>
        <v/>
      </c>
      <c r="C103" s="61" t="str">
        <f t="shared" si="1"/>
        <v/>
      </c>
      <c r="D103" s="62"/>
      <c r="E103" s="62"/>
      <c r="F103" s="63"/>
      <c r="G103" s="62"/>
      <c r="H103" s="65"/>
      <c r="I103" s="65"/>
      <c r="J103" s="66" t="str">
        <f>IF(I103&lt;&gt;"",(I103-H103)-almoco,"")</f>
        <v/>
      </c>
      <c r="K103" s="67"/>
      <c r="L103" s="59"/>
      <c r="M103" s="59"/>
      <c r="N103" s="68"/>
      <c r="O103" s="69"/>
      <c r="P103" s="69"/>
      <c r="Q103" s="59"/>
      <c r="R103" s="69"/>
      <c r="S103" s="59"/>
      <c r="T103" s="59"/>
      <c r="U103" s="62"/>
      <c r="V103" s="65"/>
      <c r="W103" s="65"/>
      <c r="X103" s="66" t="str">
        <f>IF(W103&lt;&gt;"",IF((W103-V103)-almoco&gt;=corte_almoco,(W103-V103)-almoco,(W103-V103)),"")</f>
        <v/>
      </c>
      <c r="Y103" s="66" t="str">
        <f t="shared" si="2"/>
        <v/>
      </c>
      <c r="Z103" s="59" t="s">
        <v>180</v>
      </c>
      <c r="AA103" s="59" t="s">
        <v>167</v>
      </c>
      <c r="AB103" s="59"/>
      <c r="AC103" s="70"/>
      <c r="AD103" s="70">
        <v>80672.12</v>
      </c>
      <c r="AE103" s="71" t="str">
        <f t="shared" si="3"/>
        <v/>
      </c>
      <c r="AF103" s="71" t="str">
        <f>IF(X103&lt;&gt;"",(HOUR(X103)+MINUTE(X103)/60)*custohh,"")</f>
        <v/>
      </c>
      <c r="AG103" s="70"/>
      <c r="AH103" s="71" t="str">
        <f t="shared" si="4"/>
        <v/>
      </c>
      <c r="AI103" s="59"/>
      <c r="AJ103" s="59"/>
      <c r="AK103" s="59"/>
      <c r="AL103" s="72"/>
      <c r="AM103" s="59"/>
      <c r="AN103" s="73"/>
      <c r="AO103" s="59"/>
      <c r="AP103" s="59"/>
      <c r="AQ103" s="74"/>
      <c r="AR103" s="74"/>
      <c r="AS103" s="62"/>
      <c r="AT103" s="62"/>
      <c r="AU103" s="59"/>
    </row>
    <row r="104">
      <c r="A104" s="59"/>
      <c r="B104" s="60" t="str">
        <f>IFERROR(VLOOKUP($A104,contratos,2,FALSE),"")</f>
        <v/>
      </c>
      <c r="C104" s="61" t="str">
        <f t="shared" si="1"/>
        <v/>
      </c>
      <c r="D104" s="62"/>
      <c r="E104" s="62"/>
      <c r="F104" s="63"/>
      <c r="G104" s="62"/>
      <c r="H104" s="65"/>
      <c r="I104" s="65"/>
      <c r="J104" s="66" t="str">
        <f>IF(I104&lt;&gt;"",(I104-H104)-almoco,"")</f>
        <v/>
      </c>
      <c r="K104" s="67"/>
      <c r="L104" s="59"/>
      <c r="M104" s="59"/>
      <c r="N104" s="68"/>
      <c r="O104" s="69"/>
      <c r="P104" s="69"/>
      <c r="Q104" s="59"/>
      <c r="R104" s="69"/>
      <c r="S104" s="59"/>
      <c r="T104" s="59"/>
      <c r="U104" s="62"/>
      <c r="V104" s="65"/>
      <c r="W104" s="65"/>
      <c r="X104" s="66" t="str">
        <f>IF(W104&lt;&gt;"",IF((W104-V104)-almoco&gt;=corte_almoco,(W104-V104)-almoco,(W104-V104)),"")</f>
        <v/>
      </c>
      <c r="Y104" s="66" t="str">
        <f t="shared" si="2"/>
        <v/>
      </c>
      <c r="Z104" s="59" t="s">
        <v>142</v>
      </c>
      <c r="AA104" s="59" t="s">
        <v>217</v>
      </c>
      <c r="AB104" s="59"/>
      <c r="AC104" s="70"/>
      <c r="AD104" s="70">
        <v>80672.12</v>
      </c>
      <c r="AE104" s="71" t="str">
        <f t="shared" si="3"/>
        <v/>
      </c>
      <c r="AF104" s="71" t="str">
        <f>IF(X104&lt;&gt;"",(HOUR(X104)+MINUTE(X104)/60)*custohh,"")</f>
        <v/>
      </c>
      <c r="AG104" s="70"/>
      <c r="AH104" s="71" t="str">
        <f t="shared" si="4"/>
        <v/>
      </c>
      <c r="AI104" s="59"/>
      <c r="AJ104" s="59"/>
      <c r="AK104" s="59"/>
      <c r="AL104" s="72"/>
      <c r="AM104" s="59"/>
      <c r="AN104" s="73"/>
      <c r="AO104" s="59"/>
      <c r="AP104" s="59"/>
      <c r="AQ104" s="74"/>
      <c r="AR104" s="74"/>
      <c r="AS104" s="62"/>
      <c r="AT104" s="62"/>
      <c r="AU104" s="59"/>
    </row>
    <row r="105">
      <c r="A105" s="59"/>
      <c r="B105" s="60" t="str">
        <f>IFERROR(VLOOKUP($A105,contratos,2,FALSE),"")</f>
        <v/>
      </c>
      <c r="C105" s="61" t="str">
        <f t="shared" si="1"/>
        <v/>
      </c>
      <c r="D105" s="62"/>
      <c r="E105" s="62"/>
      <c r="F105" s="63"/>
      <c r="G105" s="62"/>
      <c r="H105" s="65"/>
      <c r="I105" s="65"/>
      <c r="J105" s="66" t="str">
        <f>IF(I105&lt;&gt;"",(I105-H105)-almoco,"")</f>
        <v/>
      </c>
      <c r="K105" s="67"/>
      <c r="L105" s="59"/>
      <c r="M105" s="59"/>
      <c r="N105" s="68"/>
      <c r="O105" s="69"/>
      <c r="P105" s="69"/>
      <c r="Q105" s="59"/>
      <c r="R105" s="69"/>
      <c r="S105" s="59"/>
      <c r="T105" s="59"/>
      <c r="U105" s="62"/>
      <c r="V105" s="65"/>
      <c r="W105" s="65"/>
      <c r="X105" s="66" t="str">
        <f>IF(W105&lt;&gt;"",IF((W105-V105)-almoco&gt;=corte_almoco,(W105-V105)-almoco,(W105-V105)),"")</f>
        <v/>
      </c>
      <c r="Y105" s="66" t="str">
        <f t="shared" si="2"/>
        <v/>
      </c>
      <c r="Z105" s="59" t="s">
        <v>203</v>
      </c>
      <c r="AA105" s="59" t="s">
        <v>125</v>
      </c>
      <c r="AB105" s="59"/>
      <c r="AC105" s="70"/>
      <c r="AD105" s="70">
        <v>171003.47</v>
      </c>
      <c r="AE105" s="71" t="str">
        <f t="shared" si="3"/>
        <v/>
      </c>
      <c r="AF105" s="71" t="str">
        <f>IF(X105&lt;&gt;"",(HOUR(X105)+MINUTE(X105)/60)*custohh,"")</f>
        <v/>
      </c>
      <c r="AG105" s="70"/>
      <c r="AH105" s="71" t="str">
        <f t="shared" si="4"/>
        <v/>
      </c>
      <c r="AI105" s="59"/>
      <c r="AJ105" s="59"/>
      <c r="AK105" s="59"/>
      <c r="AL105" s="72"/>
      <c r="AM105" s="59"/>
      <c r="AN105" s="73"/>
      <c r="AO105" s="59"/>
      <c r="AP105" s="59"/>
      <c r="AQ105" s="74"/>
      <c r="AR105" s="74"/>
      <c r="AS105" s="62"/>
      <c r="AT105" s="62"/>
      <c r="AU105" s="59"/>
    </row>
    <row r="106">
      <c r="A106" s="59"/>
      <c r="B106" s="60" t="str">
        <f>IFERROR(VLOOKUP($A106,contratos,2,FALSE),"")</f>
        <v/>
      </c>
      <c r="C106" s="61" t="str">
        <f t="shared" si="1"/>
        <v/>
      </c>
      <c r="D106" s="62"/>
      <c r="E106" s="62"/>
      <c r="F106" s="63"/>
      <c r="G106" s="62"/>
      <c r="H106" s="65"/>
      <c r="I106" s="65"/>
      <c r="J106" s="66" t="str">
        <f>IF(I106&lt;&gt;"",(I106-H106)-almoco,"")</f>
        <v/>
      </c>
      <c r="K106" s="67"/>
      <c r="L106" s="59"/>
      <c r="M106" s="59"/>
      <c r="N106" s="68"/>
      <c r="O106" s="69"/>
      <c r="P106" s="69"/>
      <c r="Q106" s="59"/>
      <c r="R106" s="69"/>
      <c r="S106" s="59"/>
      <c r="T106" s="59"/>
      <c r="U106" s="62"/>
      <c r="V106" s="65"/>
      <c r="W106" s="65"/>
      <c r="X106" s="66" t="str">
        <f>IF(W106&lt;&gt;"",IF((W106-V106)-almoco&gt;=corte_almoco,(W106-V106)-almoco,(W106-V106)),"")</f>
        <v/>
      </c>
      <c r="Y106" s="66" t="str">
        <f t="shared" si="2"/>
        <v/>
      </c>
      <c r="Z106" s="59" t="s">
        <v>134</v>
      </c>
      <c r="AA106" s="59" t="s">
        <v>187</v>
      </c>
      <c r="AB106" s="59"/>
      <c r="AC106" s="70"/>
      <c r="AD106" s="70">
        <v>0.0</v>
      </c>
      <c r="AE106" s="71" t="str">
        <f t="shared" si="3"/>
        <v/>
      </c>
      <c r="AF106" s="71" t="str">
        <f>IF(X106&lt;&gt;"",(HOUR(X106)+MINUTE(X106)/60)*custohh,"")</f>
        <v/>
      </c>
      <c r="AG106" s="70"/>
      <c r="AH106" s="71" t="str">
        <f t="shared" si="4"/>
        <v/>
      </c>
      <c r="AI106" s="59"/>
      <c r="AJ106" s="59"/>
      <c r="AK106" s="59"/>
      <c r="AL106" s="72"/>
      <c r="AM106" s="59"/>
      <c r="AN106" s="73"/>
      <c r="AO106" s="59"/>
      <c r="AP106" s="59"/>
      <c r="AQ106" s="74"/>
      <c r="AR106" s="74"/>
      <c r="AS106" s="62"/>
      <c r="AT106" s="62"/>
      <c r="AU106" s="59"/>
    </row>
    <row r="107">
      <c r="A107" s="59"/>
      <c r="B107" s="60" t="str">
        <f>IFERROR(VLOOKUP($A107,contratos,2,FALSE),"")</f>
        <v/>
      </c>
      <c r="C107" s="61" t="str">
        <f t="shared" si="1"/>
        <v/>
      </c>
      <c r="D107" s="62"/>
      <c r="E107" s="62"/>
      <c r="F107" s="63"/>
      <c r="G107" s="62"/>
      <c r="H107" s="65"/>
      <c r="I107" s="65"/>
      <c r="J107" s="66" t="str">
        <f>IF(I107&lt;&gt;"",(I107-H107)-almoco,"")</f>
        <v/>
      </c>
      <c r="K107" s="67"/>
      <c r="L107" s="59"/>
      <c r="M107" s="59"/>
      <c r="N107" s="68"/>
      <c r="O107" s="69"/>
      <c r="P107" s="69"/>
      <c r="Q107" s="59"/>
      <c r="R107" s="69"/>
      <c r="S107" s="59"/>
      <c r="T107" s="59"/>
      <c r="U107" s="62"/>
      <c r="V107" s="65"/>
      <c r="W107" s="65"/>
      <c r="X107" s="66" t="str">
        <f>IF(W107&lt;&gt;"",IF((W107-V107)-almoco&gt;=corte_almoco,(W107-V107)-almoco,(W107-V107)),"")</f>
        <v/>
      </c>
      <c r="Y107" s="66" t="str">
        <f t="shared" si="2"/>
        <v/>
      </c>
      <c r="Z107" s="59" t="s">
        <v>124</v>
      </c>
      <c r="AA107" s="59" t="s">
        <v>213</v>
      </c>
      <c r="AB107" s="59"/>
      <c r="AC107" s="70"/>
      <c r="AD107" s="70">
        <v>0.0</v>
      </c>
      <c r="AE107" s="71" t="str">
        <f t="shared" si="3"/>
        <v/>
      </c>
      <c r="AF107" s="71" t="str">
        <f>IF(X107&lt;&gt;"",(HOUR(X107)+MINUTE(X107)/60)*custohh,"")</f>
        <v/>
      </c>
      <c r="AG107" s="70"/>
      <c r="AH107" s="71" t="str">
        <f t="shared" si="4"/>
        <v/>
      </c>
      <c r="AI107" s="59"/>
      <c r="AJ107" s="59"/>
      <c r="AK107" s="59"/>
      <c r="AL107" s="72"/>
      <c r="AM107" s="59"/>
      <c r="AN107" s="73"/>
      <c r="AO107" s="59"/>
      <c r="AP107" s="59"/>
      <c r="AQ107" s="74"/>
      <c r="AR107" s="74"/>
      <c r="AS107" s="62"/>
      <c r="AT107" s="62"/>
      <c r="AU107" s="59"/>
    </row>
    <row r="108">
      <c r="A108" s="59"/>
      <c r="B108" s="60" t="str">
        <f>IFERROR(VLOOKUP($A108,contratos,2,FALSE),"")</f>
        <v/>
      </c>
      <c r="C108" s="61" t="str">
        <f t="shared" si="1"/>
        <v/>
      </c>
      <c r="D108" s="62"/>
      <c r="E108" s="62"/>
      <c r="F108" s="63"/>
      <c r="G108" s="62"/>
      <c r="H108" s="65"/>
      <c r="I108" s="65"/>
      <c r="J108" s="66" t="str">
        <f>IF(I108&lt;&gt;"",(I108-H108)-almoco,"")</f>
        <v/>
      </c>
      <c r="K108" s="67"/>
      <c r="L108" s="59"/>
      <c r="M108" s="59"/>
      <c r="N108" s="68"/>
      <c r="O108" s="69"/>
      <c r="P108" s="69"/>
      <c r="Q108" s="59"/>
      <c r="R108" s="69"/>
      <c r="S108" s="59"/>
      <c r="T108" s="59"/>
      <c r="U108" s="62"/>
      <c r="V108" s="65"/>
      <c r="W108" s="65"/>
      <c r="X108" s="66" t="str">
        <f>IF(W108&lt;&gt;"",IF((W108-V108)-almoco&gt;=corte_almoco,(W108-V108)-almoco,(W108-V108)),"")</f>
        <v/>
      </c>
      <c r="Y108" s="66" t="str">
        <f t="shared" si="2"/>
        <v/>
      </c>
      <c r="Z108" s="59" t="s">
        <v>203</v>
      </c>
      <c r="AA108" s="59" t="s">
        <v>125</v>
      </c>
      <c r="AB108" s="59"/>
      <c r="AC108" s="70"/>
      <c r="AD108" s="70">
        <v>0.0</v>
      </c>
      <c r="AE108" s="71" t="str">
        <f t="shared" si="3"/>
        <v/>
      </c>
      <c r="AF108" s="71" t="str">
        <f>IF(X108&lt;&gt;"",(HOUR(X108)+MINUTE(X108)/60)*custohh,"")</f>
        <v/>
      </c>
      <c r="AG108" s="70"/>
      <c r="AH108" s="71" t="str">
        <f t="shared" si="4"/>
        <v/>
      </c>
      <c r="AI108" s="59"/>
      <c r="AJ108" s="59"/>
      <c r="AK108" s="59"/>
      <c r="AL108" s="72"/>
      <c r="AM108" s="59"/>
      <c r="AN108" s="73"/>
      <c r="AO108" s="59"/>
      <c r="AP108" s="59"/>
      <c r="AQ108" s="74"/>
      <c r="AR108" s="74"/>
      <c r="AS108" s="62"/>
      <c r="AT108" s="62"/>
      <c r="AU108" s="59"/>
    </row>
    <row r="109">
      <c r="A109" s="59"/>
      <c r="B109" s="60" t="str">
        <f>IFERROR(VLOOKUP($A109,contratos,2,FALSE),"")</f>
        <v/>
      </c>
      <c r="C109" s="61" t="str">
        <f t="shared" si="1"/>
        <v/>
      </c>
      <c r="D109" s="62"/>
      <c r="E109" s="62"/>
      <c r="F109" s="63"/>
      <c r="G109" s="62"/>
      <c r="H109" s="65"/>
      <c r="I109" s="65"/>
      <c r="J109" s="66" t="str">
        <f>IF(I109&lt;&gt;"",(I109-H109)-almoco,"")</f>
        <v/>
      </c>
      <c r="K109" s="67"/>
      <c r="L109" s="59"/>
      <c r="M109" s="59"/>
      <c r="N109" s="68"/>
      <c r="O109" s="69"/>
      <c r="P109" s="69"/>
      <c r="Q109" s="59"/>
      <c r="R109" s="69"/>
      <c r="S109" s="59"/>
      <c r="T109" s="59"/>
      <c r="U109" s="62"/>
      <c r="V109" s="65"/>
      <c r="W109" s="65"/>
      <c r="X109" s="66" t="str">
        <f>IF(W109&lt;&gt;"",IF((W109-V109)-almoco&gt;=corte_almoco,(W109-V109)-almoco,(W109-V109)),"")</f>
        <v/>
      </c>
      <c r="Y109" s="66" t="str">
        <f t="shared" si="2"/>
        <v/>
      </c>
      <c r="Z109" s="59" t="s">
        <v>203</v>
      </c>
      <c r="AA109" s="59" t="s">
        <v>125</v>
      </c>
      <c r="AB109" s="59"/>
      <c r="AC109" s="70"/>
      <c r="AD109" s="70">
        <v>421.83</v>
      </c>
      <c r="AE109" s="71" t="str">
        <f t="shared" si="3"/>
        <v/>
      </c>
      <c r="AF109" s="71" t="str">
        <f>IF(X109&lt;&gt;"",(HOUR(X109)+MINUTE(X109)/60)*custohh,"")</f>
        <v/>
      </c>
      <c r="AG109" s="70"/>
      <c r="AH109" s="71" t="str">
        <f t="shared" si="4"/>
        <v/>
      </c>
      <c r="AI109" s="59"/>
      <c r="AJ109" s="59"/>
      <c r="AK109" s="59"/>
      <c r="AL109" s="72"/>
      <c r="AM109" s="59"/>
      <c r="AN109" s="73"/>
      <c r="AO109" s="59"/>
      <c r="AP109" s="59"/>
      <c r="AQ109" s="74"/>
      <c r="AR109" s="74"/>
      <c r="AS109" s="62"/>
      <c r="AT109" s="62"/>
      <c r="AU109" s="59"/>
    </row>
    <row r="110">
      <c r="A110" s="59"/>
      <c r="B110" s="60" t="str">
        <f>IFERROR(VLOOKUP($A110,contratos,2,FALSE),"")</f>
        <v/>
      </c>
      <c r="C110" s="61" t="str">
        <f t="shared" si="1"/>
        <v/>
      </c>
      <c r="D110" s="62"/>
      <c r="E110" s="62"/>
      <c r="F110" s="63"/>
      <c r="G110" s="62"/>
      <c r="H110" s="65"/>
      <c r="I110" s="65"/>
      <c r="J110" s="66" t="str">
        <f>IF(I110&lt;&gt;"",(I110-H110)-almoco,"")</f>
        <v/>
      </c>
      <c r="K110" s="67"/>
      <c r="L110" s="59"/>
      <c r="M110" s="59"/>
      <c r="N110" s="68"/>
      <c r="O110" s="69"/>
      <c r="P110" s="69"/>
      <c r="Q110" s="59"/>
      <c r="R110" s="69"/>
      <c r="S110" s="59"/>
      <c r="T110" s="59"/>
      <c r="U110" s="62"/>
      <c r="V110" s="65"/>
      <c r="W110" s="65"/>
      <c r="X110" s="66" t="str">
        <f>IF(W110&lt;&gt;"",IF((W110-V110)-almoco&gt;=corte_almoco,(W110-V110)-almoco,(W110-V110)),"")</f>
        <v/>
      </c>
      <c r="Y110" s="66" t="str">
        <f t="shared" si="2"/>
        <v/>
      </c>
      <c r="Z110" s="59" t="s">
        <v>151</v>
      </c>
      <c r="AA110" s="59" t="s">
        <v>213</v>
      </c>
      <c r="AB110" s="59"/>
      <c r="AC110" s="70"/>
      <c r="AD110" s="70">
        <v>0.0</v>
      </c>
      <c r="AE110" s="71" t="str">
        <f t="shared" si="3"/>
        <v/>
      </c>
      <c r="AF110" s="71" t="str">
        <f>IF(X110&lt;&gt;"",(HOUR(X110)+MINUTE(X110)/60)*custohh,"")</f>
        <v/>
      </c>
      <c r="AG110" s="70"/>
      <c r="AH110" s="71" t="str">
        <f t="shared" si="4"/>
        <v/>
      </c>
      <c r="AI110" s="59"/>
      <c r="AJ110" s="59"/>
      <c r="AK110" s="59"/>
      <c r="AL110" s="72"/>
      <c r="AM110" s="59"/>
      <c r="AN110" s="73"/>
      <c r="AO110" s="59"/>
      <c r="AP110" s="59"/>
      <c r="AQ110" s="74"/>
      <c r="AR110" s="74"/>
      <c r="AS110" s="62"/>
      <c r="AT110" s="62"/>
      <c r="AU110" s="59"/>
    </row>
    <row r="111">
      <c r="A111" s="59"/>
      <c r="B111" s="60" t="str">
        <f>IFERROR(VLOOKUP($A111,contratos,2,FALSE),"")</f>
        <v/>
      </c>
      <c r="C111" s="61" t="str">
        <f t="shared" si="1"/>
        <v/>
      </c>
      <c r="D111" s="62"/>
      <c r="E111" s="62"/>
      <c r="F111" s="63"/>
      <c r="G111" s="62"/>
      <c r="H111" s="65"/>
      <c r="I111" s="65"/>
      <c r="J111" s="66" t="str">
        <f>IF(I111&lt;&gt;"",(I111-H111)-almoco,"")</f>
        <v/>
      </c>
      <c r="K111" s="67"/>
      <c r="L111" s="59"/>
      <c r="M111" s="59"/>
      <c r="N111" s="68"/>
      <c r="O111" s="69"/>
      <c r="P111" s="69"/>
      <c r="Q111" s="59"/>
      <c r="R111" s="69"/>
      <c r="S111" s="59"/>
      <c r="T111" s="59"/>
      <c r="U111" s="62"/>
      <c r="V111" s="65"/>
      <c r="W111" s="65"/>
      <c r="X111" s="66" t="str">
        <f>IF(W111&lt;&gt;"",IF((W111-V111)-almoco&gt;=corte_almoco,(W111-V111)-almoco,(W111-V111)),"")</f>
        <v/>
      </c>
      <c r="Y111" s="66" t="str">
        <f t="shared" si="2"/>
        <v/>
      </c>
      <c r="Z111" s="59" t="s">
        <v>180</v>
      </c>
      <c r="AA111" s="59" t="s">
        <v>167</v>
      </c>
      <c r="AB111" s="59"/>
      <c r="AC111" s="70"/>
      <c r="AD111" s="70">
        <v>80672.12</v>
      </c>
      <c r="AE111" s="71" t="str">
        <f t="shared" si="3"/>
        <v/>
      </c>
      <c r="AF111" s="71" t="str">
        <f>IF(X111&lt;&gt;"",(HOUR(X111)+MINUTE(X111)/60)*custohh,"")</f>
        <v/>
      </c>
      <c r="AG111" s="70"/>
      <c r="AH111" s="71" t="str">
        <f t="shared" si="4"/>
        <v/>
      </c>
      <c r="AI111" s="59"/>
      <c r="AJ111" s="59"/>
      <c r="AK111" s="59"/>
      <c r="AL111" s="72"/>
      <c r="AM111" s="59"/>
      <c r="AN111" s="73"/>
      <c r="AO111" s="59"/>
      <c r="AP111" s="59"/>
      <c r="AQ111" s="74"/>
      <c r="AR111" s="74"/>
      <c r="AS111" s="62"/>
      <c r="AT111" s="62"/>
      <c r="AU111" s="59"/>
    </row>
    <row r="112">
      <c r="A112" s="59"/>
      <c r="B112" s="60" t="str">
        <f>IFERROR(VLOOKUP($A112,contratos,2,FALSE),"")</f>
        <v/>
      </c>
      <c r="C112" s="61" t="str">
        <f t="shared" si="1"/>
        <v/>
      </c>
      <c r="D112" s="62"/>
      <c r="E112" s="62"/>
      <c r="F112" s="63"/>
      <c r="G112" s="62"/>
      <c r="H112" s="65"/>
      <c r="I112" s="65"/>
      <c r="J112" s="66" t="str">
        <f>IF(I112&lt;&gt;"",(I112-H112)-almoco,"")</f>
        <v/>
      </c>
      <c r="K112" s="67"/>
      <c r="L112" s="59"/>
      <c r="M112" s="59"/>
      <c r="N112" s="68"/>
      <c r="O112" s="69"/>
      <c r="P112" s="69"/>
      <c r="Q112" s="59"/>
      <c r="R112" s="69"/>
      <c r="S112" s="59"/>
      <c r="T112" s="59"/>
      <c r="U112" s="62"/>
      <c r="V112" s="65"/>
      <c r="W112" s="65"/>
      <c r="X112" s="66" t="str">
        <f>IF(W112&lt;&gt;"",IF((W112-V112)-almoco&gt;=corte_almoco,(W112-V112)-almoco,(W112-V112)),"")</f>
        <v/>
      </c>
      <c r="Y112" s="66" t="str">
        <f t="shared" si="2"/>
        <v/>
      </c>
      <c r="Z112" s="59" t="s">
        <v>142</v>
      </c>
      <c r="AA112" s="59" t="s">
        <v>217</v>
      </c>
      <c r="AB112" s="59"/>
      <c r="AC112" s="70"/>
      <c r="AD112" s="70">
        <v>80672.12</v>
      </c>
      <c r="AE112" s="71" t="str">
        <f t="shared" si="3"/>
        <v/>
      </c>
      <c r="AF112" s="71" t="str">
        <f>IF(X112&lt;&gt;"",(HOUR(X112)+MINUTE(X112)/60)*custohh,"")</f>
        <v/>
      </c>
      <c r="AG112" s="70"/>
      <c r="AH112" s="71" t="str">
        <f t="shared" si="4"/>
        <v/>
      </c>
      <c r="AI112" s="59"/>
      <c r="AJ112" s="59"/>
      <c r="AK112" s="59"/>
      <c r="AL112" s="72"/>
      <c r="AM112" s="59"/>
      <c r="AN112" s="73"/>
      <c r="AO112" s="59"/>
      <c r="AP112" s="59"/>
      <c r="AQ112" s="74"/>
      <c r="AR112" s="74"/>
      <c r="AS112" s="62"/>
      <c r="AT112" s="62"/>
      <c r="AU112" s="59"/>
    </row>
    <row r="113">
      <c r="A113" s="59"/>
      <c r="B113" s="60" t="str">
        <f>IFERROR(VLOOKUP($A113,contratos,2,FALSE),"")</f>
        <v/>
      </c>
      <c r="C113" s="61" t="str">
        <f t="shared" si="1"/>
        <v/>
      </c>
      <c r="D113" s="62"/>
      <c r="E113" s="62"/>
      <c r="F113" s="63"/>
      <c r="G113" s="62"/>
      <c r="H113" s="65"/>
      <c r="I113" s="65"/>
      <c r="J113" s="66" t="str">
        <f>IF(I113&lt;&gt;"",(I113-H113)-almoco,"")</f>
        <v/>
      </c>
      <c r="K113" s="67"/>
      <c r="L113" s="59"/>
      <c r="M113" s="59"/>
      <c r="N113" s="68"/>
      <c r="O113" s="69"/>
      <c r="P113" s="69"/>
      <c r="Q113" s="59"/>
      <c r="R113" s="69"/>
      <c r="S113" s="59"/>
      <c r="T113" s="59"/>
      <c r="U113" s="62"/>
      <c r="V113" s="65"/>
      <c r="W113" s="65"/>
      <c r="X113" s="66" t="str">
        <f>IF(W113&lt;&gt;"",IF((W113-V113)-almoco&gt;=corte_almoco,(W113-V113)-almoco,(W113-V113)),"")</f>
        <v/>
      </c>
      <c r="Y113" s="66" t="str">
        <f t="shared" si="2"/>
        <v/>
      </c>
      <c r="Z113" s="59" t="s">
        <v>203</v>
      </c>
      <c r="AA113" s="59" t="s">
        <v>125</v>
      </c>
      <c r="AB113" s="59"/>
      <c r="AC113" s="70"/>
      <c r="AD113" s="70">
        <v>0.0</v>
      </c>
      <c r="AE113" s="71" t="str">
        <f t="shared" si="3"/>
        <v/>
      </c>
      <c r="AF113" s="71" t="str">
        <f>IF(X113&lt;&gt;"",(HOUR(X113)+MINUTE(X113)/60)*custohh,"")</f>
        <v/>
      </c>
      <c r="AG113" s="70"/>
      <c r="AH113" s="71" t="str">
        <f t="shared" si="4"/>
        <v/>
      </c>
      <c r="AI113" s="59"/>
      <c r="AJ113" s="59"/>
      <c r="AK113" s="59"/>
      <c r="AL113" s="72"/>
      <c r="AM113" s="59"/>
      <c r="AN113" s="73"/>
      <c r="AO113" s="59"/>
      <c r="AP113" s="59"/>
      <c r="AQ113" s="74"/>
      <c r="AR113" s="74"/>
      <c r="AS113" s="62"/>
      <c r="AT113" s="62"/>
      <c r="AU113" s="59"/>
    </row>
    <row r="114">
      <c r="A114" s="59"/>
      <c r="B114" s="60" t="str">
        <f>IFERROR(VLOOKUP($A114,contratos,2,FALSE),"")</f>
        <v/>
      </c>
      <c r="C114" s="61" t="str">
        <f t="shared" si="1"/>
        <v/>
      </c>
      <c r="D114" s="62"/>
      <c r="E114" s="62"/>
      <c r="F114" s="63"/>
      <c r="G114" s="62"/>
      <c r="H114" s="65"/>
      <c r="I114" s="65"/>
      <c r="J114" s="66" t="str">
        <f>IF(I114&lt;&gt;"",(I114-H114)-almoco,"")</f>
        <v/>
      </c>
      <c r="K114" s="67"/>
      <c r="L114" s="59"/>
      <c r="M114" s="59"/>
      <c r="N114" s="68"/>
      <c r="O114" s="69"/>
      <c r="P114" s="69"/>
      <c r="Q114" s="59"/>
      <c r="R114" s="69"/>
      <c r="S114" s="59"/>
      <c r="T114" s="59"/>
      <c r="U114" s="62"/>
      <c r="V114" s="65"/>
      <c r="W114" s="65"/>
      <c r="X114" s="66" t="str">
        <f>IF(W114&lt;&gt;"",IF((W114-V114)-almoco&gt;=corte_almoco,(W114-V114)-almoco,(W114-V114)),"")</f>
        <v/>
      </c>
      <c r="Y114" s="66" t="str">
        <f t="shared" si="2"/>
        <v/>
      </c>
      <c r="Z114" s="59" t="s">
        <v>151</v>
      </c>
      <c r="AA114" s="59" t="s">
        <v>213</v>
      </c>
      <c r="AB114" s="59"/>
      <c r="AC114" s="70"/>
      <c r="AD114" s="70">
        <v>0.0</v>
      </c>
      <c r="AE114" s="71" t="str">
        <f t="shared" si="3"/>
        <v/>
      </c>
      <c r="AF114" s="71" t="str">
        <f>IF(X114&lt;&gt;"",(HOUR(X114)+MINUTE(X114)/60)*custohh,"")</f>
        <v/>
      </c>
      <c r="AG114" s="70"/>
      <c r="AH114" s="71" t="str">
        <f t="shared" si="4"/>
        <v/>
      </c>
      <c r="AI114" s="59"/>
      <c r="AJ114" s="59"/>
      <c r="AK114" s="59"/>
      <c r="AL114" s="72"/>
      <c r="AM114" s="59"/>
      <c r="AN114" s="73"/>
      <c r="AO114" s="59"/>
      <c r="AP114" s="59"/>
      <c r="AQ114" s="74"/>
      <c r="AR114" s="74"/>
      <c r="AS114" s="62"/>
      <c r="AT114" s="62"/>
      <c r="AU114" s="59"/>
    </row>
    <row r="115">
      <c r="A115" s="59"/>
      <c r="B115" s="60" t="str">
        <f>IFERROR(VLOOKUP($A115,contratos,2,FALSE),"")</f>
        <v/>
      </c>
      <c r="C115" s="61" t="str">
        <f t="shared" si="1"/>
        <v/>
      </c>
      <c r="D115" s="62"/>
      <c r="E115" s="62"/>
      <c r="F115" s="63"/>
      <c r="G115" s="62"/>
      <c r="H115" s="65"/>
      <c r="I115" s="65"/>
      <c r="J115" s="66" t="str">
        <f>IF(I115&lt;&gt;"",(I115-H115)-almoco,"")</f>
        <v/>
      </c>
      <c r="K115" s="67"/>
      <c r="L115" s="59"/>
      <c r="M115" s="59"/>
      <c r="N115" s="68"/>
      <c r="O115" s="69"/>
      <c r="P115" s="69"/>
      <c r="Q115" s="59"/>
      <c r="R115" s="69"/>
      <c r="S115" s="59"/>
      <c r="T115" s="59"/>
      <c r="U115" s="62"/>
      <c r="V115" s="65"/>
      <c r="W115" s="65"/>
      <c r="X115" s="66" t="str">
        <f>IF(W115&lt;&gt;"",IF((W115-V115)-almoco&gt;=corte_almoco,(W115-V115)-almoco,(W115-V115)),"")</f>
        <v/>
      </c>
      <c r="Y115" s="66" t="str">
        <f t="shared" si="2"/>
        <v/>
      </c>
      <c r="Z115" s="59" t="s">
        <v>151</v>
      </c>
      <c r="AA115" s="59" t="s">
        <v>213</v>
      </c>
      <c r="AB115" s="59"/>
      <c r="AC115" s="70"/>
      <c r="AD115" s="70">
        <v>0.0</v>
      </c>
      <c r="AE115" s="71" t="str">
        <f t="shared" si="3"/>
        <v/>
      </c>
      <c r="AF115" s="71" t="str">
        <f>IF(X115&lt;&gt;"",(HOUR(X115)+MINUTE(X115)/60)*custohh,"")</f>
        <v/>
      </c>
      <c r="AG115" s="70"/>
      <c r="AH115" s="71" t="str">
        <f t="shared" si="4"/>
        <v/>
      </c>
      <c r="AI115" s="59"/>
      <c r="AJ115" s="59"/>
      <c r="AK115" s="59"/>
      <c r="AL115" s="72"/>
      <c r="AM115" s="59"/>
      <c r="AN115" s="73"/>
      <c r="AO115" s="59"/>
      <c r="AP115" s="59"/>
      <c r="AQ115" s="74"/>
      <c r="AR115" s="76"/>
      <c r="AS115" s="62"/>
      <c r="AT115" s="62"/>
      <c r="AU115" s="59"/>
    </row>
    <row r="116">
      <c r="A116" s="59"/>
      <c r="B116" s="60" t="str">
        <f>IFERROR(VLOOKUP($A116,contratos,2,FALSE),"")</f>
        <v/>
      </c>
      <c r="C116" s="61" t="str">
        <f t="shared" si="1"/>
        <v/>
      </c>
      <c r="D116" s="62"/>
      <c r="E116" s="62"/>
      <c r="F116" s="63"/>
      <c r="G116" s="62"/>
      <c r="H116" s="65"/>
      <c r="I116" s="65"/>
      <c r="J116" s="66" t="str">
        <f>IF(I116&lt;&gt;"",(I116-H116)-almoco,"")</f>
        <v/>
      </c>
      <c r="K116" s="67"/>
      <c r="L116" s="59"/>
      <c r="M116" s="59"/>
      <c r="N116" s="68"/>
      <c r="O116" s="69"/>
      <c r="P116" s="69"/>
      <c r="Q116" s="59"/>
      <c r="R116" s="69"/>
      <c r="S116" s="59"/>
      <c r="T116" s="59"/>
      <c r="U116" s="62"/>
      <c r="V116" s="65"/>
      <c r="W116" s="65"/>
      <c r="X116" s="66" t="str">
        <f>IF(W116&lt;&gt;"",IF((W116-V116)-almoco&gt;=corte_almoco,(W116-V116)-almoco,(W116-V116)),"")</f>
        <v/>
      </c>
      <c r="Y116" s="66" t="str">
        <f t="shared" si="2"/>
        <v/>
      </c>
      <c r="Z116" s="59" t="s">
        <v>151</v>
      </c>
      <c r="AA116" s="59" t="s">
        <v>213</v>
      </c>
      <c r="AB116" s="59"/>
      <c r="AC116" s="70"/>
      <c r="AD116" s="70">
        <v>0.0</v>
      </c>
      <c r="AE116" s="71" t="str">
        <f t="shared" si="3"/>
        <v/>
      </c>
      <c r="AF116" s="71" t="str">
        <f>IF(X116&lt;&gt;"",(HOUR(X116)+MINUTE(X116)/60)*custohh,"")</f>
        <v/>
      </c>
      <c r="AG116" s="70"/>
      <c r="AH116" s="71" t="str">
        <f t="shared" si="4"/>
        <v/>
      </c>
      <c r="AI116" s="59"/>
      <c r="AJ116" s="59"/>
      <c r="AK116" s="59"/>
      <c r="AL116" s="72"/>
      <c r="AM116" s="59"/>
      <c r="AN116" s="73"/>
      <c r="AO116" s="59"/>
      <c r="AP116" s="59"/>
      <c r="AQ116" s="74"/>
      <c r="AR116" s="74"/>
      <c r="AS116" s="62"/>
      <c r="AT116" s="62"/>
      <c r="AU116" s="59"/>
    </row>
    <row r="117">
      <c r="A117" s="59"/>
      <c r="B117" s="60" t="str">
        <f>IFERROR(VLOOKUP($A117,contratos,2,FALSE),"")</f>
        <v/>
      </c>
      <c r="C117" s="61" t="str">
        <f t="shared" si="1"/>
        <v/>
      </c>
      <c r="D117" s="62"/>
      <c r="E117" s="62"/>
      <c r="F117" s="63"/>
      <c r="G117" s="62"/>
      <c r="H117" s="65"/>
      <c r="I117" s="65"/>
      <c r="J117" s="66" t="str">
        <f>IF(I117&lt;&gt;"",(I117-H117)-almoco,"")</f>
        <v/>
      </c>
      <c r="K117" s="67"/>
      <c r="L117" s="59"/>
      <c r="M117" s="59"/>
      <c r="N117" s="68"/>
      <c r="O117" s="69"/>
      <c r="P117" s="69"/>
      <c r="Q117" s="59"/>
      <c r="R117" s="69"/>
      <c r="S117" s="59"/>
      <c r="T117" s="59"/>
      <c r="U117" s="62"/>
      <c r="V117" s="65"/>
      <c r="W117" s="65"/>
      <c r="X117" s="66" t="str">
        <f>IF(W117&lt;&gt;"",IF((W117-V117)-almoco&gt;=corte_almoco,(W117-V117)-almoco,(W117-V117)),"")</f>
        <v/>
      </c>
      <c r="Y117" s="66" t="str">
        <f t="shared" si="2"/>
        <v/>
      </c>
      <c r="Z117" s="59" t="s">
        <v>151</v>
      </c>
      <c r="AA117" s="59" t="s">
        <v>213</v>
      </c>
      <c r="AB117" s="59"/>
      <c r="AC117" s="70"/>
      <c r="AD117" s="70">
        <v>0.0</v>
      </c>
      <c r="AE117" s="71" t="str">
        <f t="shared" si="3"/>
        <v/>
      </c>
      <c r="AF117" s="71" t="str">
        <f>IF(X117&lt;&gt;"",(HOUR(X117)+MINUTE(X117)/60)*custohh,"")</f>
        <v/>
      </c>
      <c r="AG117" s="70"/>
      <c r="AH117" s="71" t="str">
        <f t="shared" si="4"/>
        <v/>
      </c>
      <c r="AI117" s="59"/>
      <c r="AJ117" s="59"/>
      <c r="AK117" s="59"/>
      <c r="AL117" s="72"/>
      <c r="AM117" s="59"/>
      <c r="AN117" s="73"/>
      <c r="AO117" s="59"/>
      <c r="AP117" s="59"/>
      <c r="AQ117" s="74"/>
      <c r="AR117" s="74"/>
      <c r="AS117" s="62"/>
      <c r="AT117" s="62"/>
      <c r="AU117" s="59"/>
    </row>
    <row r="118">
      <c r="A118" s="59"/>
      <c r="B118" s="60" t="str">
        <f>IFERROR(VLOOKUP($A118,contratos,2,FALSE),"")</f>
        <v/>
      </c>
      <c r="C118" s="61" t="str">
        <f t="shared" si="1"/>
        <v/>
      </c>
      <c r="D118" s="62"/>
      <c r="E118" s="62"/>
      <c r="F118" s="63"/>
      <c r="G118" s="62"/>
      <c r="H118" s="65"/>
      <c r="I118" s="65"/>
      <c r="J118" s="66" t="str">
        <f>IF(I118&lt;&gt;"",(I118-H118)-almoco,"")</f>
        <v/>
      </c>
      <c r="K118" s="67"/>
      <c r="L118" s="59"/>
      <c r="M118" s="59"/>
      <c r="N118" s="68"/>
      <c r="O118" s="69"/>
      <c r="P118" s="69"/>
      <c r="Q118" s="59"/>
      <c r="R118" s="69"/>
      <c r="S118" s="59"/>
      <c r="T118" s="59"/>
      <c r="U118" s="62"/>
      <c r="V118" s="65"/>
      <c r="W118" s="65"/>
      <c r="X118" s="66" t="str">
        <f>IF(W118&lt;&gt;"",IF((W118-V118)-almoco&gt;=corte_almoco,(W118-V118)-almoco,(W118-V118)),"")</f>
        <v/>
      </c>
      <c r="Y118" s="66" t="str">
        <f t="shared" si="2"/>
        <v/>
      </c>
      <c r="Z118" s="59" t="s">
        <v>134</v>
      </c>
      <c r="AA118" s="59" t="s">
        <v>187</v>
      </c>
      <c r="AB118" s="59"/>
      <c r="AC118" s="70"/>
      <c r="AD118" s="70">
        <v>0.0</v>
      </c>
      <c r="AE118" s="71" t="str">
        <f t="shared" si="3"/>
        <v/>
      </c>
      <c r="AF118" s="71" t="str">
        <f>IF(X118&lt;&gt;"",(HOUR(X118)+MINUTE(X118)/60)*custohh,"")</f>
        <v/>
      </c>
      <c r="AG118" s="70"/>
      <c r="AH118" s="71" t="str">
        <f t="shared" si="4"/>
        <v/>
      </c>
      <c r="AI118" s="59"/>
      <c r="AJ118" s="59"/>
      <c r="AK118" s="59"/>
      <c r="AL118" s="72"/>
      <c r="AM118" s="59"/>
      <c r="AN118" s="73"/>
      <c r="AO118" s="59"/>
      <c r="AP118" s="59"/>
      <c r="AQ118" s="74"/>
      <c r="AR118" s="74"/>
      <c r="AS118" s="62"/>
      <c r="AT118" s="62"/>
      <c r="AU118" s="59"/>
    </row>
    <row r="119">
      <c r="A119" s="59"/>
      <c r="B119" s="60" t="str">
        <f>IFERROR(VLOOKUP($A119,contratos,2,FALSE),"")</f>
        <v/>
      </c>
      <c r="C119" s="61" t="str">
        <f t="shared" si="1"/>
        <v/>
      </c>
      <c r="D119" s="62"/>
      <c r="E119" s="62"/>
      <c r="F119" s="63"/>
      <c r="G119" s="62"/>
      <c r="H119" s="65"/>
      <c r="I119" s="65"/>
      <c r="J119" s="66" t="str">
        <f>IF(I119&lt;&gt;"",(I119-H119)-almoco,"")</f>
        <v/>
      </c>
      <c r="K119" s="67"/>
      <c r="L119" s="59"/>
      <c r="M119" s="59"/>
      <c r="N119" s="68"/>
      <c r="O119" s="69"/>
      <c r="P119" s="69"/>
      <c r="Q119" s="59"/>
      <c r="R119" s="69"/>
      <c r="S119" s="59"/>
      <c r="T119" s="59"/>
      <c r="U119" s="62"/>
      <c r="V119" s="65"/>
      <c r="W119" s="65"/>
      <c r="X119" s="66" t="str">
        <f>IF(W119&lt;&gt;"",IF((W119-V119)-almoco&gt;=corte_almoco,(W119-V119)-almoco,(W119-V119)),"")</f>
        <v/>
      </c>
      <c r="Y119" s="66" t="str">
        <f t="shared" si="2"/>
        <v/>
      </c>
      <c r="Z119" s="59" t="s">
        <v>124</v>
      </c>
      <c r="AA119" s="59" t="s">
        <v>213</v>
      </c>
      <c r="AB119" s="59"/>
      <c r="AC119" s="70"/>
      <c r="AD119" s="70">
        <v>0.0</v>
      </c>
      <c r="AE119" s="71" t="str">
        <f t="shared" si="3"/>
        <v/>
      </c>
      <c r="AF119" s="71" t="str">
        <f>IF(X119&lt;&gt;"",(HOUR(X119)+MINUTE(X119)/60)*custohh,"")</f>
        <v/>
      </c>
      <c r="AG119" s="70"/>
      <c r="AH119" s="71" t="str">
        <f t="shared" si="4"/>
        <v/>
      </c>
      <c r="AI119" s="59"/>
      <c r="AJ119" s="59"/>
      <c r="AK119" s="59"/>
      <c r="AL119" s="72"/>
      <c r="AM119" s="59"/>
      <c r="AN119" s="73"/>
      <c r="AO119" s="59"/>
      <c r="AP119" s="59"/>
      <c r="AQ119" s="74"/>
      <c r="AR119" s="74"/>
      <c r="AS119" s="62"/>
      <c r="AT119" s="62"/>
      <c r="AU119" s="59"/>
    </row>
    <row r="120">
      <c r="A120" s="59"/>
      <c r="B120" s="60" t="str">
        <f>IFERROR(VLOOKUP($A120,contratos,2,FALSE),"")</f>
        <v/>
      </c>
      <c r="C120" s="61" t="str">
        <f t="shared" si="1"/>
        <v/>
      </c>
      <c r="D120" s="62"/>
      <c r="E120" s="62"/>
      <c r="F120" s="63"/>
      <c r="G120" s="62"/>
      <c r="H120" s="65"/>
      <c r="I120" s="65"/>
      <c r="J120" s="66" t="str">
        <f>IF(I120&lt;&gt;"",(I120-H120)-almoco,"")</f>
        <v/>
      </c>
      <c r="K120" s="67"/>
      <c r="L120" s="59"/>
      <c r="M120" s="59"/>
      <c r="N120" s="68"/>
      <c r="O120" s="69"/>
      <c r="P120" s="69"/>
      <c r="Q120" s="59"/>
      <c r="R120" s="69"/>
      <c r="S120" s="59"/>
      <c r="T120" s="59"/>
      <c r="U120" s="62"/>
      <c r="V120" s="65"/>
      <c r="W120" s="65"/>
      <c r="X120" s="66" t="str">
        <f>IF(W120&lt;&gt;"",IF((W120-V120)-almoco&gt;=corte_almoco,(W120-V120)-almoco,(W120-V120)),"")</f>
        <v/>
      </c>
      <c r="Y120" s="66" t="str">
        <f t="shared" si="2"/>
        <v/>
      </c>
      <c r="Z120" s="59" t="s">
        <v>134</v>
      </c>
      <c r="AA120" s="59" t="s">
        <v>187</v>
      </c>
      <c r="AB120" s="59"/>
      <c r="AC120" s="70"/>
      <c r="AD120" s="70">
        <v>0.0</v>
      </c>
      <c r="AE120" s="71" t="str">
        <f t="shared" si="3"/>
        <v/>
      </c>
      <c r="AF120" s="71" t="str">
        <f>IF(X120&lt;&gt;"",(HOUR(X120)+MINUTE(X120)/60)*custohh,"")</f>
        <v/>
      </c>
      <c r="AG120" s="70"/>
      <c r="AH120" s="71" t="str">
        <f t="shared" si="4"/>
        <v/>
      </c>
      <c r="AI120" s="59"/>
      <c r="AJ120" s="59"/>
      <c r="AK120" s="59"/>
      <c r="AL120" s="72"/>
      <c r="AM120" s="59"/>
      <c r="AN120" s="73"/>
      <c r="AO120" s="59"/>
      <c r="AP120" s="59"/>
      <c r="AQ120" s="74"/>
      <c r="AR120" s="74"/>
      <c r="AS120" s="62"/>
      <c r="AT120" s="62"/>
      <c r="AU120" s="59"/>
    </row>
    <row r="121">
      <c r="A121" s="59"/>
      <c r="B121" s="60" t="str">
        <f>IFERROR(VLOOKUP($A121,contratos,2,FALSE),"")</f>
        <v/>
      </c>
      <c r="C121" s="61" t="str">
        <f t="shared" si="1"/>
        <v/>
      </c>
      <c r="D121" s="62"/>
      <c r="E121" s="62"/>
      <c r="F121" s="63"/>
      <c r="G121" s="62"/>
      <c r="H121" s="65"/>
      <c r="I121" s="65"/>
      <c r="J121" s="66" t="str">
        <f>IF(I121&lt;&gt;"",(I121-H121)-almoco,"")</f>
        <v/>
      </c>
      <c r="K121" s="67"/>
      <c r="L121" s="59"/>
      <c r="M121" s="59"/>
      <c r="N121" s="68"/>
      <c r="O121" s="69"/>
      <c r="P121" s="69"/>
      <c r="Q121" s="59"/>
      <c r="R121" s="69"/>
      <c r="S121" s="59"/>
      <c r="T121" s="59"/>
      <c r="U121" s="62"/>
      <c r="V121" s="65"/>
      <c r="W121" s="65"/>
      <c r="X121" s="66" t="str">
        <f>IF(W121&lt;&gt;"",IF((W121-V121)-almoco&gt;=corte_almoco,(W121-V121)-almoco,(W121-V121)),"")</f>
        <v/>
      </c>
      <c r="Y121" s="66" t="str">
        <f t="shared" si="2"/>
        <v/>
      </c>
      <c r="Z121" s="59" t="s">
        <v>180</v>
      </c>
      <c r="AA121" s="59" t="s">
        <v>213</v>
      </c>
      <c r="AB121" s="59"/>
      <c r="AC121" s="70"/>
      <c r="AD121" s="70">
        <v>0.0</v>
      </c>
      <c r="AE121" s="71" t="str">
        <f t="shared" si="3"/>
        <v/>
      </c>
      <c r="AF121" s="71" t="str">
        <f>IF(X121&lt;&gt;"",(HOUR(X121)+MINUTE(X121)/60)*custohh,"")</f>
        <v/>
      </c>
      <c r="AG121" s="70"/>
      <c r="AH121" s="71" t="str">
        <f t="shared" si="4"/>
        <v/>
      </c>
      <c r="AI121" s="59"/>
      <c r="AJ121" s="59"/>
      <c r="AK121" s="59"/>
      <c r="AL121" s="72"/>
      <c r="AM121" s="59"/>
      <c r="AN121" s="73"/>
      <c r="AO121" s="59"/>
      <c r="AP121" s="59"/>
      <c r="AQ121" s="74"/>
      <c r="AR121" s="74"/>
      <c r="AS121" s="62"/>
      <c r="AT121" s="62"/>
      <c r="AU121" s="59"/>
    </row>
    <row r="122">
      <c r="A122" s="59"/>
      <c r="B122" s="60" t="str">
        <f>IFERROR(VLOOKUP($A122,contratos,2,FALSE),"")</f>
        <v/>
      </c>
      <c r="C122" s="61" t="str">
        <f t="shared" si="1"/>
        <v/>
      </c>
      <c r="D122" s="62"/>
      <c r="E122" s="62"/>
      <c r="F122" s="63"/>
      <c r="G122" s="62"/>
      <c r="H122" s="65"/>
      <c r="I122" s="65"/>
      <c r="J122" s="66" t="str">
        <f>IF(I122&lt;&gt;"",(I122-H122)-almoco,"")</f>
        <v/>
      </c>
      <c r="K122" s="67"/>
      <c r="L122" s="59"/>
      <c r="M122" s="59"/>
      <c r="N122" s="68"/>
      <c r="O122" s="69"/>
      <c r="P122" s="69"/>
      <c r="Q122" s="59"/>
      <c r="R122" s="69"/>
      <c r="S122" s="59"/>
      <c r="T122" s="59"/>
      <c r="U122" s="62"/>
      <c r="V122" s="65"/>
      <c r="W122" s="65"/>
      <c r="X122" s="66" t="str">
        <f>IF(W122&lt;&gt;"",IF((W122-V122)-almoco&gt;=corte_almoco,(W122-V122)-almoco,(W122-V122)),"")</f>
        <v/>
      </c>
      <c r="Y122" s="66" t="str">
        <f t="shared" si="2"/>
        <v/>
      </c>
      <c r="Z122" s="59" t="s">
        <v>180</v>
      </c>
      <c r="AA122" s="59" t="s">
        <v>124</v>
      </c>
      <c r="AB122" s="59"/>
      <c r="AC122" s="70"/>
      <c r="AD122" s="70">
        <v>0.0</v>
      </c>
      <c r="AE122" s="71" t="str">
        <f t="shared" si="3"/>
        <v/>
      </c>
      <c r="AF122" s="71" t="str">
        <f>IF(X122&lt;&gt;"",(HOUR(X122)+MINUTE(X122)/60)*custohh,"")</f>
        <v/>
      </c>
      <c r="AG122" s="70"/>
      <c r="AH122" s="71" t="str">
        <f t="shared" si="4"/>
        <v/>
      </c>
      <c r="AI122" s="59"/>
      <c r="AJ122" s="59"/>
      <c r="AK122" s="59"/>
      <c r="AL122" s="72"/>
      <c r="AM122" s="59"/>
      <c r="AN122" s="73"/>
      <c r="AO122" s="59"/>
      <c r="AP122" s="59"/>
      <c r="AQ122" s="74"/>
      <c r="AR122" s="74"/>
      <c r="AS122" s="62"/>
      <c r="AT122" s="62"/>
      <c r="AU122" s="59"/>
    </row>
    <row r="123">
      <c r="A123" s="59"/>
      <c r="B123" s="60" t="str">
        <f>IFERROR(VLOOKUP($A123,contratos,2,FALSE),"")</f>
        <v/>
      </c>
      <c r="C123" s="61" t="str">
        <f t="shared" si="1"/>
        <v/>
      </c>
      <c r="D123" s="62"/>
      <c r="E123" s="62"/>
      <c r="F123" s="63"/>
      <c r="G123" s="62"/>
      <c r="H123" s="65"/>
      <c r="I123" s="65"/>
      <c r="J123" s="66" t="str">
        <f>IF(I123&lt;&gt;"",(I123-H123)-almoco,"")</f>
        <v/>
      </c>
      <c r="K123" s="67"/>
      <c r="L123" s="59"/>
      <c r="M123" s="59"/>
      <c r="N123" s="68"/>
      <c r="O123" s="69"/>
      <c r="P123" s="69"/>
      <c r="Q123" s="59"/>
      <c r="R123" s="69"/>
      <c r="S123" s="59"/>
      <c r="T123" s="59"/>
      <c r="U123" s="62"/>
      <c r="V123" s="65"/>
      <c r="W123" s="65"/>
      <c r="X123" s="66" t="str">
        <f>IF(W123&lt;&gt;"",IF((W123-V123)-almoco&gt;=corte_almoco,(W123-V123)-almoco,(W123-V123)),"")</f>
        <v/>
      </c>
      <c r="Y123" s="66" t="str">
        <f t="shared" si="2"/>
        <v/>
      </c>
      <c r="Z123" s="59" t="s">
        <v>134</v>
      </c>
      <c r="AA123" s="59" t="s">
        <v>187</v>
      </c>
      <c r="AB123" s="59"/>
      <c r="AC123" s="70"/>
      <c r="AD123" s="70">
        <v>0.0</v>
      </c>
      <c r="AE123" s="71" t="str">
        <f t="shared" si="3"/>
        <v/>
      </c>
      <c r="AF123" s="71" t="str">
        <f>IF(X123&lt;&gt;"",(HOUR(X123)+MINUTE(X123)/60)*custohh,"")</f>
        <v/>
      </c>
      <c r="AG123" s="70"/>
      <c r="AH123" s="71" t="str">
        <f t="shared" si="4"/>
        <v/>
      </c>
      <c r="AI123" s="59"/>
      <c r="AJ123" s="59"/>
      <c r="AK123" s="59"/>
      <c r="AL123" s="72"/>
      <c r="AM123" s="59"/>
      <c r="AN123" s="73"/>
      <c r="AO123" s="59"/>
      <c r="AP123" s="59"/>
      <c r="AQ123" s="74"/>
      <c r="AR123" s="74"/>
      <c r="AS123" s="62"/>
      <c r="AT123" s="62"/>
      <c r="AU123" s="59"/>
    </row>
    <row r="124">
      <c r="A124" s="59"/>
      <c r="B124" s="60" t="str">
        <f>IFERROR(VLOOKUP($A124,contratos,2,FALSE),"")</f>
        <v/>
      </c>
      <c r="C124" s="61" t="str">
        <f t="shared" si="1"/>
        <v/>
      </c>
      <c r="D124" s="62"/>
      <c r="E124" s="62"/>
      <c r="F124" s="63"/>
      <c r="G124" s="62"/>
      <c r="H124" s="65"/>
      <c r="I124" s="65"/>
      <c r="J124" s="66" t="str">
        <f>IF(I124&lt;&gt;"",(I124-H124)-almoco,"")</f>
        <v/>
      </c>
      <c r="K124" s="67"/>
      <c r="L124" s="59"/>
      <c r="M124" s="59"/>
      <c r="N124" s="68"/>
      <c r="O124" s="67"/>
      <c r="P124" s="67"/>
      <c r="Q124" s="59"/>
      <c r="R124" s="67"/>
      <c r="S124" s="59"/>
      <c r="T124" s="59"/>
      <c r="U124" s="62"/>
      <c r="V124" s="65"/>
      <c r="W124" s="65"/>
      <c r="X124" s="66" t="str">
        <f>IF(W124&lt;&gt;"",IF((W124-V124)-almoco&gt;=corte_almoco,(W124-V124)-almoco,(W124-V124)),"")</f>
        <v/>
      </c>
      <c r="Y124" s="66" t="str">
        <f t="shared" si="2"/>
        <v/>
      </c>
      <c r="Z124" s="59" t="s">
        <v>180</v>
      </c>
      <c r="AA124" s="59" t="s">
        <v>124</v>
      </c>
      <c r="AB124" s="59"/>
      <c r="AC124" s="70"/>
      <c r="AD124" s="70">
        <v>0.0</v>
      </c>
      <c r="AE124" s="71" t="str">
        <f t="shared" si="3"/>
        <v/>
      </c>
      <c r="AF124" s="71" t="str">
        <f>IF(X124&lt;&gt;"",(HOUR(X124)+MINUTE(X124)/60)*custohh,"")</f>
        <v/>
      </c>
      <c r="AG124" s="70"/>
      <c r="AH124" s="71" t="str">
        <f t="shared" si="4"/>
        <v/>
      </c>
      <c r="AI124" s="59"/>
      <c r="AJ124" s="59"/>
      <c r="AK124" s="59"/>
      <c r="AL124" s="72"/>
      <c r="AM124" s="59"/>
      <c r="AN124" s="73"/>
      <c r="AO124" s="59"/>
      <c r="AP124" s="59"/>
      <c r="AQ124" s="74"/>
      <c r="AR124" s="74"/>
      <c r="AS124" s="62"/>
      <c r="AT124" s="62"/>
      <c r="AU124" s="59"/>
    </row>
    <row r="125">
      <c r="A125" s="59"/>
      <c r="B125" s="60" t="str">
        <f>IFERROR(VLOOKUP($A125,contratos,2,FALSE),"")</f>
        <v/>
      </c>
      <c r="C125" s="61" t="str">
        <f t="shared" si="1"/>
        <v/>
      </c>
      <c r="D125" s="62"/>
      <c r="E125" s="62"/>
      <c r="F125" s="63"/>
      <c r="G125" s="62"/>
      <c r="H125" s="65"/>
      <c r="I125" s="65"/>
      <c r="J125" s="66" t="str">
        <f>IF(I125&lt;&gt;"",(I125-H125)-almoco,"")</f>
        <v/>
      </c>
      <c r="K125" s="67"/>
      <c r="L125" s="59"/>
      <c r="M125" s="59"/>
      <c r="N125" s="68"/>
      <c r="O125" s="69"/>
      <c r="P125" s="69"/>
      <c r="Q125" s="59"/>
      <c r="R125" s="69"/>
      <c r="S125" s="59"/>
      <c r="T125" s="59"/>
      <c r="U125" s="62"/>
      <c r="V125" s="65"/>
      <c r="W125" s="65"/>
      <c r="X125" s="66" t="str">
        <f>IF(W125&lt;&gt;"",IF((W125-V125)-almoco&gt;=corte_almoco,(W125-V125)-almoco,(W125-V125)),"")</f>
        <v/>
      </c>
      <c r="Y125" s="66" t="str">
        <f t="shared" si="2"/>
        <v/>
      </c>
      <c r="Z125" s="59" t="s">
        <v>134</v>
      </c>
      <c r="AA125" s="59" t="s">
        <v>187</v>
      </c>
      <c r="AB125" s="59"/>
      <c r="AC125" s="70"/>
      <c r="AD125" s="70">
        <v>0.0</v>
      </c>
      <c r="AE125" s="71" t="str">
        <f t="shared" si="3"/>
        <v/>
      </c>
      <c r="AF125" s="71" t="str">
        <f>IF(X125&lt;&gt;"",(HOUR(X125)+MINUTE(X125)/60)*custohh,"")</f>
        <v/>
      </c>
      <c r="AG125" s="70"/>
      <c r="AH125" s="71" t="str">
        <f t="shared" si="4"/>
        <v/>
      </c>
      <c r="AI125" s="59"/>
      <c r="AJ125" s="59"/>
      <c r="AK125" s="59"/>
      <c r="AL125" s="72"/>
      <c r="AM125" s="59"/>
      <c r="AN125" s="73"/>
      <c r="AO125" s="59"/>
      <c r="AP125" s="59"/>
      <c r="AQ125" s="74"/>
      <c r="AR125" s="74"/>
      <c r="AS125" s="62"/>
      <c r="AT125" s="62"/>
      <c r="AU125" s="59"/>
    </row>
    <row r="126">
      <c r="A126" s="59"/>
      <c r="B126" s="60" t="str">
        <f>IFERROR(VLOOKUP($A126,contratos,2,FALSE),"")</f>
        <v/>
      </c>
      <c r="C126" s="61" t="str">
        <f t="shared" si="1"/>
        <v/>
      </c>
      <c r="D126" s="62"/>
      <c r="E126" s="62"/>
      <c r="F126" s="63"/>
      <c r="G126" s="62"/>
      <c r="H126" s="65"/>
      <c r="I126" s="65"/>
      <c r="J126" s="66" t="str">
        <f>IF(I126&lt;&gt;"",(I126-H126)-almoco,"")</f>
        <v/>
      </c>
      <c r="K126" s="67"/>
      <c r="L126" s="59"/>
      <c r="M126" s="59"/>
      <c r="N126" s="68"/>
      <c r="O126" s="69"/>
      <c r="P126" s="69"/>
      <c r="Q126" s="59"/>
      <c r="R126" s="69"/>
      <c r="S126" s="59"/>
      <c r="T126" s="59"/>
      <c r="U126" s="62"/>
      <c r="V126" s="65"/>
      <c r="W126" s="65"/>
      <c r="X126" s="66" t="str">
        <f>IF(W126&lt;&gt;"",IF((W126-V126)-almoco&gt;=corte_almoco,(W126-V126)-almoco,(W126-V126)),"")</f>
        <v/>
      </c>
      <c r="Y126" s="66" t="str">
        <f t="shared" si="2"/>
        <v/>
      </c>
      <c r="Z126" s="59" t="s">
        <v>180</v>
      </c>
      <c r="AA126" s="59" t="s">
        <v>124</v>
      </c>
      <c r="AB126" s="59"/>
      <c r="AC126" s="70"/>
      <c r="AD126" s="70">
        <v>0.0</v>
      </c>
      <c r="AE126" s="71" t="str">
        <f t="shared" si="3"/>
        <v/>
      </c>
      <c r="AF126" s="71" t="str">
        <f>IF(X126&lt;&gt;"",(HOUR(X126)+MINUTE(X126)/60)*custohh,"")</f>
        <v/>
      </c>
      <c r="AG126" s="70"/>
      <c r="AH126" s="71" t="str">
        <f t="shared" si="4"/>
        <v/>
      </c>
      <c r="AI126" s="59"/>
      <c r="AJ126" s="59"/>
      <c r="AK126" s="59"/>
      <c r="AL126" s="72"/>
      <c r="AM126" s="59"/>
      <c r="AN126" s="73"/>
      <c r="AO126" s="59"/>
      <c r="AP126" s="59"/>
      <c r="AQ126" s="74"/>
      <c r="AR126" s="74"/>
      <c r="AS126" s="62"/>
      <c r="AT126" s="62"/>
      <c r="AU126" s="59"/>
    </row>
    <row r="127">
      <c r="A127" s="59"/>
      <c r="B127" s="60" t="str">
        <f>IFERROR(VLOOKUP($A127,contratos,2,FALSE),"")</f>
        <v/>
      </c>
      <c r="C127" s="61" t="str">
        <f t="shared" si="1"/>
        <v/>
      </c>
      <c r="D127" s="62"/>
      <c r="E127" s="62"/>
      <c r="F127" s="63"/>
      <c r="G127" s="62"/>
      <c r="H127" s="65"/>
      <c r="I127" s="65"/>
      <c r="J127" s="66" t="str">
        <f>IF(I127&lt;&gt;"",(I127-H127)-almoco,"")</f>
        <v/>
      </c>
      <c r="K127" s="67"/>
      <c r="L127" s="59"/>
      <c r="M127" s="59"/>
      <c r="N127" s="68"/>
      <c r="O127" s="69"/>
      <c r="P127" s="69"/>
      <c r="Q127" s="59"/>
      <c r="R127" s="69"/>
      <c r="S127" s="59"/>
      <c r="T127" s="59"/>
      <c r="U127" s="62"/>
      <c r="V127" s="65"/>
      <c r="W127" s="65"/>
      <c r="X127" s="66" t="str">
        <f>IF(W127&lt;&gt;"",IF((W127-V127)-almoco&gt;=corte_almoco,(W127-V127)-almoco,(W127-V127)),"")</f>
        <v/>
      </c>
      <c r="Y127" s="66" t="str">
        <f t="shared" si="2"/>
        <v/>
      </c>
      <c r="Z127" s="59" t="s">
        <v>134</v>
      </c>
      <c r="AA127" s="59" t="s">
        <v>187</v>
      </c>
      <c r="AB127" s="59"/>
      <c r="AC127" s="70"/>
      <c r="AD127" s="70">
        <v>0.0</v>
      </c>
      <c r="AE127" s="71" t="str">
        <f t="shared" si="3"/>
        <v/>
      </c>
      <c r="AF127" s="71" t="str">
        <f>IF(X127&lt;&gt;"",(HOUR(X127)+MINUTE(X127)/60)*custohh,"")</f>
        <v/>
      </c>
      <c r="AG127" s="70"/>
      <c r="AH127" s="71" t="str">
        <f t="shared" si="4"/>
        <v/>
      </c>
      <c r="AI127" s="59"/>
      <c r="AJ127" s="59"/>
      <c r="AK127" s="59"/>
      <c r="AL127" s="72"/>
      <c r="AM127" s="59"/>
      <c r="AN127" s="73"/>
      <c r="AO127" s="59"/>
      <c r="AP127" s="59"/>
      <c r="AQ127" s="74"/>
      <c r="AR127" s="74"/>
      <c r="AS127" s="62"/>
      <c r="AT127" s="62"/>
      <c r="AU127" s="59"/>
    </row>
    <row r="128">
      <c r="A128" s="59"/>
      <c r="B128" s="60" t="str">
        <f>IFERROR(VLOOKUP($A128,contratos,2,FALSE),"")</f>
        <v/>
      </c>
      <c r="C128" s="61" t="str">
        <f t="shared" si="1"/>
        <v/>
      </c>
      <c r="D128" s="62"/>
      <c r="E128" s="62"/>
      <c r="F128" s="63"/>
      <c r="G128" s="62"/>
      <c r="H128" s="65"/>
      <c r="I128" s="65"/>
      <c r="J128" s="66" t="str">
        <f>IF(I128&lt;&gt;"",(I128-H128)-almoco,"")</f>
        <v/>
      </c>
      <c r="K128" s="67"/>
      <c r="L128" s="59"/>
      <c r="M128" s="59"/>
      <c r="N128" s="68"/>
      <c r="O128" s="69"/>
      <c r="P128" s="69"/>
      <c r="Q128" s="59"/>
      <c r="R128" s="69"/>
      <c r="S128" s="59"/>
      <c r="T128" s="59"/>
      <c r="U128" s="62"/>
      <c r="V128" s="65"/>
      <c r="W128" s="65"/>
      <c r="X128" s="66" t="str">
        <f>IF(W128&lt;&gt;"",IF((W128-V128)-almoco&gt;=corte_almoco,(W128-V128)-almoco,(W128-V128)),"")</f>
        <v/>
      </c>
      <c r="Y128" s="66" t="str">
        <f t="shared" si="2"/>
        <v/>
      </c>
      <c r="Z128" s="59" t="s">
        <v>134</v>
      </c>
      <c r="AA128" s="59" t="s">
        <v>187</v>
      </c>
      <c r="AB128" s="59"/>
      <c r="AC128" s="70"/>
      <c r="AD128" s="70">
        <v>0.0</v>
      </c>
      <c r="AE128" s="71" t="str">
        <f t="shared" si="3"/>
        <v/>
      </c>
      <c r="AF128" s="71" t="str">
        <f>IF(X128&lt;&gt;"",(HOUR(X128)+MINUTE(X128)/60)*custohh,"")</f>
        <v/>
      </c>
      <c r="AG128" s="70"/>
      <c r="AH128" s="71" t="str">
        <f t="shared" si="4"/>
        <v/>
      </c>
      <c r="AI128" s="59"/>
      <c r="AJ128" s="59"/>
      <c r="AK128" s="59"/>
      <c r="AL128" s="72"/>
      <c r="AM128" s="59"/>
      <c r="AN128" s="73"/>
      <c r="AO128" s="59"/>
      <c r="AP128" s="59"/>
      <c r="AQ128" s="74"/>
      <c r="AR128" s="74"/>
      <c r="AS128" s="62"/>
      <c r="AT128" s="62"/>
      <c r="AU128" s="59"/>
    </row>
    <row r="129">
      <c r="A129" s="59"/>
      <c r="B129" s="60" t="str">
        <f>IFERROR(VLOOKUP($A129,contratos,2,FALSE),"")</f>
        <v/>
      </c>
      <c r="C129" s="61" t="str">
        <f t="shared" si="1"/>
        <v/>
      </c>
      <c r="D129" s="62"/>
      <c r="E129" s="62"/>
      <c r="F129" s="63"/>
      <c r="G129" s="62"/>
      <c r="H129" s="65"/>
      <c r="I129" s="65"/>
      <c r="J129" s="66" t="str">
        <f>IF(I129&lt;&gt;"",(I129-H129)-almoco,"")</f>
        <v/>
      </c>
      <c r="K129" s="67"/>
      <c r="L129" s="59"/>
      <c r="M129" s="59"/>
      <c r="N129" s="68"/>
      <c r="O129" s="69"/>
      <c r="P129" s="69"/>
      <c r="Q129" s="59"/>
      <c r="R129" s="69"/>
      <c r="S129" s="59"/>
      <c r="T129" s="59"/>
      <c r="U129" s="62"/>
      <c r="V129" s="65"/>
      <c r="W129" s="65"/>
      <c r="X129" s="66" t="str">
        <f>IF(W129&lt;&gt;"",IF((W129-V129)-almoco&gt;=corte_almoco,(W129-V129)-almoco,(W129-V129)),"")</f>
        <v/>
      </c>
      <c r="Y129" s="66" t="str">
        <f t="shared" si="2"/>
        <v/>
      </c>
      <c r="Z129" s="59"/>
      <c r="AA129" s="59"/>
      <c r="AB129" s="59"/>
      <c r="AC129" s="70"/>
      <c r="AD129" s="70"/>
      <c r="AE129" s="71" t="str">
        <f t="shared" si="3"/>
        <v/>
      </c>
      <c r="AF129" s="71" t="str">
        <f>IF(X129&lt;&gt;"",(HOUR(X129)+MINUTE(X129)/60)*custohh,"")</f>
        <v/>
      </c>
      <c r="AG129" s="70"/>
      <c r="AH129" s="71" t="str">
        <f t="shared" si="4"/>
        <v/>
      </c>
      <c r="AI129" s="59"/>
      <c r="AJ129" s="59"/>
      <c r="AK129" s="59"/>
      <c r="AL129" s="72"/>
      <c r="AM129" s="59"/>
      <c r="AN129" s="73"/>
      <c r="AO129" s="59"/>
      <c r="AP129" s="59"/>
      <c r="AQ129" s="74"/>
      <c r="AR129" s="74"/>
      <c r="AS129" s="62"/>
      <c r="AT129" s="62"/>
      <c r="AU129" s="59"/>
    </row>
    <row r="130">
      <c r="A130" s="59"/>
      <c r="B130" s="60" t="str">
        <f>IFERROR(VLOOKUP($A130,contratos,2,FALSE),"")</f>
        <v/>
      </c>
      <c r="C130" s="61" t="str">
        <f t="shared" si="1"/>
        <v/>
      </c>
      <c r="D130" s="62"/>
      <c r="E130" s="62"/>
      <c r="F130" s="63"/>
      <c r="G130" s="62"/>
      <c r="H130" s="65"/>
      <c r="I130" s="65"/>
      <c r="J130" s="66" t="str">
        <f>IF(I130&lt;&gt;"",(I130-H130)-almoco,"")</f>
        <v/>
      </c>
      <c r="K130" s="67"/>
      <c r="L130" s="59"/>
      <c r="M130" s="59"/>
      <c r="N130" s="68"/>
      <c r="O130" s="69"/>
      <c r="P130" s="69"/>
      <c r="Q130" s="59"/>
      <c r="R130" s="69"/>
      <c r="S130" s="59"/>
      <c r="T130" s="59"/>
      <c r="U130" s="62"/>
      <c r="V130" s="65"/>
      <c r="W130" s="65"/>
      <c r="X130" s="66" t="str">
        <f>IF(W130&lt;&gt;"",IF((W130-V130)-almoco&gt;=corte_almoco,(W130-V130)-almoco,(W130-V130)),"")</f>
        <v/>
      </c>
      <c r="Y130" s="66" t="str">
        <f t="shared" si="2"/>
        <v/>
      </c>
      <c r="Z130" s="59"/>
      <c r="AA130" s="59"/>
      <c r="AB130" s="59"/>
      <c r="AC130" s="70"/>
      <c r="AD130" s="70"/>
      <c r="AE130" s="71" t="str">
        <f t="shared" si="3"/>
        <v/>
      </c>
      <c r="AF130" s="71" t="str">
        <f>IF(X130&lt;&gt;"",(HOUR(X130)+MINUTE(X130)/60)*custohh,"")</f>
        <v/>
      </c>
      <c r="AG130" s="70"/>
      <c r="AH130" s="71" t="str">
        <f t="shared" si="4"/>
        <v/>
      </c>
      <c r="AI130" s="59"/>
      <c r="AJ130" s="59"/>
      <c r="AK130" s="59"/>
      <c r="AL130" s="72"/>
      <c r="AM130" s="59"/>
      <c r="AN130" s="73"/>
      <c r="AO130" s="59"/>
      <c r="AP130" s="59"/>
      <c r="AQ130" s="74"/>
      <c r="AR130" s="74"/>
      <c r="AS130" s="62"/>
      <c r="AT130" s="62"/>
      <c r="AU130" s="59"/>
    </row>
    <row r="131">
      <c r="A131" s="59"/>
      <c r="B131" s="60" t="str">
        <f>IFERROR(VLOOKUP($A131,contratos,2,FALSE),"")</f>
        <v/>
      </c>
      <c r="C131" s="61" t="str">
        <f t="shared" si="1"/>
        <v/>
      </c>
      <c r="D131" s="62"/>
      <c r="E131" s="62"/>
      <c r="F131" s="63"/>
      <c r="G131" s="62"/>
      <c r="H131" s="65"/>
      <c r="I131" s="65"/>
      <c r="J131" s="66" t="str">
        <f>IF(I131&lt;&gt;"",(I131-H131)-almoco,"")</f>
        <v/>
      </c>
      <c r="K131" s="67"/>
      <c r="L131" s="59"/>
      <c r="M131" s="59"/>
      <c r="N131" s="68"/>
      <c r="O131" s="69"/>
      <c r="P131" s="69"/>
      <c r="Q131" s="59"/>
      <c r="R131" s="69"/>
      <c r="S131" s="59"/>
      <c r="T131" s="59"/>
      <c r="U131" s="62"/>
      <c r="V131" s="65"/>
      <c r="W131" s="65"/>
      <c r="X131" s="66" t="str">
        <f>IF(W131&lt;&gt;"",IF((W131-V131)-almoco&gt;=corte_almoco,(W131-V131)-almoco,(W131-V131)),"")</f>
        <v/>
      </c>
      <c r="Y131" s="66" t="str">
        <f t="shared" si="2"/>
        <v/>
      </c>
      <c r="Z131" s="59"/>
      <c r="AA131" s="59"/>
      <c r="AB131" s="59"/>
      <c r="AC131" s="70"/>
      <c r="AD131" s="70"/>
      <c r="AE131" s="71" t="str">
        <f t="shared" si="3"/>
        <v/>
      </c>
      <c r="AF131" s="71" t="str">
        <f>IF(X131&lt;&gt;"",(HOUR(X131)+MINUTE(X131)/60)*custohh,"")</f>
        <v/>
      </c>
      <c r="AG131" s="70"/>
      <c r="AH131" s="71" t="str">
        <f t="shared" si="4"/>
        <v/>
      </c>
      <c r="AI131" s="59"/>
      <c r="AJ131" s="59"/>
      <c r="AK131" s="59"/>
      <c r="AL131" s="72"/>
      <c r="AM131" s="59"/>
      <c r="AN131" s="73"/>
      <c r="AO131" s="59"/>
      <c r="AP131" s="59"/>
      <c r="AQ131" s="74"/>
      <c r="AR131" s="74"/>
      <c r="AS131" s="62"/>
      <c r="AT131" s="62"/>
      <c r="AU131" s="59"/>
    </row>
    <row r="132">
      <c r="A132" s="59"/>
      <c r="B132" s="60" t="str">
        <f>IFERROR(VLOOKUP($A132,contratos,2,FALSE),"")</f>
        <v/>
      </c>
      <c r="C132" s="61" t="str">
        <f t="shared" si="1"/>
        <v/>
      </c>
      <c r="D132" s="62"/>
      <c r="E132" s="62"/>
      <c r="F132" s="63"/>
      <c r="G132" s="62"/>
      <c r="H132" s="65"/>
      <c r="I132" s="65"/>
      <c r="J132" s="66" t="str">
        <f>IF(I132&lt;&gt;"",(I132-H132)-almoco,"")</f>
        <v/>
      </c>
      <c r="K132" s="67"/>
      <c r="L132" s="59"/>
      <c r="M132" s="59"/>
      <c r="N132" s="68"/>
      <c r="O132" s="69"/>
      <c r="P132" s="69"/>
      <c r="Q132" s="59"/>
      <c r="R132" s="69"/>
      <c r="S132" s="59"/>
      <c r="T132" s="59"/>
      <c r="U132" s="62"/>
      <c r="V132" s="65"/>
      <c r="W132" s="65"/>
      <c r="X132" s="66" t="str">
        <f>IF(W132&lt;&gt;"",IF((W132-V132)-almoco&gt;=corte_almoco,(W132-V132)-almoco,(W132-V132)),"")</f>
        <v/>
      </c>
      <c r="Y132" s="66" t="str">
        <f t="shared" si="2"/>
        <v/>
      </c>
      <c r="Z132" s="59"/>
      <c r="AA132" s="59"/>
      <c r="AB132" s="59"/>
      <c r="AC132" s="70"/>
      <c r="AD132" s="70"/>
      <c r="AE132" s="71" t="str">
        <f t="shared" si="3"/>
        <v/>
      </c>
      <c r="AF132" s="71" t="str">
        <f>IF(X132&lt;&gt;"",(HOUR(X132)+MINUTE(X132)/60)*custohh,"")</f>
        <v/>
      </c>
      <c r="AG132" s="70"/>
      <c r="AH132" s="71" t="str">
        <f t="shared" si="4"/>
        <v/>
      </c>
      <c r="AI132" s="59"/>
      <c r="AJ132" s="59"/>
      <c r="AK132" s="59"/>
      <c r="AL132" s="72"/>
      <c r="AM132" s="59"/>
      <c r="AN132" s="73"/>
      <c r="AO132" s="59"/>
      <c r="AP132" s="59"/>
      <c r="AQ132" s="74"/>
      <c r="AR132" s="74"/>
      <c r="AS132" s="62"/>
      <c r="AT132" s="62"/>
      <c r="AU132" s="59"/>
    </row>
    <row r="133">
      <c r="A133" s="59"/>
      <c r="B133" s="60" t="str">
        <f>IFERROR(VLOOKUP($A133,contratos,2,FALSE),"")</f>
        <v/>
      </c>
      <c r="C133" s="61" t="str">
        <f t="shared" si="1"/>
        <v/>
      </c>
      <c r="D133" s="62"/>
      <c r="E133" s="62"/>
      <c r="F133" s="63"/>
      <c r="G133" s="62"/>
      <c r="H133" s="65"/>
      <c r="I133" s="65"/>
      <c r="J133" s="66" t="str">
        <f>IF(I133&lt;&gt;"",(I133-H133)-almoco,"")</f>
        <v/>
      </c>
      <c r="K133" s="67"/>
      <c r="L133" s="59"/>
      <c r="M133" s="59"/>
      <c r="N133" s="68"/>
      <c r="O133" s="69"/>
      <c r="P133" s="69"/>
      <c r="Q133" s="59"/>
      <c r="R133" s="69"/>
      <c r="S133" s="59"/>
      <c r="T133" s="59"/>
      <c r="U133" s="62"/>
      <c r="V133" s="65"/>
      <c r="W133" s="65"/>
      <c r="X133" s="66" t="str">
        <f>IF(W133&lt;&gt;"",IF((W133-V133)-almoco&gt;=corte_almoco,(W133-V133)-almoco,(W133-V133)),"")</f>
        <v/>
      </c>
      <c r="Y133" s="66" t="str">
        <f t="shared" si="2"/>
        <v/>
      </c>
      <c r="Z133" s="59"/>
      <c r="AA133" s="59"/>
      <c r="AB133" s="59"/>
      <c r="AC133" s="70"/>
      <c r="AD133" s="70"/>
      <c r="AE133" s="71" t="str">
        <f t="shared" si="3"/>
        <v/>
      </c>
      <c r="AF133" s="71" t="str">
        <f>IF(X133&lt;&gt;"",(HOUR(X133)+MINUTE(X133)/60)*custohh,"")</f>
        <v/>
      </c>
      <c r="AG133" s="70"/>
      <c r="AH133" s="71" t="str">
        <f t="shared" si="4"/>
        <v/>
      </c>
      <c r="AI133" s="59"/>
      <c r="AJ133" s="59"/>
      <c r="AK133" s="59"/>
      <c r="AL133" s="72"/>
      <c r="AM133" s="59"/>
      <c r="AN133" s="73"/>
      <c r="AO133" s="59"/>
      <c r="AP133" s="59"/>
      <c r="AQ133" s="74"/>
      <c r="AR133" s="74"/>
      <c r="AS133" s="62"/>
      <c r="AT133" s="62"/>
      <c r="AU133" s="59"/>
    </row>
    <row r="134">
      <c r="A134" s="59"/>
      <c r="B134" s="60" t="str">
        <f>IFERROR(VLOOKUP($A134,contratos,2,FALSE),"")</f>
        <v/>
      </c>
      <c r="C134" s="61" t="str">
        <f t="shared" si="1"/>
        <v/>
      </c>
      <c r="D134" s="62"/>
      <c r="E134" s="62"/>
      <c r="F134" s="63"/>
      <c r="G134" s="62"/>
      <c r="H134" s="65"/>
      <c r="I134" s="65"/>
      <c r="J134" s="66" t="str">
        <f>IF(I134&lt;&gt;"",(I134-H134)-almoco,"")</f>
        <v/>
      </c>
      <c r="K134" s="67"/>
      <c r="L134" s="59"/>
      <c r="M134" s="59"/>
      <c r="N134" s="68"/>
      <c r="O134" s="69"/>
      <c r="P134" s="69"/>
      <c r="Q134" s="59"/>
      <c r="R134" s="69"/>
      <c r="S134" s="59"/>
      <c r="T134" s="59"/>
      <c r="U134" s="62"/>
      <c r="V134" s="65"/>
      <c r="W134" s="65"/>
      <c r="X134" s="66" t="str">
        <f>IF(W134&lt;&gt;"",IF((W134-V134)-almoco&gt;=corte_almoco,(W134-V134)-almoco,(W134-V134)),"")</f>
        <v/>
      </c>
      <c r="Y134" s="66" t="str">
        <f t="shared" si="2"/>
        <v/>
      </c>
      <c r="Z134" s="59"/>
      <c r="AA134" s="59"/>
      <c r="AB134" s="59"/>
      <c r="AC134" s="70"/>
      <c r="AD134" s="70"/>
      <c r="AE134" s="71" t="str">
        <f t="shared" si="3"/>
        <v/>
      </c>
      <c r="AF134" s="71" t="str">
        <f>IF(X134&lt;&gt;"",(HOUR(X134)+MINUTE(X134)/60)*custohh,"")</f>
        <v/>
      </c>
      <c r="AG134" s="70"/>
      <c r="AH134" s="71" t="str">
        <f t="shared" si="4"/>
        <v/>
      </c>
      <c r="AI134" s="59"/>
      <c r="AJ134" s="59"/>
      <c r="AK134" s="59"/>
      <c r="AL134" s="72"/>
      <c r="AM134" s="59"/>
      <c r="AN134" s="73"/>
      <c r="AO134" s="59"/>
      <c r="AP134" s="59"/>
      <c r="AQ134" s="74"/>
      <c r="AR134" s="74"/>
      <c r="AS134" s="62"/>
      <c r="AT134" s="62"/>
      <c r="AU134" s="59"/>
    </row>
    <row r="135">
      <c r="A135" s="59"/>
      <c r="B135" s="60" t="str">
        <f>IFERROR(VLOOKUP($A135,contratos,2,FALSE),"")</f>
        <v/>
      </c>
      <c r="C135" s="61" t="str">
        <f t="shared" si="1"/>
        <v/>
      </c>
      <c r="D135" s="62"/>
      <c r="E135" s="62"/>
      <c r="F135" s="63"/>
      <c r="G135" s="62"/>
      <c r="H135" s="65"/>
      <c r="I135" s="65"/>
      <c r="J135" s="66" t="str">
        <f>IF(I135&lt;&gt;"",(I135-H135)-almoco,"")</f>
        <v/>
      </c>
      <c r="K135" s="67"/>
      <c r="L135" s="59"/>
      <c r="M135" s="59"/>
      <c r="N135" s="68"/>
      <c r="O135" s="69"/>
      <c r="P135" s="69"/>
      <c r="Q135" s="59"/>
      <c r="R135" s="69"/>
      <c r="S135" s="59"/>
      <c r="T135" s="59"/>
      <c r="U135" s="62"/>
      <c r="V135" s="65"/>
      <c r="W135" s="65"/>
      <c r="X135" s="66" t="str">
        <f>IF(W135&lt;&gt;"",IF((W135-V135)-almoco&gt;=corte_almoco,(W135-V135)-almoco,(W135-V135)),"")</f>
        <v/>
      </c>
      <c r="Y135" s="66" t="str">
        <f t="shared" si="2"/>
        <v/>
      </c>
      <c r="Z135" s="59"/>
      <c r="AA135" s="59"/>
      <c r="AB135" s="59"/>
      <c r="AC135" s="70"/>
      <c r="AD135" s="70"/>
      <c r="AE135" s="71" t="str">
        <f t="shared" si="3"/>
        <v/>
      </c>
      <c r="AF135" s="71" t="str">
        <f>IF(X135&lt;&gt;"",(HOUR(X135)+MINUTE(X135)/60)*custohh,"")</f>
        <v/>
      </c>
      <c r="AG135" s="70"/>
      <c r="AH135" s="71" t="str">
        <f t="shared" si="4"/>
        <v/>
      </c>
      <c r="AI135" s="59"/>
      <c r="AJ135" s="59"/>
      <c r="AK135" s="59"/>
      <c r="AL135" s="72"/>
      <c r="AM135" s="59"/>
      <c r="AN135" s="73"/>
      <c r="AO135" s="59"/>
      <c r="AP135" s="59"/>
      <c r="AQ135" s="74"/>
      <c r="AR135" s="74"/>
      <c r="AS135" s="62"/>
      <c r="AT135" s="62"/>
      <c r="AU135" s="59"/>
    </row>
    <row r="136">
      <c r="A136" s="59"/>
      <c r="B136" s="60" t="str">
        <f>IFERROR(VLOOKUP($A136,contratos,2,FALSE),"")</f>
        <v/>
      </c>
      <c r="C136" s="61" t="str">
        <f t="shared" si="1"/>
        <v/>
      </c>
      <c r="D136" s="62"/>
      <c r="E136" s="62"/>
      <c r="F136" s="63"/>
      <c r="G136" s="62"/>
      <c r="H136" s="65"/>
      <c r="I136" s="65"/>
      <c r="J136" s="66" t="str">
        <f>IF(I136&lt;&gt;"",(I136-H136)-almoco,"")</f>
        <v/>
      </c>
      <c r="K136" s="67"/>
      <c r="L136" s="59"/>
      <c r="M136" s="59"/>
      <c r="N136" s="68"/>
      <c r="O136" s="69"/>
      <c r="P136" s="69"/>
      <c r="Q136" s="59"/>
      <c r="R136" s="69"/>
      <c r="S136" s="59"/>
      <c r="T136" s="59"/>
      <c r="U136" s="62"/>
      <c r="V136" s="65"/>
      <c r="W136" s="65"/>
      <c r="X136" s="66" t="str">
        <f>IF(W136&lt;&gt;"",IF((W136-V136)-almoco&gt;=corte_almoco,(W136-V136)-almoco,(W136-V136)),"")</f>
        <v/>
      </c>
      <c r="Y136" s="66" t="str">
        <f t="shared" si="2"/>
        <v/>
      </c>
      <c r="Z136" s="59"/>
      <c r="AA136" s="59"/>
      <c r="AB136" s="59"/>
      <c r="AC136" s="70"/>
      <c r="AD136" s="70"/>
      <c r="AE136" s="71" t="str">
        <f t="shared" si="3"/>
        <v/>
      </c>
      <c r="AF136" s="71" t="str">
        <f>IF(X136&lt;&gt;"",(HOUR(X136)+MINUTE(X136)/60)*custohh,"")</f>
        <v/>
      </c>
      <c r="AG136" s="70"/>
      <c r="AH136" s="71" t="str">
        <f t="shared" si="4"/>
        <v/>
      </c>
      <c r="AI136" s="59"/>
      <c r="AJ136" s="59"/>
      <c r="AK136" s="59"/>
      <c r="AL136" s="72"/>
      <c r="AM136" s="59"/>
      <c r="AN136" s="73"/>
      <c r="AO136" s="59"/>
      <c r="AP136" s="59"/>
      <c r="AQ136" s="74"/>
      <c r="AR136" s="74"/>
      <c r="AS136" s="62"/>
      <c r="AT136" s="62"/>
      <c r="AU136" s="59"/>
    </row>
    <row r="137">
      <c r="A137" s="59"/>
      <c r="B137" s="60" t="str">
        <f>IFERROR(VLOOKUP($A137,contratos,2,FALSE),"")</f>
        <v/>
      </c>
      <c r="C137" s="61" t="str">
        <f t="shared" si="1"/>
        <v/>
      </c>
      <c r="D137" s="62"/>
      <c r="E137" s="62"/>
      <c r="F137" s="63"/>
      <c r="G137" s="62"/>
      <c r="H137" s="65"/>
      <c r="I137" s="65"/>
      <c r="J137" s="66" t="str">
        <f>IF(I137&lt;&gt;"",(I137-H137)-almoco,"")</f>
        <v/>
      </c>
      <c r="K137" s="67"/>
      <c r="L137" s="59"/>
      <c r="M137" s="59"/>
      <c r="N137" s="68"/>
      <c r="O137" s="69"/>
      <c r="P137" s="69"/>
      <c r="Q137" s="59"/>
      <c r="R137" s="69"/>
      <c r="S137" s="59"/>
      <c r="T137" s="59"/>
      <c r="U137" s="62"/>
      <c r="V137" s="65"/>
      <c r="W137" s="65"/>
      <c r="X137" s="66" t="str">
        <f>IF(W137&lt;&gt;"",IF((W137-V137)-almoco&gt;=corte_almoco,(W137-V137)-almoco,(W137-V137)),"")</f>
        <v/>
      </c>
      <c r="Y137" s="66" t="str">
        <f t="shared" si="2"/>
        <v/>
      </c>
      <c r="Z137" s="59"/>
      <c r="AA137" s="59"/>
      <c r="AB137" s="59"/>
      <c r="AC137" s="70"/>
      <c r="AD137" s="70"/>
      <c r="AE137" s="71" t="str">
        <f t="shared" si="3"/>
        <v/>
      </c>
      <c r="AF137" s="71" t="str">
        <f>IF(X137&lt;&gt;"",(HOUR(X137)+MINUTE(X137)/60)*custohh,"")</f>
        <v/>
      </c>
      <c r="AG137" s="70"/>
      <c r="AH137" s="71" t="str">
        <f t="shared" si="4"/>
        <v/>
      </c>
      <c r="AI137" s="59"/>
      <c r="AJ137" s="59"/>
      <c r="AK137" s="59"/>
      <c r="AL137" s="72"/>
      <c r="AM137" s="59"/>
      <c r="AN137" s="73"/>
      <c r="AO137" s="59"/>
      <c r="AP137" s="59"/>
      <c r="AQ137" s="74"/>
      <c r="AR137" s="74"/>
      <c r="AS137" s="62"/>
      <c r="AT137" s="62"/>
      <c r="AU137" s="59"/>
    </row>
    <row r="138">
      <c r="A138" s="59"/>
      <c r="B138" s="60" t="str">
        <f>IFERROR(VLOOKUP($A138,contratos,2,FALSE),"")</f>
        <v/>
      </c>
      <c r="C138" s="61" t="str">
        <f t="shared" si="1"/>
        <v/>
      </c>
      <c r="D138" s="62"/>
      <c r="E138" s="62"/>
      <c r="F138" s="63"/>
      <c r="G138" s="62"/>
      <c r="H138" s="65"/>
      <c r="I138" s="65"/>
      <c r="J138" s="66" t="str">
        <f>IF(I138&lt;&gt;"",(I138-H138)-almoco,"")</f>
        <v/>
      </c>
      <c r="K138" s="67"/>
      <c r="L138" s="59"/>
      <c r="M138" s="59"/>
      <c r="N138" s="68"/>
      <c r="O138" s="69"/>
      <c r="P138" s="69"/>
      <c r="Q138" s="59"/>
      <c r="R138" s="69"/>
      <c r="S138" s="59"/>
      <c r="T138" s="59"/>
      <c r="U138" s="62"/>
      <c r="V138" s="65"/>
      <c r="W138" s="65"/>
      <c r="X138" s="66" t="str">
        <f>IF(W138&lt;&gt;"",IF((W138-V138)-almoco&gt;=corte_almoco,(W138-V138)-almoco,(W138-V138)),"")</f>
        <v/>
      </c>
      <c r="Y138" s="66" t="str">
        <f t="shared" si="2"/>
        <v/>
      </c>
      <c r="Z138" s="59"/>
      <c r="AA138" s="59"/>
      <c r="AB138" s="59"/>
      <c r="AC138" s="70"/>
      <c r="AD138" s="70"/>
      <c r="AE138" s="71" t="str">
        <f t="shared" si="3"/>
        <v/>
      </c>
      <c r="AF138" s="71" t="str">
        <f>IF(X138&lt;&gt;"",(HOUR(X138)+MINUTE(X138)/60)*custohh,"")</f>
        <v/>
      </c>
      <c r="AG138" s="70"/>
      <c r="AH138" s="71" t="str">
        <f t="shared" si="4"/>
        <v/>
      </c>
      <c r="AI138" s="59"/>
      <c r="AJ138" s="59"/>
      <c r="AK138" s="59"/>
      <c r="AL138" s="72"/>
      <c r="AM138" s="59"/>
      <c r="AN138" s="73"/>
      <c r="AO138" s="59"/>
      <c r="AP138" s="59"/>
      <c r="AQ138" s="74"/>
      <c r="AR138" s="74"/>
      <c r="AS138" s="62"/>
      <c r="AT138" s="62"/>
      <c r="AU138" s="59"/>
    </row>
    <row r="139">
      <c r="A139" s="59"/>
      <c r="B139" s="60" t="str">
        <f>IFERROR(VLOOKUP($A139,contratos,2,FALSE),"")</f>
        <v/>
      </c>
      <c r="C139" s="61" t="str">
        <f t="shared" si="1"/>
        <v/>
      </c>
      <c r="D139" s="62"/>
      <c r="E139" s="62"/>
      <c r="F139" s="63"/>
      <c r="G139" s="62"/>
      <c r="H139" s="65"/>
      <c r="I139" s="65"/>
      <c r="J139" s="66" t="str">
        <f>IF(I139&lt;&gt;"",(I139-H139)-almoco,"")</f>
        <v/>
      </c>
      <c r="K139" s="67"/>
      <c r="L139" s="59"/>
      <c r="M139" s="59"/>
      <c r="N139" s="68"/>
      <c r="O139" s="69"/>
      <c r="P139" s="69"/>
      <c r="Q139" s="59"/>
      <c r="R139" s="69"/>
      <c r="S139" s="59"/>
      <c r="T139" s="59"/>
      <c r="U139" s="62"/>
      <c r="V139" s="65"/>
      <c r="W139" s="65"/>
      <c r="X139" s="66" t="str">
        <f>IF(W139&lt;&gt;"",IF((W139-V139)-almoco&gt;=corte_almoco,(W139-V139)-almoco,(W139-V139)),"")</f>
        <v/>
      </c>
      <c r="Y139" s="66" t="str">
        <f t="shared" si="2"/>
        <v/>
      </c>
      <c r="Z139" s="59"/>
      <c r="AA139" s="59"/>
      <c r="AB139" s="59"/>
      <c r="AC139" s="70"/>
      <c r="AD139" s="70"/>
      <c r="AE139" s="71" t="str">
        <f t="shared" si="3"/>
        <v/>
      </c>
      <c r="AF139" s="71" t="str">
        <f>IF(X139&lt;&gt;"",(HOUR(X139)+MINUTE(X139)/60)*custohh,"")</f>
        <v/>
      </c>
      <c r="AG139" s="70"/>
      <c r="AH139" s="71" t="str">
        <f t="shared" si="4"/>
        <v/>
      </c>
      <c r="AI139" s="59"/>
      <c r="AJ139" s="59"/>
      <c r="AK139" s="59"/>
      <c r="AL139" s="72"/>
      <c r="AM139" s="59"/>
      <c r="AN139" s="73"/>
      <c r="AO139" s="59"/>
      <c r="AP139" s="59"/>
      <c r="AQ139" s="74"/>
      <c r="AR139" s="74"/>
      <c r="AS139" s="62"/>
      <c r="AT139" s="62"/>
      <c r="AU139" s="59"/>
    </row>
    <row r="140">
      <c r="A140" s="59"/>
      <c r="B140" s="60" t="str">
        <f>IFERROR(VLOOKUP($A140,contratos,2,FALSE),"")</f>
        <v/>
      </c>
      <c r="C140" s="61" t="str">
        <f t="shared" si="1"/>
        <v/>
      </c>
      <c r="D140" s="62"/>
      <c r="E140" s="62"/>
      <c r="F140" s="63"/>
      <c r="G140" s="62"/>
      <c r="H140" s="65"/>
      <c r="I140" s="65"/>
      <c r="J140" s="66" t="str">
        <f>IF(I140&lt;&gt;"",(I140-H140)-almoco,"")</f>
        <v/>
      </c>
      <c r="K140" s="67"/>
      <c r="L140" s="59"/>
      <c r="M140" s="59"/>
      <c r="N140" s="68"/>
      <c r="O140" s="69"/>
      <c r="P140" s="69"/>
      <c r="Q140" s="59"/>
      <c r="R140" s="69"/>
      <c r="S140" s="59"/>
      <c r="T140" s="59"/>
      <c r="U140" s="62"/>
      <c r="V140" s="65"/>
      <c r="W140" s="65"/>
      <c r="X140" s="66" t="str">
        <f>IF(W140&lt;&gt;"",IF((W140-V140)-almoco&gt;=corte_almoco,(W140-V140)-almoco,(W140-V140)),"")</f>
        <v/>
      </c>
      <c r="Y140" s="66" t="str">
        <f t="shared" si="2"/>
        <v/>
      </c>
      <c r="Z140" s="59"/>
      <c r="AA140" s="59"/>
      <c r="AB140" s="59"/>
      <c r="AC140" s="70"/>
      <c r="AD140" s="70"/>
      <c r="AE140" s="71" t="str">
        <f t="shared" si="3"/>
        <v/>
      </c>
      <c r="AF140" s="71" t="str">
        <f>IF(X140&lt;&gt;"",(HOUR(X140)+MINUTE(X140)/60)*custohh,"")</f>
        <v/>
      </c>
      <c r="AG140" s="70"/>
      <c r="AH140" s="71" t="str">
        <f t="shared" si="4"/>
        <v/>
      </c>
      <c r="AI140" s="59"/>
      <c r="AJ140" s="59"/>
      <c r="AK140" s="59"/>
      <c r="AL140" s="72"/>
      <c r="AM140" s="59"/>
      <c r="AN140" s="73"/>
      <c r="AO140" s="59"/>
      <c r="AP140" s="59"/>
      <c r="AQ140" s="74"/>
      <c r="AR140" s="74"/>
      <c r="AS140" s="62"/>
      <c r="AT140" s="62"/>
      <c r="AU140" s="59"/>
    </row>
    <row r="141">
      <c r="A141" s="59"/>
      <c r="B141" s="60" t="str">
        <f>IFERROR(VLOOKUP($A141,contratos,2,FALSE),"")</f>
        <v/>
      </c>
      <c r="C141" s="61" t="str">
        <f t="shared" si="1"/>
        <v/>
      </c>
      <c r="D141" s="62"/>
      <c r="E141" s="62"/>
      <c r="F141" s="63"/>
      <c r="G141" s="62"/>
      <c r="H141" s="65"/>
      <c r="I141" s="65"/>
      <c r="J141" s="66" t="str">
        <f>IF(I141&lt;&gt;"",(I141-H141)-almoco,"")</f>
        <v/>
      </c>
      <c r="K141" s="67"/>
      <c r="L141" s="59"/>
      <c r="M141" s="59"/>
      <c r="N141" s="68"/>
      <c r="O141" s="69"/>
      <c r="P141" s="69"/>
      <c r="Q141" s="59"/>
      <c r="R141" s="69"/>
      <c r="S141" s="59"/>
      <c r="T141" s="59"/>
      <c r="U141" s="62"/>
      <c r="V141" s="65"/>
      <c r="W141" s="65"/>
      <c r="X141" s="66" t="str">
        <f>IF(W141&lt;&gt;"",IF((W141-V141)-almoco&gt;=corte_almoco,(W141-V141)-almoco,(W141-V141)),"")</f>
        <v/>
      </c>
      <c r="Y141" s="66" t="str">
        <f t="shared" si="2"/>
        <v/>
      </c>
      <c r="Z141" s="59"/>
      <c r="AA141" s="59"/>
      <c r="AB141" s="59"/>
      <c r="AC141" s="70"/>
      <c r="AD141" s="70"/>
      <c r="AE141" s="71" t="str">
        <f t="shared" si="3"/>
        <v/>
      </c>
      <c r="AF141" s="71" t="str">
        <f>IF(X141&lt;&gt;"",(HOUR(X141)+MINUTE(X141)/60)*custohh,"")</f>
        <v/>
      </c>
      <c r="AG141" s="70"/>
      <c r="AH141" s="71" t="str">
        <f t="shared" si="4"/>
        <v/>
      </c>
      <c r="AI141" s="59"/>
      <c r="AJ141" s="59"/>
      <c r="AK141" s="59"/>
      <c r="AL141" s="72"/>
      <c r="AM141" s="59"/>
      <c r="AN141" s="73"/>
      <c r="AO141" s="59"/>
      <c r="AP141" s="59"/>
      <c r="AQ141" s="74"/>
      <c r="AR141" s="74"/>
      <c r="AS141" s="62"/>
      <c r="AT141" s="62"/>
      <c r="AU141" s="59"/>
    </row>
    <row r="142">
      <c r="A142" s="59"/>
      <c r="B142" s="60" t="str">
        <f>IFERROR(VLOOKUP($A142,contratos,2,FALSE),"")</f>
        <v/>
      </c>
      <c r="C142" s="61" t="str">
        <f t="shared" si="1"/>
        <v/>
      </c>
      <c r="D142" s="62"/>
      <c r="E142" s="62"/>
      <c r="F142" s="63"/>
      <c r="G142" s="62"/>
      <c r="H142" s="65"/>
      <c r="I142" s="65"/>
      <c r="J142" s="66" t="str">
        <f>IF(I142&lt;&gt;"",(I142-H142)-almoco,"")</f>
        <v/>
      </c>
      <c r="K142" s="67"/>
      <c r="L142" s="59"/>
      <c r="M142" s="59"/>
      <c r="N142" s="68"/>
      <c r="O142" s="69"/>
      <c r="P142" s="69"/>
      <c r="Q142" s="59"/>
      <c r="R142" s="69"/>
      <c r="S142" s="59"/>
      <c r="T142" s="59"/>
      <c r="U142" s="62"/>
      <c r="V142" s="65"/>
      <c r="W142" s="65"/>
      <c r="X142" s="66" t="str">
        <f>IF(W142&lt;&gt;"",IF((W142-V142)-almoco&gt;=corte_almoco,(W142-V142)-almoco,(W142-V142)),"")</f>
        <v/>
      </c>
      <c r="Y142" s="66" t="str">
        <f t="shared" si="2"/>
        <v/>
      </c>
      <c r="Z142" s="59"/>
      <c r="AA142" s="59"/>
      <c r="AB142" s="59"/>
      <c r="AC142" s="70"/>
      <c r="AD142" s="70"/>
      <c r="AE142" s="71" t="str">
        <f t="shared" si="3"/>
        <v/>
      </c>
      <c r="AF142" s="71" t="str">
        <f>IF(X142&lt;&gt;"",(HOUR(X142)+MINUTE(X142)/60)*custohh,"")</f>
        <v/>
      </c>
      <c r="AG142" s="70"/>
      <c r="AH142" s="71" t="str">
        <f t="shared" si="4"/>
        <v/>
      </c>
      <c r="AI142" s="59"/>
      <c r="AJ142" s="59"/>
      <c r="AK142" s="59"/>
      <c r="AL142" s="72"/>
      <c r="AM142" s="59"/>
      <c r="AN142" s="73"/>
      <c r="AO142" s="59"/>
      <c r="AP142" s="59"/>
      <c r="AQ142" s="74"/>
      <c r="AR142" s="74"/>
      <c r="AS142" s="62"/>
      <c r="AT142" s="62"/>
      <c r="AU142" s="59"/>
    </row>
    <row r="143">
      <c r="A143" s="59"/>
      <c r="B143" s="60" t="str">
        <f>IFERROR(VLOOKUP($A143,contratos,2,FALSE),"")</f>
        <v/>
      </c>
      <c r="C143" s="61" t="str">
        <f t="shared" si="1"/>
        <v/>
      </c>
      <c r="D143" s="62"/>
      <c r="E143" s="62"/>
      <c r="F143" s="63"/>
      <c r="G143" s="62"/>
      <c r="H143" s="65"/>
      <c r="I143" s="65"/>
      <c r="J143" s="66" t="str">
        <f>IF(I143&lt;&gt;"",(I143-H143)-almoco,"")</f>
        <v/>
      </c>
      <c r="K143" s="67"/>
      <c r="L143" s="59"/>
      <c r="M143" s="59"/>
      <c r="N143" s="68"/>
      <c r="O143" s="69"/>
      <c r="P143" s="69"/>
      <c r="Q143" s="59"/>
      <c r="R143" s="69"/>
      <c r="S143" s="59"/>
      <c r="T143" s="59"/>
      <c r="U143" s="62"/>
      <c r="V143" s="65"/>
      <c r="W143" s="65"/>
      <c r="X143" s="66" t="str">
        <f>IF(W143&lt;&gt;"",IF((W143-V143)-almoco&gt;=corte_almoco,(W143-V143)-almoco,(W143-V143)),"")</f>
        <v/>
      </c>
      <c r="Y143" s="66" t="str">
        <f t="shared" si="2"/>
        <v/>
      </c>
      <c r="Z143" s="59"/>
      <c r="AA143" s="59"/>
      <c r="AB143" s="59"/>
      <c r="AC143" s="70"/>
      <c r="AD143" s="70"/>
      <c r="AE143" s="71" t="str">
        <f t="shared" si="3"/>
        <v/>
      </c>
      <c r="AF143" s="71" t="str">
        <f>IF(X143&lt;&gt;"",(HOUR(X143)+MINUTE(X143)/60)*custohh,"")</f>
        <v/>
      </c>
      <c r="AG143" s="70"/>
      <c r="AH143" s="71" t="str">
        <f t="shared" si="4"/>
        <v/>
      </c>
      <c r="AI143" s="59"/>
      <c r="AJ143" s="59"/>
      <c r="AK143" s="59"/>
      <c r="AL143" s="72"/>
      <c r="AM143" s="59"/>
      <c r="AN143" s="73"/>
      <c r="AO143" s="59"/>
      <c r="AP143" s="59"/>
      <c r="AQ143" s="74"/>
      <c r="AR143" s="74"/>
      <c r="AS143" s="62"/>
      <c r="AT143" s="62"/>
      <c r="AU143" s="59"/>
    </row>
    <row r="144">
      <c r="A144" s="59"/>
      <c r="B144" s="60" t="str">
        <f>IFERROR(VLOOKUP($A144,contratos,2,FALSE),"")</f>
        <v/>
      </c>
      <c r="C144" s="61" t="str">
        <f t="shared" si="1"/>
        <v/>
      </c>
      <c r="D144" s="62"/>
      <c r="E144" s="62"/>
      <c r="F144" s="63"/>
      <c r="G144" s="62"/>
      <c r="H144" s="65"/>
      <c r="I144" s="65"/>
      <c r="J144" s="66" t="str">
        <f>IF(I144&lt;&gt;"",(I144-H144)-almoco,"")</f>
        <v/>
      </c>
      <c r="K144" s="67"/>
      <c r="L144" s="59"/>
      <c r="M144" s="59"/>
      <c r="N144" s="68"/>
      <c r="O144" s="69"/>
      <c r="P144" s="69"/>
      <c r="Q144" s="59"/>
      <c r="R144" s="69"/>
      <c r="S144" s="59"/>
      <c r="T144" s="59"/>
      <c r="U144" s="62"/>
      <c r="V144" s="65"/>
      <c r="W144" s="65"/>
      <c r="X144" s="66" t="str">
        <f>IF(W144&lt;&gt;"",IF((W144-V144)-almoco&gt;=corte_almoco,(W144-V144)-almoco,(W144-V144)),"")</f>
        <v/>
      </c>
      <c r="Y144" s="66" t="str">
        <f t="shared" si="2"/>
        <v/>
      </c>
      <c r="Z144" s="59"/>
      <c r="AA144" s="59"/>
      <c r="AB144" s="59"/>
      <c r="AC144" s="70"/>
      <c r="AD144" s="70"/>
      <c r="AE144" s="71" t="str">
        <f t="shared" si="3"/>
        <v/>
      </c>
      <c r="AF144" s="71" t="str">
        <f>IF(X144&lt;&gt;"",(HOUR(X144)+MINUTE(X144)/60)*custohh,"")</f>
        <v/>
      </c>
      <c r="AG144" s="70"/>
      <c r="AH144" s="71" t="str">
        <f t="shared" si="4"/>
        <v/>
      </c>
      <c r="AI144" s="59"/>
      <c r="AJ144" s="59"/>
      <c r="AK144" s="59"/>
      <c r="AL144" s="72"/>
      <c r="AM144" s="59"/>
      <c r="AN144" s="73"/>
      <c r="AO144" s="59"/>
      <c r="AP144" s="59"/>
      <c r="AQ144" s="74"/>
      <c r="AR144" s="74"/>
      <c r="AS144" s="62"/>
      <c r="AT144" s="62"/>
      <c r="AU144" s="59"/>
    </row>
    <row r="145">
      <c r="A145" s="59"/>
      <c r="B145" s="60" t="str">
        <f>IFERROR(VLOOKUP($A145,contratos,2,FALSE),"")</f>
        <v/>
      </c>
      <c r="C145" s="61" t="str">
        <f t="shared" si="1"/>
        <v/>
      </c>
      <c r="D145" s="62"/>
      <c r="E145" s="62"/>
      <c r="F145" s="63"/>
      <c r="G145" s="62"/>
      <c r="H145" s="65"/>
      <c r="I145" s="65"/>
      <c r="J145" s="66" t="str">
        <f>IF(I145&lt;&gt;"",(I145-H145)-almoco,"")</f>
        <v/>
      </c>
      <c r="K145" s="67"/>
      <c r="L145" s="59"/>
      <c r="M145" s="59"/>
      <c r="N145" s="68"/>
      <c r="O145" s="69"/>
      <c r="P145" s="69"/>
      <c r="Q145" s="59"/>
      <c r="R145" s="69"/>
      <c r="S145" s="59"/>
      <c r="T145" s="59"/>
      <c r="U145" s="62"/>
      <c r="V145" s="65"/>
      <c r="W145" s="65"/>
      <c r="X145" s="66" t="str">
        <f>IF(W145&lt;&gt;"",IF((W145-V145)-almoco&gt;=corte_almoco,(W145-V145)-almoco,(W145-V145)),"")</f>
        <v/>
      </c>
      <c r="Y145" s="66" t="str">
        <f t="shared" si="2"/>
        <v/>
      </c>
      <c r="Z145" s="59"/>
      <c r="AA145" s="59"/>
      <c r="AB145" s="59"/>
      <c r="AC145" s="70"/>
      <c r="AD145" s="70"/>
      <c r="AE145" s="71" t="str">
        <f t="shared" si="3"/>
        <v/>
      </c>
      <c r="AF145" s="71" t="str">
        <f>IF(X145&lt;&gt;"",(HOUR(X145)+MINUTE(X145)/60)*custohh,"")</f>
        <v/>
      </c>
      <c r="AG145" s="70"/>
      <c r="AH145" s="71" t="str">
        <f t="shared" si="4"/>
        <v/>
      </c>
      <c r="AI145" s="59"/>
      <c r="AJ145" s="59"/>
      <c r="AK145" s="59"/>
      <c r="AL145" s="72"/>
      <c r="AM145" s="59"/>
      <c r="AN145" s="73"/>
      <c r="AO145" s="59"/>
      <c r="AP145" s="59"/>
      <c r="AQ145" s="74"/>
      <c r="AR145" s="74"/>
      <c r="AS145" s="62"/>
      <c r="AT145" s="62"/>
      <c r="AU145" s="59"/>
    </row>
    <row r="146">
      <c r="A146" s="59"/>
      <c r="B146" s="60" t="str">
        <f>IFERROR(VLOOKUP($A146,contratos,2,FALSE),"")</f>
        <v/>
      </c>
      <c r="C146" s="61" t="str">
        <f t="shared" si="1"/>
        <v/>
      </c>
      <c r="D146" s="62"/>
      <c r="E146" s="62"/>
      <c r="F146" s="63"/>
      <c r="G146" s="62"/>
      <c r="H146" s="65"/>
      <c r="I146" s="65"/>
      <c r="J146" s="66" t="str">
        <f>IF(I146&lt;&gt;"",(I146-H146)-almoco,"")</f>
        <v/>
      </c>
      <c r="K146" s="67"/>
      <c r="L146" s="59"/>
      <c r="M146" s="59"/>
      <c r="N146" s="68"/>
      <c r="O146" s="69"/>
      <c r="P146" s="69"/>
      <c r="Q146" s="59"/>
      <c r="R146" s="69"/>
      <c r="S146" s="59"/>
      <c r="T146" s="59"/>
      <c r="U146" s="62"/>
      <c r="V146" s="65"/>
      <c r="W146" s="65"/>
      <c r="X146" s="66" t="str">
        <f>IF(W146&lt;&gt;"",IF((W146-V146)-almoco&gt;=corte_almoco,(W146-V146)-almoco,(W146-V146)),"")</f>
        <v/>
      </c>
      <c r="Y146" s="66" t="str">
        <f t="shared" si="2"/>
        <v/>
      </c>
      <c r="Z146" s="59"/>
      <c r="AA146" s="59"/>
      <c r="AB146" s="59"/>
      <c r="AC146" s="70"/>
      <c r="AD146" s="70"/>
      <c r="AE146" s="71" t="str">
        <f t="shared" si="3"/>
        <v/>
      </c>
      <c r="AF146" s="71" t="str">
        <f>IF(X146&lt;&gt;"",(HOUR(X146)+MINUTE(X146)/60)*custohh,"")</f>
        <v/>
      </c>
      <c r="AG146" s="70"/>
      <c r="AH146" s="71" t="str">
        <f t="shared" si="4"/>
        <v/>
      </c>
      <c r="AI146" s="59"/>
      <c r="AJ146" s="59"/>
      <c r="AK146" s="59"/>
      <c r="AL146" s="72"/>
      <c r="AM146" s="59"/>
      <c r="AN146" s="73"/>
      <c r="AO146" s="59"/>
      <c r="AP146" s="59"/>
      <c r="AQ146" s="74"/>
      <c r="AR146" s="74"/>
      <c r="AS146" s="62"/>
      <c r="AT146" s="62"/>
      <c r="AU146" s="59"/>
    </row>
    <row r="147">
      <c r="A147" s="59"/>
      <c r="B147" s="60" t="str">
        <f>IFERROR(VLOOKUP($A147,contratos,2,FALSE),"")</f>
        <v/>
      </c>
      <c r="C147" s="61" t="str">
        <f t="shared" si="1"/>
        <v/>
      </c>
      <c r="D147" s="62"/>
      <c r="E147" s="62"/>
      <c r="F147" s="63"/>
      <c r="G147" s="62"/>
      <c r="H147" s="65"/>
      <c r="I147" s="65"/>
      <c r="J147" s="66" t="str">
        <f>IF(I147&lt;&gt;"",(I147-H147)-almoco,"")</f>
        <v/>
      </c>
      <c r="K147" s="67"/>
      <c r="L147" s="59"/>
      <c r="M147" s="59"/>
      <c r="N147" s="68"/>
      <c r="O147" s="69"/>
      <c r="P147" s="69"/>
      <c r="Q147" s="59"/>
      <c r="R147" s="69"/>
      <c r="S147" s="59"/>
      <c r="T147" s="59"/>
      <c r="U147" s="62"/>
      <c r="V147" s="65"/>
      <c r="W147" s="65"/>
      <c r="X147" s="66" t="str">
        <f>IF(W147&lt;&gt;"",IF((W147-V147)-almoco&gt;=corte_almoco,(W147-V147)-almoco,(W147-V147)),"")</f>
        <v/>
      </c>
      <c r="Y147" s="66" t="str">
        <f t="shared" si="2"/>
        <v/>
      </c>
      <c r="Z147" s="59"/>
      <c r="AA147" s="59"/>
      <c r="AB147" s="59"/>
      <c r="AC147" s="70"/>
      <c r="AD147" s="70"/>
      <c r="AE147" s="71" t="str">
        <f t="shared" si="3"/>
        <v/>
      </c>
      <c r="AF147" s="71" t="str">
        <f>IF(X147&lt;&gt;"",(HOUR(X147)+MINUTE(X147)/60)*custohh,"")</f>
        <v/>
      </c>
      <c r="AG147" s="70"/>
      <c r="AH147" s="71" t="str">
        <f t="shared" si="4"/>
        <v/>
      </c>
      <c r="AI147" s="59"/>
      <c r="AJ147" s="59"/>
      <c r="AK147" s="59"/>
      <c r="AL147" s="72"/>
      <c r="AM147" s="59"/>
      <c r="AN147" s="73"/>
      <c r="AO147" s="59"/>
      <c r="AP147" s="59"/>
      <c r="AQ147" s="74"/>
      <c r="AR147" s="74"/>
      <c r="AS147" s="62"/>
      <c r="AT147" s="62"/>
      <c r="AU147" s="59"/>
    </row>
    <row r="148">
      <c r="A148" s="59"/>
      <c r="B148" s="60" t="str">
        <f>IFERROR(VLOOKUP($A148,contratos,2,FALSE),"")</f>
        <v/>
      </c>
      <c r="C148" s="61" t="str">
        <f t="shared" si="1"/>
        <v/>
      </c>
      <c r="D148" s="62"/>
      <c r="E148" s="62"/>
      <c r="F148" s="63"/>
      <c r="G148" s="62"/>
      <c r="H148" s="65"/>
      <c r="I148" s="65"/>
      <c r="J148" s="66" t="str">
        <f>IF(I148&lt;&gt;"",(I148-H148)-almoco,"")</f>
        <v/>
      </c>
      <c r="K148" s="67"/>
      <c r="L148" s="59"/>
      <c r="M148" s="59"/>
      <c r="N148" s="68"/>
      <c r="O148" s="69"/>
      <c r="P148" s="69"/>
      <c r="Q148" s="59"/>
      <c r="R148" s="69"/>
      <c r="S148" s="59"/>
      <c r="T148" s="59"/>
      <c r="U148" s="62"/>
      <c r="V148" s="65"/>
      <c r="W148" s="65"/>
      <c r="X148" s="66" t="str">
        <f>IF(W148&lt;&gt;"",IF((W148-V148)-almoco&gt;=corte_almoco,(W148-V148)-almoco,(W148-V148)),"")</f>
        <v/>
      </c>
      <c r="Y148" s="66" t="str">
        <f t="shared" si="2"/>
        <v/>
      </c>
      <c r="Z148" s="59"/>
      <c r="AA148" s="59"/>
      <c r="AB148" s="59"/>
      <c r="AC148" s="70"/>
      <c r="AD148" s="70"/>
      <c r="AE148" s="71" t="str">
        <f t="shared" si="3"/>
        <v/>
      </c>
      <c r="AF148" s="71" t="str">
        <f>IF(X148&lt;&gt;"",(HOUR(X148)+MINUTE(X148)/60)*custohh,"")</f>
        <v/>
      </c>
      <c r="AG148" s="70"/>
      <c r="AH148" s="71" t="str">
        <f t="shared" si="4"/>
        <v/>
      </c>
      <c r="AI148" s="59"/>
      <c r="AJ148" s="59"/>
      <c r="AK148" s="59"/>
      <c r="AL148" s="72"/>
      <c r="AM148" s="59"/>
      <c r="AN148" s="73"/>
      <c r="AO148" s="59"/>
      <c r="AP148" s="59"/>
      <c r="AQ148" s="74"/>
      <c r="AR148" s="74"/>
      <c r="AS148" s="62"/>
      <c r="AT148" s="62"/>
      <c r="AU148" s="59"/>
    </row>
    <row r="149">
      <c r="A149" s="59"/>
      <c r="B149" s="60" t="str">
        <f>IFERROR(VLOOKUP($A149,contratos,2,FALSE),"")</f>
        <v/>
      </c>
      <c r="C149" s="61" t="str">
        <f t="shared" si="1"/>
        <v/>
      </c>
      <c r="D149" s="62"/>
      <c r="E149" s="62"/>
      <c r="F149" s="63"/>
      <c r="G149" s="62"/>
      <c r="H149" s="65"/>
      <c r="I149" s="65"/>
      <c r="J149" s="66" t="str">
        <f>IF(I149&lt;&gt;"",(I149-H149)-almoco,"")</f>
        <v/>
      </c>
      <c r="K149" s="67"/>
      <c r="L149" s="59"/>
      <c r="M149" s="59"/>
      <c r="N149" s="68"/>
      <c r="O149" s="69"/>
      <c r="P149" s="69"/>
      <c r="Q149" s="59"/>
      <c r="R149" s="69"/>
      <c r="S149" s="59"/>
      <c r="T149" s="59"/>
      <c r="U149" s="62"/>
      <c r="V149" s="65"/>
      <c r="W149" s="65"/>
      <c r="X149" s="66" t="str">
        <f>IF(W149&lt;&gt;"",IF((W149-V149)-almoco&gt;=corte_almoco,(W149-V149)-almoco,(W149-V149)),"")</f>
        <v/>
      </c>
      <c r="Y149" s="66" t="str">
        <f t="shared" si="2"/>
        <v/>
      </c>
      <c r="Z149" s="59"/>
      <c r="AA149" s="59"/>
      <c r="AB149" s="59"/>
      <c r="AC149" s="70"/>
      <c r="AD149" s="70"/>
      <c r="AE149" s="71" t="str">
        <f t="shared" si="3"/>
        <v/>
      </c>
      <c r="AF149" s="71" t="str">
        <f>IF(X149&lt;&gt;"",(HOUR(X149)+MINUTE(X149)/60)*custohh,"")</f>
        <v/>
      </c>
      <c r="AG149" s="70"/>
      <c r="AH149" s="71" t="str">
        <f t="shared" si="4"/>
        <v/>
      </c>
      <c r="AI149" s="59"/>
      <c r="AJ149" s="59"/>
      <c r="AK149" s="59"/>
      <c r="AL149" s="72"/>
      <c r="AM149" s="59"/>
      <c r="AN149" s="73"/>
      <c r="AO149" s="59"/>
      <c r="AP149" s="59"/>
      <c r="AQ149" s="74"/>
      <c r="AR149" s="74"/>
      <c r="AS149" s="62"/>
      <c r="AT149" s="62"/>
      <c r="AU149" s="59"/>
    </row>
    <row r="150">
      <c r="A150" s="59"/>
      <c r="B150" s="60" t="str">
        <f>IFERROR(VLOOKUP($A150,contratos,2,FALSE),"")</f>
        <v/>
      </c>
      <c r="C150" s="61" t="str">
        <f t="shared" si="1"/>
        <v/>
      </c>
      <c r="D150" s="62"/>
      <c r="E150" s="62"/>
      <c r="F150" s="63"/>
      <c r="G150" s="62"/>
      <c r="H150" s="65"/>
      <c r="I150" s="65"/>
      <c r="J150" s="66" t="str">
        <f>IF(I150&lt;&gt;"",(I150-H150)-almoco,"")</f>
        <v/>
      </c>
      <c r="K150" s="67"/>
      <c r="L150" s="59"/>
      <c r="M150" s="59"/>
      <c r="N150" s="68"/>
      <c r="O150" s="69"/>
      <c r="P150" s="69"/>
      <c r="Q150" s="59"/>
      <c r="R150" s="69"/>
      <c r="S150" s="59"/>
      <c r="T150" s="59"/>
      <c r="U150" s="62"/>
      <c r="V150" s="65"/>
      <c r="W150" s="65"/>
      <c r="X150" s="66" t="str">
        <f>IF(W150&lt;&gt;"",IF((W150-V150)-almoco&gt;=corte_almoco,(W150-V150)-almoco,(W150-V150)),"")</f>
        <v/>
      </c>
      <c r="Y150" s="66" t="str">
        <f t="shared" si="2"/>
        <v/>
      </c>
      <c r="Z150" s="59"/>
      <c r="AA150" s="59"/>
      <c r="AB150" s="59"/>
      <c r="AC150" s="70"/>
      <c r="AD150" s="70"/>
      <c r="AE150" s="71" t="str">
        <f t="shared" si="3"/>
        <v/>
      </c>
      <c r="AF150" s="71" t="str">
        <f>IF(X150&lt;&gt;"",(HOUR(X150)+MINUTE(X150)/60)*custohh,"")</f>
        <v/>
      </c>
      <c r="AG150" s="70"/>
      <c r="AH150" s="71" t="str">
        <f t="shared" si="4"/>
        <v/>
      </c>
      <c r="AI150" s="59"/>
      <c r="AJ150" s="59"/>
      <c r="AK150" s="59"/>
      <c r="AL150" s="72"/>
      <c r="AM150" s="59"/>
      <c r="AN150" s="73"/>
      <c r="AO150" s="59"/>
      <c r="AP150" s="59"/>
      <c r="AQ150" s="74"/>
      <c r="AR150" s="74"/>
      <c r="AS150" s="62"/>
      <c r="AT150" s="62"/>
      <c r="AU150" s="59"/>
    </row>
    <row r="151">
      <c r="A151" s="59"/>
      <c r="B151" s="60" t="str">
        <f>IFERROR(VLOOKUP($A151,contratos,2,FALSE),"")</f>
        <v/>
      </c>
      <c r="C151" s="61" t="str">
        <f t="shared" si="1"/>
        <v/>
      </c>
      <c r="D151" s="62"/>
      <c r="E151" s="62"/>
      <c r="F151" s="63"/>
      <c r="G151" s="62"/>
      <c r="H151" s="65"/>
      <c r="I151" s="65"/>
      <c r="J151" s="66" t="str">
        <f>IF(I151&lt;&gt;"",(I151-H151)-almoco,"")</f>
        <v/>
      </c>
      <c r="K151" s="67"/>
      <c r="L151" s="59"/>
      <c r="M151" s="59"/>
      <c r="N151" s="68"/>
      <c r="O151" s="69"/>
      <c r="P151" s="69"/>
      <c r="Q151" s="59"/>
      <c r="R151" s="69"/>
      <c r="S151" s="59"/>
      <c r="T151" s="59"/>
      <c r="U151" s="62"/>
      <c r="V151" s="65"/>
      <c r="W151" s="65"/>
      <c r="X151" s="66" t="str">
        <f>IF(W151&lt;&gt;"",IF((W151-V151)-almoco&gt;=corte_almoco,(W151-V151)-almoco,(W151-V151)),"")</f>
        <v/>
      </c>
      <c r="Y151" s="66" t="str">
        <f t="shared" si="2"/>
        <v/>
      </c>
      <c r="Z151" s="59"/>
      <c r="AA151" s="59"/>
      <c r="AB151" s="59"/>
      <c r="AC151" s="70"/>
      <c r="AD151" s="70"/>
      <c r="AE151" s="71" t="str">
        <f t="shared" si="3"/>
        <v/>
      </c>
      <c r="AF151" s="71" t="str">
        <f>IF(X151&lt;&gt;"",(HOUR(X151)+MINUTE(X151)/60)*custohh,"")</f>
        <v/>
      </c>
      <c r="AG151" s="70"/>
      <c r="AH151" s="71" t="str">
        <f t="shared" si="4"/>
        <v/>
      </c>
      <c r="AI151" s="59"/>
      <c r="AJ151" s="59"/>
      <c r="AK151" s="59"/>
      <c r="AL151" s="72"/>
      <c r="AM151" s="59"/>
      <c r="AN151" s="73"/>
      <c r="AO151" s="59"/>
      <c r="AP151" s="59"/>
      <c r="AQ151" s="74"/>
      <c r="AR151" s="74"/>
      <c r="AS151" s="62"/>
      <c r="AT151" s="62"/>
      <c r="AU151" s="59"/>
    </row>
    <row r="152">
      <c r="A152" s="59"/>
      <c r="B152" s="60" t="str">
        <f>IFERROR(VLOOKUP($A152,contratos,2,FALSE),"")</f>
        <v/>
      </c>
      <c r="C152" s="61" t="str">
        <f t="shared" si="1"/>
        <v/>
      </c>
      <c r="D152" s="62"/>
      <c r="E152" s="62"/>
      <c r="F152" s="63"/>
      <c r="G152" s="62"/>
      <c r="H152" s="65"/>
      <c r="I152" s="65"/>
      <c r="J152" s="66" t="str">
        <f>IF(I152&lt;&gt;"",(I152-H152)-almoco,"")</f>
        <v/>
      </c>
      <c r="K152" s="67"/>
      <c r="L152" s="59"/>
      <c r="M152" s="59"/>
      <c r="N152" s="68"/>
      <c r="O152" s="69"/>
      <c r="P152" s="69"/>
      <c r="Q152" s="59"/>
      <c r="R152" s="69"/>
      <c r="S152" s="59"/>
      <c r="T152" s="59"/>
      <c r="U152" s="62"/>
      <c r="V152" s="65"/>
      <c r="W152" s="65"/>
      <c r="X152" s="66" t="str">
        <f>IF(W152&lt;&gt;"",IF((W152-V152)-almoco&gt;=corte_almoco,(W152-V152)-almoco,(W152-V152)),"")</f>
        <v/>
      </c>
      <c r="Y152" s="66" t="str">
        <f t="shared" si="2"/>
        <v/>
      </c>
      <c r="Z152" s="59"/>
      <c r="AA152" s="59"/>
      <c r="AB152" s="59"/>
      <c r="AC152" s="70"/>
      <c r="AD152" s="70"/>
      <c r="AE152" s="71" t="str">
        <f t="shared" si="3"/>
        <v/>
      </c>
      <c r="AF152" s="71" t="str">
        <f>IF(X152&lt;&gt;"",(HOUR(X152)+MINUTE(X152)/60)*custohh,"")</f>
        <v/>
      </c>
      <c r="AG152" s="70"/>
      <c r="AH152" s="71" t="str">
        <f t="shared" si="4"/>
        <v/>
      </c>
      <c r="AI152" s="59"/>
      <c r="AJ152" s="59"/>
      <c r="AK152" s="59"/>
      <c r="AL152" s="72"/>
      <c r="AM152" s="59"/>
      <c r="AN152" s="73"/>
      <c r="AO152" s="59"/>
      <c r="AP152" s="59"/>
      <c r="AQ152" s="74"/>
      <c r="AR152" s="74"/>
      <c r="AS152" s="62"/>
      <c r="AT152" s="62"/>
      <c r="AU152" s="59"/>
    </row>
    <row r="153">
      <c r="A153" s="59"/>
      <c r="B153" s="60" t="str">
        <f>IFERROR(VLOOKUP($A153,contratos,2,FALSE),"")</f>
        <v/>
      </c>
      <c r="C153" s="61" t="str">
        <f t="shared" si="1"/>
        <v/>
      </c>
      <c r="D153" s="62"/>
      <c r="E153" s="62"/>
      <c r="F153" s="63"/>
      <c r="G153" s="62"/>
      <c r="H153" s="65"/>
      <c r="I153" s="65"/>
      <c r="J153" s="66" t="str">
        <f>IF(I153&lt;&gt;"",(I153-H153)-almoco,"")</f>
        <v/>
      </c>
      <c r="K153" s="67"/>
      <c r="L153" s="59"/>
      <c r="M153" s="59"/>
      <c r="N153" s="68"/>
      <c r="O153" s="69"/>
      <c r="P153" s="69"/>
      <c r="Q153" s="59"/>
      <c r="R153" s="69"/>
      <c r="S153" s="59"/>
      <c r="T153" s="59"/>
      <c r="U153" s="62"/>
      <c r="V153" s="65"/>
      <c r="W153" s="65"/>
      <c r="X153" s="66" t="str">
        <f>IF(W153&lt;&gt;"",IF((W153-V153)-almoco&gt;=corte_almoco,(W153-V153)-almoco,(W153-V153)),"")</f>
        <v/>
      </c>
      <c r="Y153" s="66" t="str">
        <f t="shared" si="2"/>
        <v/>
      </c>
      <c r="Z153" s="59"/>
      <c r="AA153" s="59"/>
      <c r="AB153" s="59"/>
      <c r="AC153" s="70"/>
      <c r="AD153" s="70"/>
      <c r="AE153" s="71" t="str">
        <f t="shared" si="3"/>
        <v/>
      </c>
      <c r="AF153" s="71" t="str">
        <f>IF(X153&lt;&gt;"",(HOUR(X153)+MINUTE(X153)/60)*custohh,"")</f>
        <v/>
      </c>
      <c r="AG153" s="70"/>
      <c r="AH153" s="71" t="str">
        <f t="shared" si="4"/>
        <v/>
      </c>
      <c r="AI153" s="59"/>
      <c r="AJ153" s="59"/>
      <c r="AK153" s="59"/>
      <c r="AL153" s="72"/>
      <c r="AM153" s="59"/>
      <c r="AN153" s="73"/>
      <c r="AO153" s="59"/>
      <c r="AP153" s="59"/>
      <c r="AQ153" s="74"/>
      <c r="AR153" s="74"/>
      <c r="AS153" s="62"/>
      <c r="AT153" s="62"/>
      <c r="AU153" s="59"/>
    </row>
    <row r="154">
      <c r="A154" s="59"/>
      <c r="B154" s="60" t="str">
        <f>IFERROR(VLOOKUP($A154,contratos,2,FALSE),"")</f>
        <v/>
      </c>
      <c r="C154" s="61" t="str">
        <f t="shared" si="1"/>
        <v/>
      </c>
      <c r="D154" s="62"/>
      <c r="E154" s="62"/>
      <c r="F154" s="63"/>
      <c r="G154" s="62"/>
      <c r="H154" s="65"/>
      <c r="I154" s="65"/>
      <c r="J154" s="66" t="str">
        <f>IF(I154&lt;&gt;"",(I154-H154)-almoco,"")</f>
        <v/>
      </c>
      <c r="K154" s="67"/>
      <c r="L154" s="59"/>
      <c r="M154" s="59"/>
      <c r="N154" s="68"/>
      <c r="O154" s="69"/>
      <c r="P154" s="69"/>
      <c r="Q154" s="59"/>
      <c r="R154" s="69"/>
      <c r="S154" s="59"/>
      <c r="T154" s="59"/>
      <c r="U154" s="62"/>
      <c r="V154" s="65"/>
      <c r="W154" s="65"/>
      <c r="X154" s="66" t="str">
        <f>IF(W154&lt;&gt;"",IF((W154-V154)-almoco&gt;=corte_almoco,(W154-V154)-almoco,(W154-V154)),"")</f>
        <v/>
      </c>
      <c r="Y154" s="66" t="str">
        <f t="shared" si="2"/>
        <v/>
      </c>
      <c r="Z154" s="59"/>
      <c r="AA154" s="59"/>
      <c r="AB154" s="59"/>
      <c r="AC154" s="70"/>
      <c r="AD154" s="70"/>
      <c r="AE154" s="71" t="str">
        <f t="shared" si="3"/>
        <v/>
      </c>
      <c r="AF154" s="71" t="str">
        <f>IF(X154&lt;&gt;"",(HOUR(X154)+MINUTE(X154)/60)*custohh,"")</f>
        <v/>
      </c>
      <c r="AG154" s="70"/>
      <c r="AH154" s="71" t="str">
        <f t="shared" si="4"/>
        <v/>
      </c>
      <c r="AI154" s="59"/>
      <c r="AJ154" s="59"/>
      <c r="AK154" s="59"/>
      <c r="AL154" s="72"/>
      <c r="AM154" s="59"/>
      <c r="AN154" s="73"/>
      <c r="AO154" s="59"/>
      <c r="AP154" s="59"/>
      <c r="AQ154" s="74"/>
      <c r="AR154" s="74"/>
      <c r="AS154" s="62"/>
      <c r="AT154" s="62"/>
      <c r="AU154" s="59"/>
    </row>
    <row r="155">
      <c r="A155" s="59"/>
      <c r="B155" s="60" t="str">
        <f>IFERROR(VLOOKUP($A155,contratos,2,FALSE),"")</f>
        <v/>
      </c>
      <c r="C155" s="61" t="str">
        <f t="shared" si="1"/>
        <v/>
      </c>
      <c r="D155" s="62"/>
      <c r="E155" s="62"/>
      <c r="F155" s="63"/>
      <c r="G155" s="62"/>
      <c r="H155" s="65"/>
      <c r="I155" s="65"/>
      <c r="J155" s="66" t="str">
        <f>IF(I155&lt;&gt;"",(I155-H155)-almoco,"")</f>
        <v/>
      </c>
      <c r="K155" s="67"/>
      <c r="L155" s="59"/>
      <c r="M155" s="59"/>
      <c r="N155" s="68"/>
      <c r="O155" s="69"/>
      <c r="P155" s="69"/>
      <c r="Q155" s="59"/>
      <c r="R155" s="69"/>
      <c r="S155" s="59"/>
      <c r="T155" s="59"/>
      <c r="U155" s="62"/>
      <c r="V155" s="65"/>
      <c r="W155" s="65"/>
      <c r="X155" s="66" t="str">
        <f>IF(W155&lt;&gt;"",IF((W155-V155)-almoco&gt;=corte_almoco,(W155-V155)-almoco,(W155-V155)),"")</f>
        <v/>
      </c>
      <c r="Y155" s="66" t="str">
        <f t="shared" si="2"/>
        <v/>
      </c>
      <c r="Z155" s="59"/>
      <c r="AA155" s="59"/>
      <c r="AB155" s="59"/>
      <c r="AC155" s="70"/>
      <c r="AD155" s="70"/>
      <c r="AE155" s="71" t="str">
        <f t="shared" si="3"/>
        <v/>
      </c>
      <c r="AF155" s="71" t="str">
        <f>IF(X155&lt;&gt;"",(HOUR(X155)+MINUTE(X155)/60)*custohh,"")</f>
        <v/>
      </c>
      <c r="AG155" s="70"/>
      <c r="AH155" s="71" t="str">
        <f t="shared" si="4"/>
        <v/>
      </c>
      <c r="AI155" s="59"/>
      <c r="AJ155" s="59"/>
      <c r="AK155" s="59"/>
      <c r="AL155" s="72"/>
      <c r="AM155" s="59"/>
      <c r="AN155" s="73"/>
      <c r="AO155" s="59"/>
      <c r="AP155" s="59"/>
      <c r="AQ155" s="74"/>
      <c r="AR155" s="74"/>
      <c r="AS155" s="62"/>
      <c r="AT155" s="62"/>
      <c r="AU155" s="59"/>
    </row>
    <row r="156">
      <c r="A156" s="59"/>
      <c r="B156" s="60" t="str">
        <f>IFERROR(VLOOKUP($A156,contratos,2,FALSE),"")</f>
        <v/>
      </c>
      <c r="C156" s="61" t="str">
        <f t="shared" si="1"/>
        <v/>
      </c>
      <c r="D156" s="62"/>
      <c r="E156" s="62"/>
      <c r="F156" s="63"/>
      <c r="G156" s="62"/>
      <c r="H156" s="65"/>
      <c r="I156" s="65"/>
      <c r="J156" s="66" t="str">
        <f>IF(I156&lt;&gt;"",(I156-H156)-almoco,"")</f>
        <v/>
      </c>
      <c r="K156" s="67"/>
      <c r="L156" s="59"/>
      <c r="M156" s="59"/>
      <c r="N156" s="68"/>
      <c r="O156" s="69"/>
      <c r="P156" s="69"/>
      <c r="Q156" s="59"/>
      <c r="R156" s="69"/>
      <c r="S156" s="59"/>
      <c r="T156" s="59"/>
      <c r="U156" s="62"/>
      <c r="V156" s="65"/>
      <c r="W156" s="65"/>
      <c r="X156" s="66" t="str">
        <f>IF(W156&lt;&gt;"",IF((W156-V156)-almoco&gt;=corte_almoco,(W156-V156)-almoco,(W156-V156)),"")</f>
        <v/>
      </c>
      <c r="Y156" s="66" t="str">
        <f t="shared" si="2"/>
        <v/>
      </c>
      <c r="Z156" s="59"/>
      <c r="AA156" s="59"/>
      <c r="AB156" s="59"/>
      <c r="AC156" s="70"/>
      <c r="AD156" s="70"/>
      <c r="AE156" s="71" t="str">
        <f t="shared" si="3"/>
        <v/>
      </c>
      <c r="AF156" s="71" t="str">
        <f>IF(X156&lt;&gt;"",(HOUR(X156)+MINUTE(X156)/60)*custohh,"")</f>
        <v/>
      </c>
      <c r="AG156" s="70"/>
      <c r="AH156" s="71" t="str">
        <f t="shared" si="4"/>
        <v/>
      </c>
      <c r="AI156" s="59"/>
      <c r="AJ156" s="59"/>
      <c r="AK156" s="59"/>
      <c r="AL156" s="72"/>
      <c r="AM156" s="59"/>
      <c r="AN156" s="73"/>
      <c r="AO156" s="59"/>
      <c r="AP156" s="59"/>
      <c r="AQ156" s="74"/>
      <c r="AR156" s="74"/>
      <c r="AS156" s="62"/>
      <c r="AT156" s="62"/>
      <c r="AU156" s="59"/>
    </row>
    <row r="157">
      <c r="A157" s="59"/>
      <c r="B157" s="60" t="str">
        <f>IFERROR(VLOOKUP($A157,contratos,2,FALSE),"")</f>
        <v/>
      </c>
      <c r="C157" s="61" t="str">
        <f t="shared" si="1"/>
        <v/>
      </c>
      <c r="D157" s="62"/>
      <c r="E157" s="62"/>
      <c r="F157" s="63"/>
      <c r="G157" s="62"/>
      <c r="H157" s="65"/>
      <c r="I157" s="65"/>
      <c r="J157" s="66" t="str">
        <f>IF(I157&lt;&gt;"",(I157-H157)-almoco,"")</f>
        <v/>
      </c>
      <c r="K157" s="67"/>
      <c r="L157" s="59"/>
      <c r="M157" s="59"/>
      <c r="N157" s="68"/>
      <c r="O157" s="69"/>
      <c r="P157" s="69"/>
      <c r="Q157" s="59"/>
      <c r="R157" s="69"/>
      <c r="S157" s="59"/>
      <c r="T157" s="59"/>
      <c r="U157" s="62"/>
      <c r="V157" s="65"/>
      <c r="W157" s="65"/>
      <c r="X157" s="66" t="str">
        <f>IF(W157&lt;&gt;"",IF((W157-V157)-almoco&gt;=corte_almoco,(W157-V157)-almoco,(W157-V157)),"")</f>
        <v/>
      </c>
      <c r="Y157" s="66" t="str">
        <f t="shared" si="2"/>
        <v/>
      </c>
      <c r="Z157" s="59"/>
      <c r="AA157" s="59"/>
      <c r="AB157" s="59"/>
      <c r="AC157" s="70"/>
      <c r="AD157" s="70"/>
      <c r="AE157" s="71" t="str">
        <f t="shared" si="3"/>
        <v/>
      </c>
      <c r="AF157" s="71" t="str">
        <f>IF(X157&lt;&gt;"",(HOUR(X157)+MINUTE(X157)/60)*custohh,"")</f>
        <v/>
      </c>
      <c r="AG157" s="70"/>
      <c r="AH157" s="71" t="str">
        <f t="shared" si="4"/>
        <v/>
      </c>
      <c r="AI157" s="59"/>
      <c r="AJ157" s="59"/>
      <c r="AK157" s="59"/>
      <c r="AL157" s="72"/>
      <c r="AM157" s="59"/>
      <c r="AN157" s="73"/>
      <c r="AO157" s="59"/>
      <c r="AP157" s="59"/>
      <c r="AQ157" s="74"/>
      <c r="AR157" s="74"/>
      <c r="AS157" s="62"/>
      <c r="AT157" s="62"/>
      <c r="AU157" s="59"/>
    </row>
    <row r="158">
      <c r="A158" s="59"/>
      <c r="B158" s="60" t="str">
        <f>IFERROR(VLOOKUP($A158,contratos,2,FALSE),"")</f>
        <v/>
      </c>
      <c r="C158" s="61" t="str">
        <f t="shared" si="1"/>
        <v/>
      </c>
      <c r="D158" s="62"/>
      <c r="E158" s="62"/>
      <c r="F158" s="63"/>
      <c r="G158" s="62"/>
      <c r="H158" s="65"/>
      <c r="I158" s="65"/>
      <c r="J158" s="66" t="str">
        <f>IF(I158&lt;&gt;"",(I158-H158)-almoco,"")</f>
        <v/>
      </c>
      <c r="K158" s="67"/>
      <c r="L158" s="59"/>
      <c r="M158" s="59"/>
      <c r="N158" s="68"/>
      <c r="O158" s="69"/>
      <c r="P158" s="69"/>
      <c r="Q158" s="59"/>
      <c r="R158" s="69"/>
      <c r="S158" s="59"/>
      <c r="T158" s="59"/>
      <c r="U158" s="62"/>
      <c r="V158" s="65"/>
      <c r="W158" s="65"/>
      <c r="X158" s="66" t="str">
        <f>IF(W158&lt;&gt;"",IF((W158-V158)-almoco&gt;=corte_almoco,(W158-V158)-almoco,(W158-V158)),"")</f>
        <v/>
      </c>
      <c r="Y158" s="66" t="str">
        <f t="shared" si="2"/>
        <v/>
      </c>
      <c r="Z158" s="59"/>
      <c r="AA158" s="59"/>
      <c r="AB158" s="59"/>
      <c r="AC158" s="70"/>
      <c r="AD158" s="70"/>
      <c r="AE158" s="71" t="str">
        <f t="shared" si="3"/>
        <v/>
      </c>
      <c r="AF158" s="71" t="str">
        <f>IF(X158&lt;&gt;"",(HOUR(X158)+MINUTE(X158)/60)*custohh,"")</f>
        <v/>
      </c>
      <c r="AG158" s="70"/>
      <c r="AH158" s="71" t="str">
        <f t="shared" si="4"/>
        <v/>
      </c>
      <c r="AI158" s="59"/>
      <c r="AJ158" s="59"/>
      <c r="AK158" s="59"/>
      <c r="AL158" s="72"/>
      <c r="AM158" s="59"/>
      <c r="AN158" s="73"/>
      <c r="AO158" s="59"/>
      <c r="AP158" s="59"/>
      <c r="AQ158" s="74"/>
      <c r="AR158" s="74"/>
      <c r="AS158" s="62"/>
      <c r="AT158" s="62"/>
      <c r="AU158" s="59"/>
    </row>
    <row r="159">
      <c r="A159" s="59"/>
      <c r="B159" s="60" t="str">
        <f>IFERROR(VLOOKUP($A159,contratos,2,FALSE),"")</f>
        <v/>
      </c>
      <c r="C159" s="61" t="str">
        <f t="shared" si="1"/>
        <v/>
      </c>
      <c r="D159" s="62"/>
      <c r="E159" s="62"/>
      <c r="F159" s="63"/>
      <c r="G159" s="62"/>
      <c r="H159" s="65"/>
      <c r="I159" s="65"/>
      <c r="J159" s="66" t="str">
        <f>IF(I159&lt;&gt;"",(I159-H159)-almoco,"")</f>
        <v/>
      </c>
      <c r="K159" s="67"/>
      <c r="L159" s="59"/>
      <c r="M159" s="59"/>
      <c r="N159" s="68"/>
      <c r="O159" s="69"/>
      <c r="P159" s="69"/>
      <c r="Q159" s="59"/>
      <c r="R159" s="69"/>
      <c r="S159" s="59"/>
      <c r="T159" s="59"/>
      <c r="U159" s="62"/>
      <c r="V159" s="65"/>
      <c r="W159" s="65"/>
      <c r="X159" s="66" t="str">
        <f>IF(W159&lt;&gt;"",IF((W159-V159)-almoco&gt;=corte_almoco,(W159-V159)-almoco,(W159-V159)),"")</f>
        <v/>
      </c>
      <c r="Y159" s="66" t="str">
        <f t="shared" si="2"/>
        <v/>
      </c>
      <c r="Z159" s="59"/>
      <c r="AA159" s="59"/>
      <c r="AB159" s="59"/>
      <c r="AC159" s="70"/>
      <c r="AD159" s="70"/>
      <c r="AE159" s="71" t="str">
        <f t="shared" si="3"/>
        <v/>
      </c>
      <c r="AF159" s="71" t="str">
        <f>IF(X159&lt;&gt;"",(HOUR(X159)+MINUTE(X159)/60)*custohh,"")</f>
        <v/>
      </c>
      <c r="AG159" s="70"/>
      <c r="AH159" s="71" t="str">
        <f t="shared" si="4"/>
        <v/>
      </c>
      <c r="AI159" s="59"/>
      <c r="AJ159" s="59"/>
      <c r="AK159" s="59"/>
      <c r="AL159" s="72"/>
      <c r="AM159" s="59"/>
      <c r="AN159" s="73"/>
      <c r="AO159" s="59"/>
      <c r="AP159" s="59"/>
      <c r="AQ159" s="74"/>
      <c r="AR159" s="74"/>
      <c r="AS159" s="62"/>
      <c r="AT159" s="62"/>
      <c r="AU159" s="59"/>
    </row>
    <row r="160">
      <c r="A160" s="59"/>
      <c r="B160" s="60" t="str">
        <f>IFERROR(VLOOKUP($A160,contratos,2,FALSE),"")</f>
        <v/>
      </c>
      <c r="C160" s="61" t="str">
        <f t="shared" si="1"/>
        <v/>
      </c>
      <c r="D160" s="62"/>
      <c r="E160" s="62"/>
      <c r="F160" s="63"/>
      <c r="G160" s="62"/>
      <c r="H160" s="65"/>
      <c r="I160" s="65"/>
      <c r="J160" s="66" t="str">
        <f>IF(I160&lt;&gt;"",(I160-H160)-almoco,"")</f>
        <v/>
      </c>
      <c r="K160" s="67"/>
      <c r="L160" s="59"/>
      <c r="M160" s="59"/>
      <c r="N160" s="68"/>
      <c r="O160" s="69"/>
      <c r="P160" s="69"/>
      <c r="Q160" s="59"/>
      <c r="R160" s="69"/>
      <c r="S160" s="59"/>
      <c r="T160" s="59"/>
      <c r="U160" s="62"/>
      <c r="V160" s="65"/>
      <c r="W160" s="65"/>
      <c r="X160" s="66" t="str">
        <f>IF(W160&lt;&gt;"",IF((W160-V160)-almoco&gt;=corte_almoco,(W160-V160)-almoco,(W160-V160)),"")</f>
        <v/>
      </c>
      <c r="Y160" s="66" t="str">
        <f t="shared" si="2"/>
        <v/>
      </c>
      <c r="Z160" s="59"/>
      <c r="AA160" s="59"/>
      <c r="AB160" s="59"/>
      <c r="AC160" s="70"/>
      <c r="AD160" s="70"/>
      <c r="AE160" s="71" t="str">
        <f t="shared" si="3"/>
        <v/>
      </c>
      <c r="AF160" s="71" t="str">
        <f>IF(X160&lt;&gt;"",(HOUR(X160)+MINUTE(X160)/60)*custohh,"")</f>
        <v/>
      </c>
      <c r="AG160" s="70"/>
      <c r="AH160" s="71" t="str">
        <f t="shared" si="4"/>
        <v/>
      </c>
      <c r="AI160" s="59"/>
      <c r="AJ160" s="59"/>
      <c r="AK160" s="59"/>
      <c r="AL160" s="72"/>
      <c r="AM160" s="59"/>
      <c r="AN160" s="73"/>
      <c r="AO160" s="59"/>
      <c r="AP160" s="59"/>
      <c r="AQ160" s="74"/>
      <c r="AR160" s="74"/>
      <c r="AS160" s="62"/>
      <c r="AT160" s="62"/>
      <c r="AU160" s="59"/>
    </row>
    <row r="161">
      <c r="A161" s="59"/>
      <c r="B161" s="60" t="str">
        <f>IFERROR(VLOOKUP($A161,contratos,2,FALSE),"")</f>
        <v/>
      </c>
      <c r="C161" s="61" t="str">
        <f t="shared" si="1"/>
        <v/>
      </c>
      <c r="D161" s="62"/>
      <c r="E161" s="62"/>
      <c r="F161" s="63"/>
      <c r="G161" s="62"/>
      <c r="H161" s="65"/>
      <c r="I161" s="65"/>
      <c r="J161" s="66" t="str">
        <f>IF(I161&lt;&gt;"",(I161-H161)-almoco,"")</f>
        <v/>
      </c>
      <c r="K161" s="67"/>
      <c r="L161" s="59"/>
      <c r="M161" s="59"/>
      <c r="N161" s="68"/>
      <c r="O161" s="69"/>
      <c r="P161" s="69"/>
      <c r="Q161" s="59"/>
      <c r="R161" s="69"/>
      <c r="S161" s="59"/>
      <c r="T161" s="59"/>
      <c r="U161" s="62"/>
      <c r="V161" s="65"/>
      <c r="W161" s="65"/>
      <c r="X161" s="66" t="str">
        <f>IF(W161&lt;&gt;"",IF((W161-V161)-almoco&gt;=corte_almoco,(W161-V161)-almoco,(W161-V161)),"")</f>
        <v/>
      </c>
      <c r="Y161" s="66" t="str">
        <f t="shared" si="2"/>
        <v/>
      </c>
      <c r="Z161" s="59"/>
      <c r="AA161" s="59"/>
      <c r="AB161" s="59"/>
      <c r="AC161" s="70"/>
      <c r="AD161" s="70"/>
      <c r="AE161" s="71" t="str">
        <f t="shared" si="3"/>
        <v/>
      </c>
      <c r="AF161" s="71" t="str">
        <f>IF(X161&lt;&gt;"",(HOUR(X161)+MINUTE(X161)/60)*custohh,"")</f>
        <v/>
      </c>
      <c r="AG161" s="70"/>
      <c r="AH161" s="71" t="str">
        <f t="shared" si="4"/>
        <v/>
      </c>
      <c r="AI161" s="59"/>
      <c r="AJ161" s="59"/>
      <c r="AK161" s="59"/>
      <c r="AL161" s="72"/>
      <c r="AM161" s="59"/>
      <c r="AN161" s="73"/>
      <c r="AO161" s="59"/>
      <c r="AP161" s="59"/>
      <c r="AQ161" s="74"/>
      <c r="AR161" s="74"/>
      <c r="AS161" s="62"/>
      <c r="AT161" s="62"/>
      <c r="AU161" s="59"/>
    </row>
    <row r="162">
      <c r="A162" s="59"/>
      <c r="B162" s="60" t="str">
        <f>IFERROR(VLOOKUP($A162,contratos,2,FALSE),"")</f>
        <v/>
      </c>
      <c r="C162" s="61" t="str">
        <f t="shared" si="1"/>
        <v/>
      </c>
      <c r="D162" s="62"/>
      <c r="E162" s="62"/>
      <c r="F162" s="63"/>
      <c r="G162" s="62"/>
      <c r="H162" s="65"/>
      <c r="I162" s="65"/>
      <c r="J162" s="66" t="str">
        <f>IF(I162&lt;&gt;"",(I162-H162)-almoco,"")</f>
        <v/>
      </c>
      <c r="K162" s="67"/>
      <c r="L162" s="59"/>
      <c r="M162" s="59"/>
      <c r="N162" s="68"/>
      <c r="O162" s="69"/>
      <c r="P162" s="69"/>
      <c r="Q162" s="59"/>
      <c r="R162" s="69"/>
      <c r="S162" s="59"/>
      <c r="T162" s="59"/>
      <c r="U162" s="62"/>
      <c r="V162" s="65"/>
      <c r="W162" s="65"/>
      <c r="X162" s="66" t="str">
        <f>IF(W162&lt;&gt;"",IF((W162-V162)-almoco&gt;=corte_almoco,(W162-V162)-almoco,(W162-V162)),"")</f>
        <v/>
      </c>
      <c r="Y162" s="66" t="str">
        <f t="shared" si="2"/>
        <v/>
      </c>
      <c r="Z162" s="59"/>
      <c r="AA162" s="59"/>
      <c r="AB162" s="59"/>
      <c r="AC162" s="70"/>
      <c r="AD162" s="70"/>
      <c r="AE162" s="71" t="str">
        <f t="shared" si="3"/>
        <v/>
      </c>
      <c r="AF162" s="71" t="str">
        <f>IF(X162&lt;&gt;"",(HOUR(X162)+MINUTE(X162)/60)*custohh,"")</f>
        <v/>
      </c>
      <c r="AG162" s="70"/>
      <c r="AH162" s="71" t="str">
        <f t="shared" si="4"/>
        <v/>
      </c>
      <c r="AI162" s="59"/>
      <c r="AJ162" s="59"/>
      <c r="AK162" s="59"/>
      <c r="AL162" s="72"/>
      <c r="AM162" s="59"/>
      <c r="AN162" s="73"/>
      <c r="AO162" s="59"/>
      <c r="AP162" s="59"/>
      <c r="AQ162" s="74"/>
      <c r="AR162" s="74"/>
      <c r="AS162" s="62"/>
      <c r="AT162" s="62"/>
      <c r="AU162" s="59"/>
    </row>
    <row r="163">
      <c r="A163" s="59"/>
      <c r="B163" s="60" t="str">
        <f>IFERROR(VLOOKUP($A163,contratos,2,FALSE),"")</f>
        <v/>
      </c>
      <c r="C163" s="61" t="str">
        <f t="shared" si="1"/>
        <v/>
      </c>
      <c r="D163" s="62"/>
      <c r="E163" s="62"/>
      <c r="F163" s="63"/>
      <c r="G163" s="62"/>
      <c r="H163" s="65"/>
      <c r="I163" s="65"/>
      <c r="J163" s="66" t="str">
        <f>IF(I163&lt;&gt;"",(I163-H163)-almoco,"")</f>
        <v/>
      </c>
      <c r="K163" s="67"/>
      <c r="L163" s="59"/>
      <c r="M163" s="59"/>
      <c r="N163" s="68"/>
      <c r="O163" s="69"/>
      <c r="P163" s="69"/>
      <c r="Q163" s="59"/>
      <c r="R163" s="69"/>
      <c r="S163" s="59"/>
      <c r="T163" s="59"/>
      <c r="U163" s="62"/>
      <c r="V163" s="65"/>
      <c r="W163" s="65"/>
      <c r="X163" s="66" t="str">
        <f>IF(W163&lt;&gt;"",IF((W163-V163)-almoco&gt;=corte_almoco,(W163-V163)-almoco,(W163-V163)),"")</f>
        <v/>
      </c>
      <c r="Y163" s="66" t="str">
        <f t="shared" si="2"/>
        <v/>
      </c>
      <c r="Z163" s="59"/>
      <c r="AA163" s="59"/>
      <c r="AB163" s="59"/>
      <c r="AC163" s="70"/>
      <c r="AD163" s="70"/>
      <c r="AE163" s="71" t="str">
        <f t="shared" si="3"/>
        <v/>
      </c>
      <c r="AF163" s="71" t="str">
        <f>IF(X163&lt;&gt;"",(HOUR(X163)+MINUTE(X163)/60)*custohh,"")</f>
        <v/>
      </c>
      <c r="AG163" s="70"/>
      <c r="AH163" s="71" t="str">
        <f t="shared" si="4"/>
        <v/>
      </c>
      <c r="AI163" s="59"/>
      <c r="AJ163" s="59"/>
      <c r="AK163" s="59"/>
      <c r="AL163" s="72"/>
      <c r="AM163" s="59"/>
      <c r="AN163" s="73"/>
      <c r="AO163" s="59"/>
      <c r="AP163" s="59"/>
      <c r="AQ163" s="74"/>
      <c r="AR163" s="74"/>
      <c r="AS163" s="62"/>
      <c r="AT163" s="62"/>
      <c r="AU163" s="59"/>
    </row>
    <row r="164">
      <c r="A164" s="59"/>
      <c r="B164" s="60" t="str">
        <f>IFERROR(VLOOKUP($A164,contratos,2,FALSE),"")</f>
        <v/>
      </c>
      <c r="C164" s="61" t="str">
        <f t="shared" si="1"/>
        <v/>
      </c>
      <c r="D164" s="62"/>
      <c r="E164" s="62"/>
      <c r="F164" s="63"/>
      <c r="G164" s="62"/>
      <c r="H164" s="65"/>
      <c r="I164" s="65"/>
      <c r="J164" s="66" t="str">
        <f>IF(I164&lt;&gt;"",(I164-H164)-almoco,"")</f>
        <v/>
      </c>
      <c r="K164" s="67"/>
      <c r="L164" s="59"/>
      <c r="M164" s="59"/>
      <c r="N164" s="68"/>
      <c r="O164" s="69"/>
      <c r="P164" s="69"/>
      <c r="Q164" s="59"/>
      <c r="R164" s="69"/>
      <c r="S164" s="59"/>
      <c r="T164" s="59"/>
      <c r="U164" s="62"/>
      <c r="V164" s="65"/>
      <c r="W164" s="65"/>
      <c r="X164" s="66" t="str">
        <f>IF(W164&lt;&gt;"",IF((W164-V164)-almoco&gt;=corte_almoco,(W164-V164)-almoco,(W164-V164)),"")</f>
        <v/>
      </c>
      <c r="Y164" s="66" t="str">
        <f t="shared" si="2"/>
        <v/>
      </c>
      <c r="Z164" s="59"/>
      <c r="AA164" s="59"/>
      <c r="AB164" s="59"/>
      <c r="AC164" s="70"/>
      <c r="AD164" s="70"/>
      <c r="AE164" s="71" t="str">
        <f t="shared" si="3"/>
        <v/>
      </c>
      <c r="AF164" s="71" t="str">
        <f>IF(X164&lt;&gt;"",(HOUR(X164)+MINUTE(X164)/60)*custohh,"")</f>
        <v/>
      </c>
      <c r="AG164" s="70"/>
      <c r="AH164" s="71" t="str">
        <f t="shared" si="4"/>
        <v/>
      </c>
      <c r="AI164" s="59"/>
      <c r="AJ164" s="59"/>
      <c r="AK164" s="59"/>
      <c r="AL164" s="72"/>
      <c r="AM164" s="59"/>
      <c r="AN164" s="73"/>
      <c r="AO164" s="59"/>
      <c r="AP164" s="59"/>
      <c r="AQ164" s="74"/>
      <c r="AR164" s="74"/>
      <c r="AS164" s="62"/>
      <c r="AT164" s="62"/>
      <c r="AU164" s="59"/>
    </row>
    <row r="165">
      <c r="A165" s="59"/>
      <c r="B165" s="60" t="str">
        <f>IFERROR(VLOOKUP($A165,contratos,2,FALSE),"")</f>
        <v/>
      </c>
      <c r="C165" s="61" t="str">
        <f t="shared" si="1"/>
        <v/>
      </c>
      <c r="D165" s="62"/>
      <c r="E165" s="62"/>
      <c r="F165" s="63"/>
      <c r="G165" s="62"/>
      <c r="H165" s="65"/>
      <c r="I165" s="65"/>
      <c r="J165" s="66" t="str">
        <f>IF(I165&lt;&gt;"",(I165-H165)-almoco,"")</f>
        <v/>
      </c>
      <c r="K165" s="67"/>
      <c r="L165" s="59"/>
      <c r="M165" s="59"/>
      <c r="N165" s="68"/>
      <c r="O165" s="69"/>
      <c r="P165" s="69"/>
      <c r="Q165" s="59"/>
      <c r="R165" s="69"/>
      <c r="S165" s="59"/>
      <c r="T165" s="59"/>
      <c r="U165" s="62"/>
      <c r="V165" s="65"/>
      <c r="W165" s="65"/>
      <c r="X165" s="66" t="str">
        <f>IF(W165&lt;&gt;"",IF((W165-V165)-almoco&gt;=corte_almoco,(W165-V165)-almoco,(W165-V165)),"")</f>
        <v/>
      </c>
      <c r="Y165" s="66" t="str">
        <f t="shared" si="2"/>
        <v/>
      </c>
      <c r="Z165" s="59"/>
      <c r="AA165" s="59"/>
      <c r="AB165" s="59"/>
      <c r="AC165" s="70"/>
      <c r="AD165" s="70"/>
      <c r="AE165" s="71" t="str">
        <f t="shared" si="3"/>
        <v/>
      </c>
      <c r="AF165" s="71" t="str">
        <f>IF(X165&lt;&gt;"",(HOUR(X165)+MINUTE(X165)/60)*custohh,"")</f>
        <v/>
      </c>
      <c r="AG165" s="70"/>
      <c r="AH165" s="71" t="str">
        <f t="shared" si="4"/>
        <v/>
      </c>
      <c r="AI165" s="59"/>
      <c r="AJ165" s="59"/>
      <c r="AK165" s="59"/>
      <c r="AL165" s="72"/>
      <c r="AM165" s="59"/>
      <c r="AN165" s="73"/>
      <c r="AO165" s="59"/>
      <c r="AP165" s="59"/>
      <c r="AQ165" s="74"/>
      <c r="AR165" s="74"/>
      <c r="AS165" s="62"/>
      <c r="AT165" s="62"/>
      <c r="AU165" s="59"/>
    </row>
    <row r="166">
      <c r="A166" s="59"/>
      <c r="B166" s="60" t="str">
        <f>IFERROR(VLOOKUP($A166,contratos,2,FALSE),"")</f>
        <v/>
      </c>
      <c r="C166" s="61" t="str">
        <f t="shared" si="1"/>
        <v/>
      </c>
      <c r="D166" s="62"/>
      <c r="E166" s="62"/>
      <c r="F166" s="63"/>
      <c r="G166" s="62"/>
      <c r="H166" s="65"/>
      <c r="I166" s="65"/>
      <c r="J166" s="66" t="str">
        <f>IF(I166&lt;&gt;"",(I166-H166)-almoco,"")</f>
        <v/>
      </c>
      <c r="K166" s="67"/>
      <c r="L166" s="59"/>
      <c r="M166" s="59"/>
      <c r="N166" s="68"/>
      <c r="O166" s="69"/>
      <c r="P166" s="69"/>
      <c r="Q166" s="59"/>
      <c r="R166" s="69"/>
      <c r="S166" s="59"/>
      <c r="T166" s="59"/>
      <c r="U166" s="62"/>
      <c r="V166" s="65"/>
      <c r="W166" s="65"/>
      <c r="X166" s="66" t="str">
        <f>IF(W166&lt;&gt;"",IF((W166-V166)-almoco&gt;=corte_almoco,(W166-V166)-almoco,(W166-V166)),"")</f>
        <v/>
      </c>
      <c r="Y166" s="66" t="str">
        <f t="shared" si="2"/>
        <v/>
      </c>
      <c r="Z166" s="59"/>
      <c r="AA166" s="59"/>
      <c r="AB166" s="59"/>
      <c r="AC166" s="70"/>
      <c r="AD166" s="70"/>
      <c r="AE166" s="71" t="str">
        <f t="shared" si="3"/>
        <v/>
      </c>
      <c r="AF166" s="71" t="str">
        <f>IF(X166&lt;&gt;"",(HOUR(X166)+MINUTE(X166)/60)*custohh,"")</f>
        <v/>
      </c>
      <c r="AG166" s="70"/>
      <c r="AH166" s="71" t="str">
        <f t="shared" si="4"/>
        <v/>
      </c>
      <c r="AI166" s="59"/>
      <c r="AJ166" s="59"/>
      <c r="AK166" s="59"/>
      <c r="AL166" s="72"/>
      <c r="AM166" s="59"/>
      <c r="AN166" s="73"/>
      <c r="AO166" s="59"/>
      <c r="AP166" s="59"/>
      <c r="AQ166" s="74"/>
      <c r="AR166" s="74"/>
      <c r="AS166" s="62"/>
      <c r="AT166" s="62"/>
      <c r="AU166" s="59"/>
    </row>
    <row r="167">
      <c r="A167" s="59"/>
      <c r="B167" s="60" t="str">
        <f>IFERROR(VLOOKUP($A167,contratos,2,FALSE),"")</f>
        <v/>
      </c>
      <c r="C167" s="61" t="str">
        <f t="shared" si="1"/>
        <v/>
      </c>
      <c r="D167" s="62"/>
      <c r="E167" s="62"/>
      <c r="F167" s="63"/>
      <c r="G167" s="62"/>
      <c r="H167" s="65"/>
      <c r="I167" s="65"/>
      <c r="J167" s="66" t="str">
        <f>IF(I167&lt;&gt;"",(I167-H167)-almoco,"")</f>
        <v/>
      </c>
      <c r="K167" s="67"/>
      <c r="L167" s="59"/>
      <c r="M167" s="59"/>
      <c r="N167" s="68"/>
      <c r="O167" s="69"/>
      <c r="P167" s="69"/>
      <c r="Q167" s="59"/>
      <c r="R167" s="69"/>
      <c r="S167" s="59"/>
      <c r="T167" s="59"/>
      <c r="U167" s="62"/>
      <c r="V167" s="65"/>
      <c r="W167" s="65"/>
      <c r="X167" s="66" t="str">
        <f>IF(W167&lt;&gt;"",IF((W167-V167)-almoco&gt;=corte_almoco,(W167-V167)-almoco,(W167-V167)),"")</f>
        <v/>
      </c>
      <c r="Y167" s="66" t="str">
        <f t="shared" si="2"/>
        <v/>
      </c>
      <c r="Z167" s="59"/>
      <c r="AA167" s="59"/>
      <c r="AB167" s="59"/>
      <c r="AC167" s="70"/>
      <c r="AD167" s="70"/>
      <c r="AE167" s="71" t="str">
        <f t="shared" si="3"/>
        <v/>
      </c>
      <c r="AF167" s="71" t="str">
        <f>IF(X167&lt;&gt;"",(HOUR(X167)+MINUTE(X167)/60)*custohh,"")</f>
        <v/>
      </c>
      <c r="AG167" s="70"/>
      <c r="AH167" s="71" t="str">
        <f t="shared" si="4"/>
        <v/>
      </c>
      <c r="AI167" s="59"/>
      <c r="AJ167" s="59"/>
      <c r="AK167" s="59"/>
      <c r="AL167" s="72"/>
      <c r="AM167" s="59"/>
      <c r="AN167" s="73"/>
      <c r="AO167" s="59"/>
      <c r="AP167" s="59"/>
      <c r="AQ167" s="74"/>
      <c r="AR167" s="74"/>
      <c r="AS167" s="62"/>
      <c r="AT167" s="62"/>
      <c r="AU167" s="59"/>
    </row>
    <row r="168">
      <c r="A168" s="59"/>
      <c r="B168" s="60" t="str">
        <f>IFERROR(VLOOKUP($A168,contratos,2,FALSE),"")</f>
        <v/>
      </c>
      <c r="C168" s="61" t="str">
        <f t="shared" si="1"/>
        <v/>
      </c>
      <c r="D168" s="62"/>
      <c r="E168" s="62"/>
      <c r="F168" s="63"/>
      <c r="G168" s="62"/>
      <c r="H168" s="65"/>
      <c r="I168" s="65"/>
      <c r="J168" s="66" t="str">
        <f>IF(I168&lt;&gt;"",(I168-H168)-almoco,"")</f>
        <v/>
      </c>
      <c r="K168" s="67"/>
      <c r="L168" s="59"/>
      <c r="M168" s="59"/>
      <c r="N168" s="68"/>
      <c r="O168" s="69"/>
      <c r="P168" s="69"/>
      <c r="Q168" s="59"/>
      <c r="R168" s="69"/>
      <c r="S168" s="59"/>
      <c r="T168" s="59"/>
      <c r="U168" s="62"/>
      <c r="V168" s="65"/>
      <c r="W168" s="65"/>
      <c r="X168" s="66" t="str">
        <f>IF(W168&lt;&gt;"",IF((W168-V168)-almoco&gt;=corte_almoco,(W168-V168)-almoco,(W168-V168)),"")</f>
        <v/>
      </c>
      <c r="Y168" s="66" t="str">
        <f t="shared" si="2"/>
        <v/>
      </c>
      <c r="Z168" s="59"/>
      <c r="AA168" s="59"/>
      <c r="AB168" s="59"/>
      <c r="AC168" s="70"/>
      <c r="AD168" s="70"/>
      <c r="AE168" s="71" t="str">
        <f t="shared" si="3"/>
        <v/>
      </c>
      <c r="AF168" s="71" t="str">
        <f>IF(X168&lt;&gt;"",(HOUR(X168)+MINUTE(X168)/60)*custohh,"")</f>
        <v/>
      </c>
      <c r="AG168" s="70"/>
      <c r="AH168" s="71" t="str">
        <f t="shared" si="4"/>
        <v/>
      </c>
      <c r="AI168" s="59"/>
      <c r="AJ168" s="59"/>
      <c r="AK168" s="59"/>
      <c r="AL168" s="72"/>
      <c r="AM168" s="59"/>
      <c r="AN168" s="73"/>
      <c r="AO168" s="59"/>
      <c r="AP168" s="59"/>
      <c r="AQ168" s="74"/>
      <c r="AR168" s="74"/>
      <c r="AS168" s="62"/>
      <c r="AT168" s="62"/>
      <c r="AU168" s="59"/>
    </row>
    <row r="169">
      <c r="A169" s="59"/>
      <c r="B169" s="60" t="str">
        <f>IFERROR(VLOOKUP($A169,contratos,2,FALSE),"")</f>
        <v/>
      </c>
      <c r="C169" s="61" t="str">
        <f t="shared" si="1"/>
        <v/>
      </c>
      <c r="D169" s="62"/>
      <c r="E169" s="62"/>
      <c r="F169" s="63"/>
      <c r="G169" s="62"/>
      <c r="H169" s="65"/>
      <c r="I169" s="65"/>
      <c r="J169" s="66" t="str">
        <f>IF(I169&lt;&gt;"",(I169-H169)-almoco,"")</f>
        <v/>
      </c>
      <c r="K169" s="67"/>
      <c r="L169" s="59"/>
      <c r="M169" s="59"/>
      <c r="N169" s="68"/>
      <c r="O169" s="69"/>
      <c r="P169" s="69"/>
      <c r="Q169" s="59"/>
      <c r="R169" s="69"/>
      <c r="S169" s="59"/>
      <c r="T169" s="59"/>
      <c r="U169" s="62"/>
      <c r="V169" s="65"/>
      <c r="W169" s="65"/>
      <c r="X169" s="66" t="str">
        <f>IF(W169&lt;&gt;"",IF((W169-V169)-almoco&gt;=corte_almoco,(W169-V169)-almoco,(W169-V169)),"")</f>
        <v/>
      </c>
      <c r="Y169" s="66" t="str">
        <f t="shared" si="2"/>
        <v/>
      </c>
      <c r="Z169" s="59"/>
      <c r="AA169" s="59"/>
      <c r="AB169" s="59"/>
      <c r="AC169" s="70"/>
      <c r="AD169" s="70"/>
      <c r="AE169" s="71" t="str">
        <f t="shared" si="3"/>
        <v/>
      </c>
      <c r="AF169" s="71" t="str">
        <f>IF(X169&lt;&gt;"",(HOUR(X169)+MINUTE(X169)/60)*custohh,"")</f>
        <v/>
      </c>
      <c r="AG169" s="70"/>
      <c r="AH169" s="71" t="str">
        <f t="shared" si="4"/>
        <v/>
      </c>
      <c r="AI169" s="59"/>
      <c r="AJ169" s="59"/>
      <c r="AK169" s="59"/>
      <c r="AL169" s="72"/>
      <c r="AM169" s="59"/>
      <c r="AN169" s="73"/>
      <c r="AO169" s="59"/>
      <c r="AP169" s="59"/>
      <c r="AQ169" s="74"/>
      <c r="AR169" s="74"/>
      <c r="AS169" s="62"/>
      <c r="AT169" s="62"/>
      <c r="AU169" s="59"/>
    </row>
    <row r="170">
      <c r="A170" s="59"/>
      <c r="B170" s="60" t="str">
        <f>IFERROR(VLOOKUP($A170,contratos,2,FALSE),"")</f>
        <v/>
      </c>
      <c r="C170" s="61" t="str">
        <f t="shared" si="1"/>
        <v/>
      </c>
      <c r="D170" s="62"/>
      <c r="E170" s="62"/>
      <c r="F170" s="63"/>
      <c r="G170" s="62"/>
      <c r="H170" s="65"/>
      <c r="I170" s="65"/>
      <c r="J170" s="66" t="str">
        <f>IF(I170&lt;&gt;"",(I170-H170)-almoco,"")</f>
        <v/>
      </c>
      <c r="K170" s="67"/>
      <c r="L170" s="59"/>
      <c r="M170" s="59"/>
      <c r="N170" s="68"/>
      <c r="O170" s="69"/>
      <c r="P170" s="69"/>
      <c r="Q170" s="59"/>
      <c r="R170" s="69"/>
      <c r="S170" s="59"/>
      <c r="T170" s="59"/>
      <c r="U170" s="62"/>
      <c r="V170" s="65"/>
      <c r="W170" s="65"/>
      <c r="X170" s="66" t="str">
        <f>IF(W170&lt;&gt;"",IF((W170-V170)-almoco&gt;=corte_almoco,(W170-V170)-almoco,(W170-V170)),"")</f>
        <v/>
      </c>
      <c r="Y170" s="66" t="str">
        <f t="shared" si="2"/>
        <v/>
      </c>
      <c r="Z170" s="59"/>
      <c r="AA170" s="59"/>
      <c r="AB170" s="59"/>
      <c r="AC170" s="70"/>
      <c r="AD170" s="70"/>
      <c r="AE170" s="71" t="str">
        <f t="shared" si="3"/>
        <v/>
      </c>
      <c r="AF170" s="71" t="str">
        <f>IF(X170&lt;&gt;"",(HOUR(X170)+MINUTE(X170)/60)*custohh,"")</f>
        <v/>
      </c>
      <c r="AG170" s="70"/>
      <c r="AH170" s="71" t="str">
        <f t="shared" si="4"/>
        <v/>
      </c>
      <c r="AI170" s="59"/>
      <c r="AJ170" s="59"/>
      <c r="AK170" s="59"/>
      <c r="AL170" s="72"/>
      <c r="AM170" s="59"/>
      <c r="AN170" s="73"/>
      <c r="AO170" s="59"/>
      <c r="AP170" s="59"/>
      <c r="AQ170" s="74"/>
      <c r="AR170" s="74"/>
      <c r="AS170" s="62"/>
      <c r="AT170" s="62"/>
      <c r="AU170" s="59"/>
    </row>
    <row r="171">
      <c r="A171" s="59"/>
      <c r="B171" s="60" t="str">
        <f>IFERROR(VLOOKUP($A171,contratos,2,FALSE),"")</f>
        <v/>
      </c>
      <c r="C171" s="61" t="str">
        <f t="shared" si="1"/>
        <v/>
      </c>
      <c r="D171" s="62"/>
      <c r="E171" s="62"/>
      <c r="F171" s="63"/>
      <c r="G171" s="62"/>
      <c r="H171" s="65"/>
      <c r="I171" s="65"/>
      <c r="J171" s="66" t="str">
        <f>IF(I171&lt;&gt;"",(I171-H171)-almoco,"")</f>
        <v/>
      </c>
      <c r="K171" s="67"/>
      <c r="L171" s="59"/>
      <c r="M171" s="59"/>
      <c r="N171" s="68"/>
      <c r="O171" s="69"/>
      <c r="P171" s="69"/>
      <c r="Q171" s="59"/>
      <c r="R171" s="69"/>
      <c r="S171" s="59"/>
      <c r="T171" s="59"/>
      <c r="U171" s="62"/>
      <c r="V171" s="65"/>
      <c r="W171" s="65"/>
      <c r="X171" s="66" t="str">
        <f>IF(W171&lt;&gt;"",IF((W171-V171)-almoco&gt;=corte_almoco,(W171-V171)-almoco,(W171-V171)),"")</f>
        <v/>
      </c>
      <c r="Y171" s="66" t="str">
        <f t="shared" si="2"/>
        <v/>
      </c>
      <c r="Z171" s="59"/>
      <c r="AA171" s="59"/>
      <c r="AB171" s="59"/>
      <c r="AC171" s="70"/>
      <c r="AD171" s="70"/>
      <c r="AE171" s="71" t="str">
        <f t="shared" si="3"/>
        <v/>
      </c>
      <c r="AF171" s="71" t="str">
        <f>IF(X171&lt;&gt;"",(HOUR(X171)+MINUTE(X171)/60)*custohh,"")</f>
        <v/>
      </c>
      <c r="AG171" s="70"/>
      <c r="AH171" s="71" t="str">
        <f t="shared" si="4"/>
        <v/>
      </c>
      <c r="AI171" s="59"/>
      <c r="AJ171" s="59"/>
      <c r="AK171" s="59"/>
      <c r="AL171" s="72"/>
      <c r="AM171" s="59"/>
      <c r="AN171" s="73"/>
      <c r="AO171" s="59"/>
      <c r="AP171" s="59"/>
      <c r="AQ171" s="74"/>
      <c r="AR171" s="74"/>
      <c r="AS171" s="62"/>
      <c r="AT171" s="62"/>
      <c r="AU171" s="59"/>
    </row>
    <row r="172">
      <c r="A172" s="59"/>
      <c r="B172" s="60" t="str">
        <f>IFERROR(VLOOKUP($A172,contratos,2,FALSE),"")</f>
        <v/>
      </c>
      <c r="C172" s="61" t="str">
        <f t="shared" si="1"/>
        <v/>
      </c>
      <c r="D172" s="62"/>
      <c r="E172" s="62"/>
      <c r="F172" s="63"/>
      <c r="G172" s="62"/>
      <c r="H172" s="65"/>
      <c r="I172" s="65"/>
      <c r="J172" s="66" t="str">
        <f>IF(I172&lt;&gt;"",(I172-H172)-almoco,"")</f>
        <v/>
      </c>
      <c r="K172" s="67"/>
      <c r="L172" s="59"/>
      <c r="M172" s="59"/>
      <c r="N172" s="68"/>
      <c r="O172" s="69"/>
      <c r="P172" s="69"/>
      <c r="Q172" s="59"/>
      <c r="R172" s="69"/>
      <c r="S172" s="59"/>
      <c r="T172" s="59"/>
      <c r="U172" s="62"/>
      <c r="V172" s="65"/>
      <c r="W172" s="65"/>
      <c r="X172" s="66" t="str">
        <f>IF(W172&lt;&gt;"",IF((W172-V172)-almoco&gt;=corte_almoco,(W172-V172)-almoco,(W172-V172)),"")</f>
        <v/>
      </c>
      <c r="Y172" s="66" t="str">
        <f t="shared" si="2"/>
        <v/>
      </c>
      <c r="Z172" s="59"/>
      <c r="AA172" s="59"/>
      <c r="AB172" s="59"/>
      <c r="AC172" s="70"/>
      <c r="AD172" s="70"/>
      <c r="AE172" s="71" t="str">
        <f t="shared" si="3"/>
        <v/>
      </c>
      <c r="AF172" s="71" t="str">
        <f>IF(X172&lt;&gt;"",(HOUR(X172)+MINUTE(X172)/60)*custohh,"")</f>
        <v/>
      </c>
      <c r="AG172" s="70"/>
      <c r="AH172" s="71" t="str">
        <f t="shared" si="4"/>
        <v/>
      </c>
      <c r="AI172" s="59"/>
      <c r="AJ172" s="59"/>
      <c r="AK172" s="59"/>
      <c r="AL172" s="72"/>
      <c r="AM172" s="59"/>
      <c r="AN172" s="73"/>
      <c r="AO172" s="59"/>
      <c r="AP172" s="59"/>
      <c r="AQ172" s="74"/>
      <c r="AR172" s="74"/>
      <c r="AS172" s="62"/>
      <c r="AT172" s="62"/>
      <c r="AU172" s="59"/>
    </row>
    <row r="173">
      <c r="A173" s="59"/>
      <c r="B173" s="60" t="str">
        <f>IFERROR(VLOOKUP($A173,contratos,2,FALSE),"")</f>
        <v/>
      </c>
      <c r="C173" s="61" t="str">
        <f t="shared" si="1"/>
        <v/>
      </c>
      <c r="D173" s="62"/>
      <c r="E173" s="62"/>
      <c r="F173" s="63"/>
      <c r="G173" s="62"/>
      <c r="H173" s="65"/>
      <c r="I173" s="65"/>
      <c r="J173" s="66" t="str">
        <f>IF(I173&lt;&gt;"",(I173-H173)-almoco,"")</f>
        <v/>
      </c>
      <c r="K173" s="67"/>
      <c r="L173" s="59"/>
      <c r="M173" s="59"/>
      <c r="N173" s="68"/>
      <c r="O173" s="69"/>
      <c r="P173" s="69"/>
      <c r="Q173" s="59"/>
      <c r="R173" s="69"/>
      <c r="S173" s="59"/>
      <c r="T173" s="59"/>
      <c r="U173" s="62"/>
      <c r="V173" s="65"/>
      <c r="W173" s="65"/>
      <c r="X173" s="66" t="str">
        <f>IF(W173&lt;&gt;"",IF((W173-V173)-almoco&gt;=corte_almoco,(W173-V173)-almoco,(W173-V173)),"")</f>
        <v/>
      </c>
      <c r="Y173" s="66" t="str">
        <f t="shared" si="2"/>
        <v/>
      </c>
      <c r="Z173" s="59"/>
      <c r="AA173" s="59"/>
      <c r="AB173" s="59"/>
      <c r="AC173" s="70"/>
      <c r="AD173" s="70"/>
      <c r="AE173" s="71" t="str">
        <f t="shared" si="3"/>
        <v/>
      </c>
      <c r="AF173" s="71" t="str">
        <f>IF(X173&lt;&gt;"",(HOUR(X173)+MINUTE(X173)/60)*custohh,"")</f>
        <v/>
      </c>
      <c r="AG173" s="70"/>
      <c r="AH173" s="71" t="str">
        <f t="shared" si="4"/>
        <v/>
      </c>
      <c r="AI173" s="59"/>
      <c r="AJ173" s="59"/>
      <c r="AK173" s="59"/>
      <c r="AL173" s="72"/>
      <c r="AM173" s="59"/>
      <c r="AN173" s="73"/>
      <c r="AO173" s="59"/>
      <c r="AP173" s="59"/>
      <c r="AQ173" s="74"/>
      <c r="AR173" s="74"/>
      <c r="AS173" s="62"/>
      <c r="AT173" s="62"/>
      <c r="AU173" s="59"/>
    </row>
    <row r="174">
      <c r="A174" s="59"/>
      <c r="B174" s="60" t="str">
        <f>IFERROR(VLOOKUP($A174,contratos,2,FALSE),"")</f>
        <v/>
      </c>
      <c r="C174" s="61" t="str">
        <f t="shared" si="1"/>
        <v/>
      </c>
      <c r="D174" s="62"/>
      <c r="E174" s="62"/>
      <c r="F174" s="63"/>
      <c r="G174" s="62"/>
      <c r="H174" s="65"/>
      <c r="I174" s="65"/>
      <c r="J174" s="66" t="str">
        <f>IF(I174&lt;&gt;"",(I174-H174)-almoco,"")</f>
        <v/>
      </c>
      <c r="K174" s="67"/>
      <c r="L174" s="59"/>
      <c r="M174" s="59"/>
      <c r="N174" s="68"/>
      <c r="O174" s="69"/>
      <c r="P174" s="69"/>
      <c r="Q174" s="59"/>
      <c r="R174" s="69"/>
      <c r="S174" s="59"/>
      <c r="T174" s="59"/>
      <c r="U174" s="62"/>
      <c r="V174" s="65"/>
      <c r="W174" s="65"/>
      <c r="X174" s="66" t="str">
        <f>IF(W174&lt;&gt;"",IF((W174-V174)-almoco&gt;=corte_almoco,(W174-V174)-almoco,(W174-V174)),"")</f>
        <v/>
      </c>
      <c r="Y174" s="66" t="str">
        <f t="shared" si="2"/>
        <v/>
      </c>
      <c r="Z174" s="59"/>
      <c r="AA174" s="59"/>
      <c r="AB174" s="59"/>
      <c r="AC174" s="70"/>
      <c r="AD174" s="70"/>
      <c r="AE174" s="71" t="str">
        <f t="shared" si="3"/>
        <v/>
      </c>
      <c r="AF174" s="71" t="str">
        <f>IF(X174&lt;&gt;"",(HOUR(X174)+MINUTE(X174)/60)*custohh,"")</f>
        <v/>
      </c>
      <c r="AG174" s="70"/>
      <c r="AH174" s="71" t="str">
        <f t="shared" si="4"/>
        <v/>
      </c>
      <c r="AI174" s="59"/>
      <c r="AJ174" s="59"/>
      <c r="AK174" s="59"/>
      <c r="AL174" s="72"/>
      <c r="AM174" s="59"/>
      <c r="AN174" s="73"/>
      <c r="AO174" s="59"/>
      <c r="AP174" s="59"/>
      <c r="AQ174" s="74"/>
      <c r="AR174" s="74"/>
      <c r="AS174" s="62"/>
      <c r="AT174" s="62"/>
      <c r="AU174" s="59"/>
    </row>
    <row r="175">
      <c r="A175" s="59"/>
      <c r="B175" s="60" t="str">
        <f>IFERROR(VLOOKUP($A175,contratos,2,FALSE),"")</f>
        <v/>
      </c>
      <c r="C175" s="61" t="str">
        <f t="shared" si="1"/>
        <v/>
      </c>
      <c r="D175" s="62"/>
      <c r="E175" s="62"/>
      <c r="F175" s="63"/>
      <c r="G175" s="62"/>
      <c r="H175" s="65"/>
      <c r="I175" s="65"/>
      <c r="J175" s="66" t="str">
        <f>IF(I175&lt;&gt;"",(I175-H175)-almoco,"")</f>
        <v/>
      </c>
      <c r="K175" s="67"/>
      <c r="L175" s="59"/>
      <c r="M175" s="59"/>
      <c r="N175" s="68"/>
      <c r="O175" s="69"/>
      <c r="P175" s="69"/>
      <c r="Q175" s="59"/>
      <c r="R175" s="69"/>
      <c r="S175" s="59"/>
      <c r="T175" s="59"/>
      <c r="U175" s="62"/>
      <c r="V175" s="65"/>
      <c r="W175" s="65"/>
      <c r="X175" s="66" t="str">
        <f>IF(W175&lt;&gt;"",IF((W175-V175)-almoco&gt;=corte_almoco,(W175-V175)-almoco,(W175-V175)),"")</f>
        <v/>
      </c>
      <c r="Y175" s="66" t="str">
        <f t="shared" si="2"/>
        <v/>
      </c>
      <c r="Z175" s="59"/>
      <c r="AA175" s="59"/>
      <c r="AB175" s="59"/>
      <c r="AC175" s="70"/>
      <c r="AD175" s="70"/>
      <c r="AE175" s="71" t="str">
        <f t="shared" si="3"/>
        <v/>
      </c>
      <c r="AF175" s="71" t="str">
        <f>IF(X175&lt;&gt;"",(HOUR(X175)+MINUTE(X175)/60)*custohh,"")</f>
        <v/>
      </c>
      <c r="AG175" s="70"/>
      <c r="AH175" s="71" t="str">
        <f t="shared" si="4"/>
        <v/>
      </c>
      <c r="AI175" s="59"/>
      <c r="AJ175" s="59"/>
      <c r="AK175" s="59"/>
      <c r="AL175" s="72"/>
      <c r="AM175" s="59"/>
      <c r="AN175" s="73"/>
      <c r="AO175" s="59"/>
      <c r="AP175" s="59"/>
      <c r="AQ175" s="74"/>
      <c r="AR175" s="74"/>
      <c r="AS175" s="62"/>
      <c r="AT175" s="62"/>
      <c r="AU175" s="59"/>
    </row>
    <row r="176">
      <c r="A176" s="59"/>
      <c r="B176" s="60" t="str">
        <f>IFERROR(VLOOKUP($A176,contratos,2,FALSE),"")</f>
        <v/>
      </c>
      <c r="C176" s="61" t="str">
        <f t="shared" si="1"/>
        <v/>
      </c>
      <c r="D176" s="62"/>
      <c r="E176" s="62"/>
      <c r="F176" s="63"/>
      <c r="G176" s="62"/>
      <c r="H176" s="65"/>
      <c r="I176" s="65"/>
      <c r="J176" s="66" t="str">
        <f>IF(I176&lt;&gt;"",(I176-H176)-almoco,"")</f>
        <v/>
      </c>
      <c r="K176" s="67"/>
      <c r="L176" s="59"/>
      <c r="M176" s="59"/>
      <c r="N176" s="68"/>
      <c r="O176" s="69"/>
      <c r="P176" s="69"/>
      <c r="Q176" s="59"/>
      <c r="R176" s="69"/>
      <c r="S176" s="59"/>
      <c r="T176" s="59"/>
      <c r="U176" s="62"/>
      <c r="V176" s="65"/>
      <c r="W176" s="65"/>
      <c r="X176" s="66" t="str">
        <f>IF(W176&lt;&gt;"",IF((W176-V176)-almoco&gt;=corte_almoco,(W176-V176)-almoco,(W176-V176)),"")</f>
        <v/>
      </c>
      <c r="Y176" s="66" t="str">
        <f t="shared" si="2"/>
        <v/>
      </c>
      <c r="Z176" s="59"/>
      <c r="AA176" s="59"/>
      <c r="AB176" s="59"/>
      <c r="AC176" s="70"/>
      <c r="AD176" s="70"/>
      <c r="AE176" s="71" t="str">
        <f t="shared" si="3"/>
        <v/>
      </c>
      <c r="AF176" s="71" t="str">
        <f>IF(X176&lt;&gt;"",(HOUR(X176)+MINUTE(X176)/60)*custohh,"")</f>
        <v/>
      </c>
      <c r="AG176" s="70"/>
      <c r="AH176" s="71" t="str">
        <f t="shared" si="4"/>
        <v/>
      </c>
      <c r="AI176" s="59"/>
      <c r="AJ176" s="59"/>
      <c r="AK176" s="59"/>
      <c r="AL176" s="72"/>
      <c r="AM176" s="59"/>
      <c r="AN176" s="73"/>
      <c r="AO176" s="59"/>
      <c r="AP176" s="59"/>
      <c r="AQ176" s="74"/>
      <c r="AR176" s="74"/>
      <c r="AS176" s="62"/>
      <c r="AT176" s="62"/>
      <c r="AU176" s="59"/>
    </row>
    <row r="177">
      <c r="A177" s="59"/>
      <c r="B177" s="60" t="str">
        <f>IFERROR(VLOOKUP($A177,contratos,2,FALSE),"")</f>
        <v/>
      </c>
      <c r="C177" s="61" t="str">
        <f t="shared" si="1"/>
        <v/>
      </c>
      <c r="D177" s="62"/>
      <c r="E177" s="62"/>
      <c r="F177" s="63"/>
      <c r="G177" s="62"/>
      <c r="H177" s="65"/>
      <c r="I177" s="65"/>
      <c r="J177" s="66" t="str">
        <f>IF(I177&lt;&gt;"",(I177-H177)-almoco,"")</f>
        <v/>
      </c>
      <c r="K177" s="67"/>
      <c r="L177" s="59"/>
      <c r="M177" s="59"/>
      <c r="N177" s="68"/>
      <c r="O177" s="69"/>
      <c r="P177" s="69"/>
      <c r="Q177" s="59"/>
      <c r="R177" s="69"/>
      <c r="S177" s="59"/>
      <c r="T177" s="59"/>
      <c r="U177" s="62"/>
      <c r="V177" s="65"/>
      <c r="W177" s="65"/>
      <c r="X177" s="66" t="str">
        <f>IF(W177&lt;&gt;"",IF((W177-V177)-almoco&gt;=corte_almoco,(W177-V177)-almoco,(W177-V177)),"")</f>
        <v/>
      </c>
      <c r="Y177" s="66" t="str">
        <f t="shared" si="2"/>
        <v/>
      </c>
      <c r="Z177" s="59"/>
      <c r="AA177" s="59"/>
      <c r="AB177" s="59"/>
      <c r="AC177" s="70"/>
      <c r="AD177" s="70"/>
      <c r="AE177" s="71" t="str">
        <f t="shared" si="3"/>
        <v/>
      </c>
      <c r="AF177" s="71" t="str">
        <f>IF(X177&lt;&gt;"",(HOUR(X177)+MINUTE(X177)/60)*custohh,"")</f>
        <v/>
      </c>
      <c r="AG177" s="70"/>
      <c r="AH177" s="71" t="str">
        <f t="shared" si="4"/>
        <v/>
      </c>
      <c r="AI177" s="59"/>
      <c r="AJ177" s="59"/>
      <c r="AK177" s="59"/>
      <c r="AL177" s="72"/>
      <c r="AM177" s="59"/>
      <c r="AN177" s="73"/>
      <c r="AO177" s="59"/>
      <c r="AP177" s="59"/>
      <c r="AQ177" s="74"/>
      <c r="AR177" s="74"/>
      <c r="AS177" s="62"/>
      <c r="AT177" s="62"/>
      <c r="AU177" s="59"/>
    </row>
    <row r="178">
      <c r="A178" s="59"/>
      <c r="B178" s="60" t="str">
        <f>IFERROR(VLOOKUP($A178,contratos,2,FALSE),"")</f>
        <v/>
      </c>
      <c r="C178" s="61" t="str">
        <f t="shared" si="1"/>
        <v/>
      </c>
      <c r="D178" s="62"/>
      <c r="E178" s="62"/>
      <c r="F178" s="63"/>
      <c r="G178" s="62"/>
      <c r="H178" s="65"/>
      <c r="I178" s="65"/>
      <c r="J178" s="66" t="str">
        <f>IF(I178&lt;&gt;"",(I178-H178)-almoco,"")</f>
        <v/>
      </c>
      <c r="K178" s="67"/>
      <c r="L178" s="59"/>
      <c r="M178" s="59"/>
      <c r="N178" s="68"/>
      <c r="O178" s="69"/>
      <c r="P178" s="69"/>
      <c r="Q178" s="59"/>
      <c r="R178" s="69"/>
      <c r="S178" s="59"/>
      <c r="T178" s="59"/>
      <c r="U178" s="62"/>
      <c r="V178" s="65"/>
      <c r="W178" s="65"/>
      <c r="X178" s="66" t="str">
        <f>IF(W178&lt;&gt;"",IF((W178-V178)-almoco&gt;=corte_almoco,(W178-V178)-almoco,(W178-V178)),"")</f>
        <v/>
      </c>
      <c r="Y178" s="66" t="str">
        <f t="shared" si="2"/>
        <v/>
      </c>
      <c r="Z178" s="59"/>
      <c r="AA178" s="59"/>
      <c r="AB178" s="59"/>
      <c r="AC178" s="70"/>
      <c r="AD178" s="70"/>
      <c r="AE178" s="71" t="str">
        <f t="shared" si="3"/>
        <v/>
      </c>
      <c r="AF178" s="71" t="str">
        <f>IF(X178&lt;&gt;"",(HOUR(X178)+MINUTE(X178)/60)*custohh,"")</f>
        <v/>
      </c>
      <c r="AG178" s="70"/>
      <c r="AH178" s="71" t="str">
        <f t="shared" si="4"/>
        <v/>
      </c>
      <c r="AI178" s="59"/>
      <c r="AJ178" s="59"/>
      <c r="AK178" s="59"/>
      <c r="AL178" s="72"/>
      <c r="AM178" s="59"/>
      <c r="AN178" s="73"/>
      <c r="AO178" s="59"/>
      <c r="AP178" s="59"/>
      <c r="AQ178" s="74"/>
      <c r="AR178" s="74"/>
      <c r="AS178" s="62"/>
      <c r="AT178" s="62"/>
      <c r="AU178" s="59"/>
    </row>
    <row r="179">
      <c r="A179" s="59"/>
      <c r="B179" s="60" t="str">
        <f>IFERROR(VLOOKUP($A179,contratos,2,FALSE),"")</f>
        <v/>
      </c>
      <c r="C179" s="61" t="str">
        <f t="shared" si="1"/>
        <v/>
      </c>
      <c r="D179" s="62"/>
      <c r="E179" s="62"/>
      <c r="F179" s="63"/>
      <c r="G179" s="62"/>
      <c r="H179" s="65"/>
      <c r="I179" s="65"/>
      <c r="J179" s="66" t="str">
        <f>IF(I179&lt;&gt;"",(I179-H179)-almoco,"")</f>
        <v/>
      </c>
      <c r="K179" s="67"/>
      <c r="L179" s="59"/>
      <c r="M179" s="59"/>
      <c r="N179" s="68"/>
      <c r="O179" s="69"/>
      <c r="P179" s="69"/>
      <c r="Q179" s="59"/>
      <c r="R179" s="69"/>
      <c r="S179" s="59"/>
      <c r="T179" s="59"/>
      <c r="U179" s="62"/>
      <c r="V179" s="65"/>
      <c r="W179" s="65"/>
      <c r="X179" s="66" t="str">
        <f>IF(W179&lt;&gt;"",IF((W179-V179)-almoco&gt;=corte_almoco,(W179-V179)-almoco,(W179-V179)),"")</f>
        <v/>
      </c>
      <c r="Y179" s="66" t="str">
        <f t="shared" si="2"/>
        <v/>
      </c>
      <c r="Z179" s="59"/>
      <c r="AA179" s="59"/>
      <c r="AB179" s="59"/>
      <c r="AC179" s="70"/>
      <c r="AD179" s="70"/>
      <c r="AE179" s="71" t="str">
        <f t="shared" si="3"/>
        <v/>
      </c>
      <c r="AF179" s="71" t="str">
        <f>IF(X179&lt;&gt;"",(HOUR(X179)+MINUTE(X179)/60)*custohh,"")</f>
        <v/>
      </c>
      <c r="AG179" s="70"/>
      <c r="AH179" s="71" t="str">
        <f t="shared" si="4"/>
        <v/>
      </c>
      <c r="AI179" s="59"/>
      <c r="AJ179" s="59"/>
      <c r="AK179" s="59"/>
      <c r="AL179" s="72"/>
      <c r="AM179" s="59"/>
      <c r="AN179" s="73"/>
      <c r="AO179" s="59"/>
      <c r="AP179" s="59"/>
      <c r="AQ179" s="74"/>
      <c r="AR179" s="74"/>
      <c r="AS179" s="62"/>
      <c r="AT179" s="62"/>
      <c r="AU179" s="59"/>
    </row>
    <row r="180">
      <c r="A180" s="59"/>
      <c r="B180" s="60" t="str">
        <f>IFERROR(VLOOKUP($A180,contratos,2,FALSE),"")</f>
        <v/>
      </c>
      <c r="C180" s="61" t="str">
        <f t="shared" si="1"/>
        <v/>
      </c>
      <c r="D180" s="62"/>
      <c r="E180" s="62"/>
      <c r="F180" s="63"/>
      <c r="G180" s="62"/>
      <c r="H180" s="65"/>
      <c r="I180" s="65"/>
      <c r="J180" s="66" t="str">
        <f>IF(I180&lt;&gt;"",(I180-H180)-almoco,"")</f>
        <v/>
      </c>
      <c r="K180" s="67"/>
      <c r="L180" s="59"/>
      <c r="M180" s="59"/>
      <c r="N180" s="68"/>
      <c r="O180" s="69"/>
      <c r="P180" s="69"/>
      <c r="Q180" s="59"/>
      <c r="R180" s="69"/>
      <c r="S180" s="59"/>
      <c r="T180" s="59"/>
      <c r="U180" s="62"/>
      <c r="V180" s="65"/>
      <c r="W180" s="65"/>
      <c r="X180" s="66" t="str">
        <f>IF(W180&lt;&gt;"",IF((W180-V180)-almoco&gt;=corte_almoco,(W180-V180)-almoco,(W180-V180)),"")</f>
        <v/>
      </c>
      <c r="Y180" s="66" t="str">
        <f t="shared" si="2"/>
        <v/>
      </c>
      <c r="Z180" s="59"/>
      <c r="AA180" s="59"/>
      <c r="AB180" s="59"/>
      <c r="AC180" s="70"/>
      <c r="AD180" s="70"/>
      <c r="AE180" s="71" t="str">
        <f t="shared" si="3"/>
        <v/>
      </c>
      <c r="AF180" s="71" t="str">
        <f>IF(X180&lt;&gt;"",(HOUR(X180)+MINUTE(X180)/60)*custohh,"")</f>
        <v/>
      </c>
      <c r="AG180" s="70"/>
      <c r="AH180" s="71" t="str">
        <f t="shared" si="4"/>
        <v/>
      </c>
      <c r="AI180" s="59"/>
      <c r="AJ180" s="59"/>
      <c r="AK180" s="59"/>
      <c r="AL180" s="72"/>
      <c r="AM180" s="59"/>
      <c r="AN180" s="73"/>
      <c r="AO180" s="59"/>
      <c r="AP180" s="59"/>
      <c r="AQ180" s="74"/>
      <c r="AR180" s="74"/>
      <c r="AS180" s="62"/>
      <c r="AT180" s="62"/>
      <c r="AU180" s="59"/>
    </row>
    <row r="181">
      <c r="A181" s="59"/>
      <c r="B181" s="60" t="str">
        <f>IFERROR(VLOOKUP($A181,contratos,2,FALSE),"")</f>
        <v/>
      </c>
      <c r="C181" s="61" t="str">
        <f t="shared" si="1"/>
        <v/>
      </c>
      <c r="D181" s="62"/>
      <c r="E181" s="62"/>
      <c r="F181" s="63"/>
      <c r="G181" s="62"/>
      <c r="H181" s="65"/>
      <c r="I181" s="65"/>
      <c r="J181" s="66" t="str">
        <f>IF(I181&lt;&gt;"",(I181-H181)-almoco,"")</f>
        <v/>
      </c>
      <c r="K181" s="67"/>
      <c r="L181" s="59"/>
      <c r="M181" s="59"/>
      <c r="N181" s="68"/>
      <c r="O181" s="69"/>
      <c r="P181" s="69"/>
      <c r="Q181" s="59"/>
      <c r="R181" s="69"/>
      <c r="S181" s="59"/>
      <c r="T181" s="59"/>
      <c r="U181" s="62"/>
      <c r="V181" s="65"/>
      <c r="W181" s="65"/>
      <c r="X181" s="66" t="str">
        <f>IF(W181&lt;&gt;"",IF((W181-V181)-almoco&gt;=corte_almoco,(W181-V181)-almoco,(W181-V181)),"")</f>
        <v/>
      </c>
      <c r="Y181" s="66" t="str">
        <f t="shared" si="2"/>
        <v/>
      </c>
      <c r="Z181" s="59"/>
      <c r="AA181" s="59"/>
      <c r="AB181" s="59"/>
      <c r="AC181" s="70"/>
      <c r="AD181" s="70"/>
      <c r="AE181" s="71" t="str">
        <f t="shared" si="3"/>
        <v/>
      </c>
      <c r="AF181" s="71" t="str">
        <f>IF(X181&lt;&gt;"",(HOUR(X181)+MINUTE(X181)/60)*custohh,"")</f>
        <v/>
      </c>
      <c r="AG181" s="70"/>
      <c r="AH181" s="71" t="str">
        <f t="shared" si="4"/>
        <v/>
      </c>
      <c r="AI181" s="59"/>
      <c r="AJ181" s="59"/>
      <c r="AK181" s="59"/>
      <c r="AL181" s="72"/>
      <c r="AM181" s="59"/>
      <c r="AN181" s="73"/>
      <c r="AO181" s="59"/>
      <c r="AP181" s="59"/>
      <c r="AQ181" s="74"/>
      <c r="AR181" s="74"/>
      <c r="AS181" s="62"/>
      <c r="AT181" s="62"/>
      <c r="AU181" s="59"/>
    </row>
    <row r="182">
      <c r="A182" s="59"/>
      <c r="B182" s="60" t="str">
        <f>IFERROR(VLOOKUP($A182,contratos,2,FALSE),"")</f>
        <v/>
      </c>
      <c r="C182" s="61" t="str">
        <f t="shared" si="1"/>
        <v/>
      </c>
      <c r="D182" s="62"/>
      <c r="E182" s="62"/>
      <c r="F182" s="63"/>
      <c r="G182" s="62"/>
      <c r="H182" s="65"/>
      <c r="I182" s="65"/>
      <c r="J182" s="66" t="str">
        <f>IF(I182&lt;&gt;"",(I182-H182)-almoco,"")</f>
        <v/>
      </c>
      <c r="K182" s="67"/>
      <c r="L182" s="59"/>
      <c r="M182" s="59"/>
      <c r="N182" s="68"/>
      <c r="O182" s="69"/>
      <c r="P182" s="69"/>
      <c r="Q182" s="59"/>
      <c r="R182" s="69"/>
      <c r="S182" s="59"/>
      <c r="T182" s="59"/>
      <c r="U182" s="62"/>
      <c r="V182" s="65"/>
      <c r="W182" s="65"/>
      <c r="X182" s="66" t="str">
        <f>IF(W182&lt;&gt;"",IF((W182-V182)-almoco&gt;=corte_almoco,(W182-V182)-almoco,(W182-V182)),"")</f>
        <v/>
      </c>
      <c r="Y182" s="66" t="str">
        <f t="shared" si="2"/>
        <v/>
      </c>
      <c r="Z182" s="59"/>
      <c r="AA182" s="59"/>
      <c r="AB182" s="59"/>
      <c r="AC182" s="70"/>
      <c r="AD182" s="70"/>
      <c r="AE182" s="71" t="str">
        <f t="shared" si="3"/>
        <v/>
      </c>
      <c r="AF182" s="71" t="str">
        <f>IF(X182&lt;&gt;"",(HOUR(X182)+MINUTE(X182)/60)*custohh,"")</f>
        <v/>
      </c>
      <c r="AG182" s="70"/>
      <c r="AH182" s="71" t="str">
        <f t="shared" si="4"/>
        <v/>
      </c>
      <c r="AI182" s="59"/>
      <c r="AJ182" s="59"/>
      <c r="AK182" s="59"/>
      <c r="AL182" s="72"/>
      <c r="AM182" s="59"/>
      <c r="AN182" s="73"/>
      <c r="AO182" s="59"/>
      <c r="AP182" s="59"/>
      <c r="AQ182" s="74"/>
      <c r="AR182" s="74"/>
      <c r="AS182" s="62"/>
      <c r="AT182" s="62"/>
      <c r="AU182" s="59"/>
    </row>
    <row r="183">
      <c r="A183" s="59"/>
      <c r="B183" s="60" t="str">
        <f>IFERROR(VLOOKUP($A183,contratos,2,FALSE),"")</f>
        <v/>
      </c>
      <c r="C183" s="61" t="str">
        <f t="shared" si="1"/>
        <v/>
      </c>
      <c r="D183" s="62"/>
      <c r="E183" s="62"/>
      <c r="F183" s="63"/>
      <c r="G183" s="62"/>
      <c r="H183" s="65"/>
      <c r="I183" s="65"/>
      <c r="J183" s="66" t="str">
        <f>IF(I183&lt;&gt;"",(I183-H183)-almoco,"")</f>
        <v/>
      </c>
      <c r="K183" s="67"/>
      <c r="L183" s="59"/>
      <c r="M183" s="59"/>
      <c r="N183" s="68"/>
      <c r="O183" s="69"/>
      <c r="P183" s="69"/>
      <c r="Q183" s="59"/>
      <c r="R183" s="69"/>
      <c r="S183" s="59"/>
      <c r="T183" s="59"/>
      <c r="U183" s="62"/>
      <c r="V183" s="65"/>
      <c r="W183" s="65"/>
      <c r="X183" s="66" t="str">
        <f>IF(W183&lt;&gt;"",IF((W183-V183)-almoco&gt;=corte_almoco,(W183-V183)-almoco,(W183-V183)),"")</f>
        <v/>
      </c>
      <c r="Y183" s="66" t="str">
        <f t="shared" si="2"/>
        <v/>
      </c>
      <c r="Z183" s="59"/>
      <c r="AA183" s="59"/>
      <c r="AB183" s="59"/>
      <c r="AC183" s="70"/>
      <c r="AD183" s="70"/>
      <c r="AE183" s="71" t="str">
        <f t="shared" si="3"/>
        <v/>
      </c>
      <c r="AF183" s="71" t="str">
        <f>IF(X183&lt;&gt;"",(HOUR(X183)+MINUTE(X183)/60)*custohh,"")</f>
        <v/>
      </c>
      <c r="AG183" s="70"/>
      <c r="AH183" s="71" t="str">
        <f t="shared" si="4"/>
        <v/>
      </c>
      <c r="AI183" s="59"/>
      <c r="AJ183" s="59"/>
      <c r="AK183" s="59"/>
      <c r="AL183" s="72"/>
      <c r="AM183" s="59"/>
      <c r="AN183" s="73"/>
      <c r="AO183" s="59"/>
      <c r="AP183" s="59"/>
      <c r="AQ183" s="74"/>
      <c r="AR183" s="74"/>
      <c r="AS183" s="62"/>
      <c r="AT183" s="62"/>
      <c r="AU183" s="59"/>
    </row>
    <row r="184">
      <c r="A184" s="59"/>
      <c r="B184" s="60" t="str">
        <f>IFERROR(VLOOKUP($A184,contratos,2,FALSE),"")</f>
        <v/>
      </c>
      <c r="C184" s="61" t="str">
        <f t="shared" si="1"/>
        <v/>
      </c>
      <c r="D184" s="62"/>
      <c r="E184" s="62"/>
      <c r="F184" s="63"/>
      <c r="G184" s="62"/>
      <c r="H184" s="65"/>
      <c r="I184" s="65"/>
      <c r="J184" s="66" t="str">
        <f>IF(I184&lt;&gt;"",(I184-H184)-almoco,"")</f>
        <v/>
      </c>
      <c r="K184" s="67"/>
      <c r="L184" s="59"/>
      <c r="M184" s="59"/>
      <c r="N184" s="68"/>
      <c r="O184" s="69"/>
      <c r="P184" s="69"/>
      <c r="Q184" s="59"/>
      <c r="R184" s="69"/>
      <c r="S184" s="59"/>
      <c r="T184" s="59"/>
      <c r="U184" s="62"/>
      <c r="V184" s="65"/>
      <c r="W184" s="65"/>
      <c r="X184" s="66" t="str">
        <f>IF(W184&lt;&gt;"",IF((W184-V184)-almoco&gt;=corte_almoco,(W184-V184)-almoco,(W184-V184)),"")</f>
        <v/>
      </c>
      <c r="Y184" s="66" t="str">
        <f t="shared" si="2"/>
        <v/>
      </c>
      <c r="Z184" s="59"/>
      <c r="AA184" s="59"/>
      <c r="AB184" s="59"/>
      <c r="AC184" s="70"/>
      <c r="AD184" s="70"/>
      <c r="AE184" s="71" t="str">
        <f t="shared" si="3"/>
        <v/>
      </c>
      <c r="AF184" s="71" t="str">
        <f>IF(X184&lt;&gt;"",(HOUR(X184)+MINUTE(X184)/60)*custohh,"")</f>
        <v/>
      </c>
      <c r="AG184" s="70"/>
      <c r="AH184" s="71" t="str">
        <f t="shared" si="4"/>
        <v/>
      </c>
      <c r="AI184" s="59"/>
      <c r="AJ184" s="59"/>
      <c r="AK184" s="59"/>
      <c r="AL184" s="72"/>
      <c r="AM184" s="59"/>
      <c r="AN184" s="73"/>
      <c r="AO184" s="59"/>
      <c r="AP184" s="59"/>
      <c r="AQ184" s="74"/>
      <c r="AR184" s="74"/>
      <c r="AS184" s="62"/>
      <c r="AT184" s="62"/>
      <c r="AU184" s="59"/>
    </row>
    <row r="185">
      <c r="A185" s="59"/>
      <c r="B185" s="60" t="str">
        <f>IFERROR(VLOOKUP($A185,contratos,2,FALSE),"")</f>
        <v/>
      </c>
      <c r="C185" s="61" t="str">
        <f t="shared" si="1"/>
        <v/>
      </c>
      <c r="D185" s="62"/>
      <c r="E185" s="62"/>
      <c r="F185" s="63"/>
      <c r="G185" s="62"/>
      <c r="H185" s="65"/>
      <c r="I185" s="65"/>
      <c r="J185" s="66" t="str">
        <f>IF(I185&lt;&gt;"",(I185-H185)-almoco,"")</f>
        <v/>
      </c>
      <c r="K185" s="67"/>
      <c r="L185" s="59"/>
      <c r="M185" s="59"/>
      <c r="N185" s="68"/>
      <c r="O185" s="69"/>
      <c r="P185" s="69"/>
      <c r="Q185" s="59"/>
      <c r="R185" s="69"/>
      <c r="S185" s="59"/>
      <c r="T185" s="59"/>
      <c r="U185" s="62"/>
      <c r="V185" s="65"/>
      <c r="W185" s="65"/>
      <c r="X185" s="66" t="str">
        <f>IF(W185&lt;&gt;"",IF((W185-V185)-almoco&gt;=corte_almoco,(W185-V185)-almoco,(W185-V185)),"")</f>
        <v/>
      </c>
      <c r="Y185" s="66" t="str">
        <f t="shared" si="2"/>
        <v/>
      </c>
      <c r="Z185" s="59"/>
      <c r="AA185" s="59"/>
      <c r="AB185" s="59"/>
      <c r="AC185" s="70"/>
      <c r="AD185" s="70"/>
      <c r="AE185" s="71" t="str">
        <f t="shared" si="3"/>
        <v/>
      </c>
      <c r="AF185" s="71" t="str">
        <f>IF(X185&lt;&gt;"",(HOUR(X185)+MINUTE(X185)/60)*custohh,"")</f>
        <v/>
      </c>
      <c r="AG185" s="70"/>
      <c r="AH185" s="71" t="str">
        <f t="shared" si="4"/>
        <v/>
      </c>
      <c r="AI185" s="59"/>
      <c r="AJ185" s="59"/>
      <c r="AK185" s="59"/>
      <c r="AL185" s="72"/>
      <c r="AM185" s="59"/>
      <c r="AN185" s="73"/>
      <c r="AO185" s="59"/>
      <c r="AP185" s="59"/>
      <c r="AQ185" s="74"/>
      <c r="AR185" s="74"/>
      <c r="AS185" s="62"/>
      <c r="AT185" s="62"/>
      <c r="AU185" s="59"/>
    </row>
    <row r="186">
      <c r="A186" s="59"/>
      <c r="B186" s="60" t="str">
        <f>IFERROR(VLOOKUP($A186,contratos,2,FALSE),"")</f>
        <v/>
      </c>
      <c r="C186" s="61" t="str">
        <f t="shared" si="1"/>
        <v/>
      </c>
      <c r="D186" s="62"/>
      <c r="E186" s="62"/>
      <c r="F186" s="63"/>
      <c r="G186" s="62"/>
      <c r="H186" s="65"/>
      <c r="I186" s="65"/>
      <c r="J186" s="66" t="str">
        <f>IF(I186&lt;&gt;"",(I186-H186)-almoco,"")</f>
        <v/>
      </c>
      <c r="K186" s="67"/>
      <c r="L186" s="59"/>
      <c r="M186" s="59"/>
      <c r="N186" s="68"/>
      <c r="O186" s="69"/>
      <c r="P186" s="69"/>
      <c r="Q186" s="59"/>
      <c r="R186" s="69"/>
      <c r="S186" s="59"/>
      <c r="T186" s="59"/>
      <c r="U186" s="62"/>
      <c r="V186" s="65"/>
      <c r="W186" s="65"/>
      <c r="X186" s="66" t="str">
        <f>IF(W186&lt;&gt;"",IF((W186-V186)-almoco&gt;=corte_almoco,(W186-V186)-almoco,(W186-V186)),"")</f>
        <v/>
      </c>
      <c r="Y186" s="66" t="str">
        <f t="shared" si="2"/>
        <v/>
      </c>
      <c r="Z186" s="59"/>
      <c r="AA186" s="59"/>
      <c r="AB186" s="59"/>
      <c r="AC186" s="70"/>
      <c r="AD186" s="70"/>
      <c r="AE186" s="71" t="str">
        <f t="shared" si="3"/>
        <v/>
      </c>
      <c r="AF186" s="71" t="str">
        <f>IF(X186&lt;&gt;"",(HOUR(X186)+MINUTE(X186)/60)*custohh,"")</f>
        <v/>
      </c>
      <c r="AG186" s="70"/>
      <c r="AH186" s="71" t="str">
        <f t="shared" si="4"/>
        <v/>
      </c>
      <c r="AI186" s="59"/>
      <c r="AJ186" s="59"/>
      <c r="AK186" s="59"/>
      <c r="AL186" s="72"/>
      <c r="AM186" s="59"/>
      <c r="AN186" s="73"/>
      <c r="AO186" s="59"/>
      <c r="AP186" s="59"/>
      <c r="AQ186" s="74"/>
      <c r="AR186" s="74"/>
      <c r="AS186" s="62"/>
      <c r="AT186" s="62"/>
      <c r="AU186" s="59"/>
    </row>
    <row r="187">
      <c r="A187" s="59"/>
      <c r="B187" s="60" t="str">
        <f>IFERROR(VLOOKUP($A187,contratos,2,FALSE),"")</f>
        <v/>
      </c>
      <c r="C187" s="61" t="str">
        <f t="shared" si="1"/>
        <v/>
      </c>
      <c r="D187" s="62"/>
      <c r="E187" s="62"/>
      <c r="F187" s="63"/>
      <c r="G187" s="62"/>
      <c r="H187" s="65"/>
      <c r="I187" s="65"/>
      <c r="J187" s="66" t="str">
        <f>IF(I187&lt;&gt;"",(I187-H187)-almoco,"")</f>
        <v/>
      </c>
      <c r="K187" s="67"/>
      <c r="L187" s="59"/>
      <c r="M187" s="59"/>
      <c r="N187" s="68"/>
      <c r="O187" s="69"/>
      <c r="P187" s="69"/>
      <c r="Q187" s="59"/>
      <c r="R187" s="69"/>
      <c r="S187" s="59"/>
      <c r="T187" s="59"/>
      <c r="U187" s="62"/>
      <c r="V187" s="65"/>
      <c r="W187" s="65"/>
      <c r="X187" s="66" t="str">
        <f>IF(W187&lt;&gt;"",IF((W187-V187)-almoco&gt;=corte_almoco,(W187-V187)-almoco,(W187-V187)),"")</f>
        <v/>
      </c>
      <c r="Y187" s="66" t="str">
        <f t="shared" si="2"/>
        <v/>
      </c>
      <c r="Z187" s="59"/>
      <c r="AA187" s="59"/>
      <c r="AB187" s="59"/>
      <c r="AC187" s="70"/>
      <c r="AD187" s="70"/>
      <c r="AE187" s="71" t="str">
        <f t="shared" si="3"/>
        <v/>
      </c>
      <c r="AF187" s="71" t="str">
        <f>IF(X187&lt;&gt;"",(HOUR(X187)+MINUTE(X187)/60)*custohh,"")</f>
        <v/>
      </c>
      <c r="AG187" s="70"/>
      <c r="AH187" s="71" t="str">
        <f t="shared" si="4"/>
        <v/>
      </c>
      <c r="AI187" s="59"/>
      <c r="AJ187" s="59"/>
      <c r="AK187" s="59"/>
      <c r="AL187" s="72"/>
      <c r="AM187" s="59"/>
      <c r="AN187" s="73"/>
      <c r="AO187" s="59"/>
      <c r="AP187" s="59"/>
      <c r="AQ187" s="74"/>
      <c r="AR187" s="74"/>
      <c r="AS187" s="62"/>
      <c r="AT187" s="62"/>
      <c r="AU187" s="59"/>
    </row>
    <row r="188">
      <c r="A188" s="59"/>
      <c r="B188" s="60" t="str">
        <f>IFERROR(VLOOKUP($A188,contratos,2,FALSE),"")</f>
        <v/>
      </c>
      <c r="C188" s="61" t="str">
        <f t="shared" si="1"/>
        <v/>
      </c>
      <c r="D188" s="62"/>
      <c r="E188" s="62"/>
      <c r="F188" s="63"/>
      <c r="G188" s="62"/>
      <c r="H188" s="65"/>
      <c r="I188" s="65"/>
      <c r="J188" s="66" t="str">
        <f>IF(I188&lt;&gt;"",(I188-H188)-almoco,"")</f>
        <v/>
      </c>
      <c r="K188" s="67"/>
      <c r="L188" s="59"/>
      <c r="M188" s="59"/>
      <c r="N188" s="68"/>
      <c r="O188" s="69"/>
      <c r="P188" s="69"/>
      <c r="Q188" s="59"/>
      <c r="R188" s="69"/>
      <c r="S188" s="59"/>
      <c r="T188" s="59"/>
      <c r="U188" s="62"/>
      <c r="V188" s="65"/>
      <c r="W188" s="65"/>
      <c r="X188" s="66" t="str">
        <f>IF(W188&lt;&gt;"",IF((W188-V188)-almoco&gt;=corte_almoco,(W188-V188)-almoco,(W188-V188)),"")</f>
        <v/>
      </c>
      <c r="Y188" s="66" t="str">
        <f t="shared" si="2"/>
        <v/>
      </c>
      <c r="Z188" s="59"/>
      <c r="AA188" s="59"/>
      <c r="AB188" s="59"/>
      <c r="AC188" s="70"/>
      <c r="AD188" s="70"/>
      <c r="AE188" s="71" t="str">
        <f t="shared" si="3"/>
        <v/>
      </c>
      <c r="AF188" s="71" t="str">
        <f>IF(X188&lt;&gt;"",(HOUR(X188)+MINUTE(X188)/60)*custohh,"")</f>
        <v/>
      </c>
      <c r="AG188" s="70"/>
      <c r="AH188" s="71" t="str">
        <f t="shared" si="4"/>
        <v/>
      </c>
      <c r="AI188" s="59"/>
      <c r="AJ188" s="59"/>
      <c r="AK188" s="59"/>
      <c r="AL188" s="72"/>
      <c r="AM188" s="59"/>
      <c r="AN188" s="73"/>
      <c r="AO188" s="59"/>
      <c r="AP188" s="59"/>
      <c r="AQ188" s="74"/>
      <c r="AR188" s="74"/>
      <c r="AS188" s="62"/>
      <c r="AT188" s="62"/>
      <c r="AU188" s="59"/>
    </row>
    <row r="189">
      <c r="A189" s="59"/>
      <c r="B189" s="60" t="str">
        <f>IFERROR(VLOOKUP($A189,contratos,2,FALSE),"")</f>
        <v/>
      </c>
      <c r="C189" s="61" t="str">
        <f t="shared" si="1"/>
        <v/>
      </c>
      <c r="D189" s="62"/>
      <c r="E189" s="62"/>
      <c r="F189" s="63"/>
      <c r="G189" s="62"/>
      <c r="H189" s="65"/>
      <c r="I189" s="65"/>
      <c r="J189" s="66" t="str">
        <f>IF(I189&lt;&gt;"",(I189-H189)-almoco,"")</f>
        <v/>
      </c>
      <c r="K189" s="67"/>
      <c r="L189" s="59"/>
      <c r="M189" s="59"/>
      <c r="N189" s="68"/>
      <c r="O189" s="69"/>
      <c r="P189" s="69"/>
      <c r="Q189" s="59"/>
      <c r="R189" s="69"/>
      <c r="S189" s="59"/>
      <c r="T189" s="59"/>
      <c r="U189" s="62"/>
      <c r="V189" s="65"/>
      <c r="W189" s="65"/>
      <c r="X189" s="66" t="str">
        <f>IF(W189&lt;&gt;"",IF((W189-V189)-almoco&gt;=corte_almoco,(W189-V189)-almoco,(W189-V189)),"")</f>
        <v/>
      </c>
      <c r="Y189" s="66" t="str">
        <f t="shared" si="2"/>
        <v/>
      </c>
      <c r="Z189" s="59"/>
      <c r="AA189" s="59"/>
      <c r="AB189" s="59"/>
      <c r="AC189" s="70"/>
      <c r="AD189" s="70"/>
      <c r="AE189" s="71" t="str">
        <f t="shared" si="3"/>
        <v/>
      </c>
      <c r="AF189" s="71" t="str">
        <f>IF(X189&lt;&gt;"",(HOUR(X189)+MINUTE(X189)/60)*custohh,"")</f>
        <v/>
      </c>
      <c r="AG189" s="70"/>
      <c r="AH189" s="71" t="str">
        <f t="shared" si="4"/>
        <v/>
      </c>
      <c r="AI189" s="59"/>
      <c r="AJ189" s="59"/>
      <c r="AK189" s="59"/>
      <c r="AL189" s="72"/>
      <c r="AM189" s="59"/>
      <c r="AN189" s="73"/>
      <c r="AO189" s="59"/>
      <c r="AP189" s="59"/>
      <c r="AQ189" s="74"/>
      <c r="AR189" s="74"/>
      <c r="AS189" s="62"/>
      <c r="AT189" s="62"/>
      <c r="AU189" s="59"/>
    </row>
    <row r="190">
      <c r="A190" s="59"/>
      <c r="B190" s="60" t="str">
        <f>IFERROR(VLOOKUP($A190,contratos,2,FALSE),"")</f>
        <v/>
      </c>
      <c r="C190" s="61" t="str">
        <f t="shared" si="1"/>
        <v/>
      </c>
      <c r="D190" s="62"/>
      <c r="E190" s="62"/>
      <c r="F190" s="63"/>
      <c r="G190" s="62"/>
      <c r="H190" s="65"/>
      <c r="I190" s="65"/>
      <c r="J190" s="66" t="str">
        <f>IF(I190&lt;&gt;"",(I190-H190)-almoco,"")</f>
        <v/>
      </c>
      <c r="K190" s="67"/>
      <c r="L190" s="59"/>
      <c r="M190" s="59"/>
      <c r="N190" s="68"/>
      <c r="O190" s="69"/>
      <c r="P190" s="69"/>
      <c r="Q190" s="59"/>
      <c r="R190" s="69"/>
      <c r="S190" s="59"/>
      <c r="T190" s="59"/>
      <c r="U190" s="62"/>
      <c r="V190" s="65"/>
      <c r="W190" s="65"/>
      <c r="X190" s="66" t="str">
        <f>IF(W190&lt;&gt;"",IF((W190-V190)-almoco&gt;=corte_almoco,(W190-V190)-almoco,(W190-V190)),"")</f>
        <v/>
      </c>
      <c r="Y190" s="66" t="str">
        <f t="shared" si="2"/>
        <v/>
      </c>
      <c r="Z190" s="59"/>
      <c r="AA190" s="59"/>
      <c r="AB190" s="59"/>
      <c r="AC190" s="70"/>
      <c r="AD190" s="70"/>
      <c r="AE190" s="71" t="str">
        <f t="shared" si="3"/>
        <v/>
      </c>
      <c r="AF190" s="71" t="str">
        <f>IF(X190&lt;&gt;"",(HOUR(X190)+MINUTE(X190)/60)*custohh,"")</f>
        <v/>
      </c>
      <c r="AG190" s="70"/>
      <c r="AH190" s="71" t="str">
        <f t="shared" si="4"/>
        <v/>
      </c>
      <c r="AI190" s="59"/>
      <c r="AJ190" s="59"/>
      <c r="AK190" s="59"/>
      <c r="AL190" s="72"/>
      <c r="AM190" s="59"/>
      <c r="AN190" s="73"/>
      <c r="AO190" s="59"/>
      <c r="AP190" s="59"/>
      <c r="AQ190" s="74"/>
      <c r="AR190" s="74"/>
      <c r="AS190" s="62"/>
      <c r="AT190" s="62"/>
      <c r="AU190" s="59"/>
    </row>
    <row r="191">
      <c r="A191" s="59"/>
      <c r="B191" s="60" t="str">
        <f>IFERROR(VLOOKUP($A191,contratos,2,FALSE),"")</f>
        <v/>
      </c>
      <c r="C191" s="61" t="str">
        <f t="shared" si="1"/>
        <v/>
      </c>
      <c r="D191" s="62"/>
      <c r="E191" s="62"/>
      <c r="F191" s="63"/>
      <c r="G191" s="62"/>
      <c r="H191" s="65"/>
      <c r="I191" s="65"/>
      <c r="J191" s="66" t="str">
        <f>IF(I191&lt;&gt;"",(I191-H191)-almoco,"")</f>
        <v/>
      </c>
      <c r="K191" s="67"/>
      <c r="L191" s="59"/>
      <c r="M191" s="59"/>
      <c r="N191" s="68"/>
      <c r="O191" s="69"/>
      <c r="P191" s="69"/>
      <c r="Q191" s="59"/>
      <c r="R191" s="69"/>
      <c r="S191" s="59"/>
      <c r="T191" s="59"/>
      <c r="U191" s="62"/>
      <c r="V191" s="65"/>
      <c r="W191" s="65"/>
      <c r="X191" s="66" t="str">
        <f>IF(W191&lt;&gt;"",IF((W191-V191)-almoco&gt;=corte_almoco,(W191-V191)-almoco,(W191-V191)),"")</f>
        <v/>
      </c>
      <c r="Y191" s="66" t="str">
        <f t="shared" si="2"/>
        <v/>
      </c>
      <c r="Z191" s="59"/>
      <c r="AA191" s="59"/>
      <c r="AB191" s="59"/>
      <c r="AC191" s="70"/>
      <c r="AD191" s="70"/>
      <c r="AE191" s="71" t="str">
        <f t="shared" si="3"/>
        <v/>
      </c>
      <c r="AF191" s="71" t="str">
        <f>IF(X191&lt;&gt;"",(HOUR(X191)+MINUTE(X191)/60)*custohh,"")</f>
        <v/>
      </c>
      <c r="AG191" s="70"/>
      <c r="AH191" s="71" t="str">
        <f t="shared" si="4"/>
        <v/>
      </c>
      <c r="AI191" s="59"/>
      <c r="AJ191" s="59"/>
      <c r="AK191" s="59"/>
      <c r="AL191" s="72"/>
      <c r="AM191" s="59"/>
      <c r="AN191" s="73"/>
      <c r="AO191" s="59"/>
      <c r="AP191" s="59"/>
      <c r="AQ191" s="74"/>
      <c r="AR191" s="74"/>
      <c r="AS191" s="62"/>
      <c r="AT191" s="62"/>
      <c r="AU191" s="59"/>
    </row>
    <row r="192">
      <c r="A192" s="59"/>
      <c r="B192" s="60" t="str">
        <f>IFERROR(VLOOKUP($A192,contratos,2,FALSE),"")</f>
        <v/>
      </c>
      <c r="C192" s="61" t="str">
        <f t="shared" si="1"/>
        <v/>
      </c>
      <c r="D192" s="62"/>
      <c r="E192" s="62"/>
      <c r="F192" s="63"/>
      <c r="G192" s="62"/>
      <c r="H192" s="65"/>
      <c r="I192" s="65"/>
      <c r="J192" s="66" t="str">
        <f>IF(I192&lt;&gt;"",(I192-H192)-almoco,"")</f>
        <v/>
      </c>
      <c r="K192" s="67"/>
      <c r="L192" s="59"/>
      <c r="M192" s="59"/>
      <c r="N192" s="68"/>
      <c r="O192" s="69"/>
      <c r="P192" s="69"/>
      <c r="Q192" s="59"/>
      <c r="R192" s="69"/>
      <c r="S192" s="59"/>
      <c r="T192" s="59"/>
      <c r="U192" s="62"/>
      <c r="V192" s="65"/>
      <c r="W192" s="65"/>
      <c r="X192" s="66" t="str">
        <f>IF(W192&lt;&gt;"",IF((W192-V192)-almoco&gt;=corte_almoco,(W192-V192)-almoco,(W192-V192)),"")</f>
        <v/>
      </c>
      <c r="Y192" s="66" t="str">
        <f t="shared" si="2"/>
        <v/>
      </c>
      <c r="Z192" s="59"/>
      <c r="AA192" s="59"/>
      <c r="AB192" s="59"/>
      <c r="AC192" s="70"/>
      <c r="AD192" s="70"/>
      <c r="AE192" s="71" t="str">
        <f t="shared" si="3"/>
        <v/>
      </c>
      <c r="AF192" s="71" t="str">
        <f>IF(X192&lt;&gt;"",(HOUR(X192)+MINUTE(X192)/60)*custohh,"")</f>
        <v/>
      </c>
      <c r="AG192" s="70"/>
      <c r="AH192" s="71" t="str">
        <f t="shared" si="4"/>
        <v/>
      </c>
      <c r="AI192" s="59"/>
      <c r="AJ192" s="59"/>
      <c r="AK192" s="59"/>
      <c r="AL192" s="72"/>
      <c r="AM192" s="59"/>
      <c r="AN192" s="73"/>
      <c r="AO192" s="59"/>
      <c r="AP192" s="59"/>
      <c r="AQ192" s="74"/>
      <c r="AR192" s="74"/>
      <c r="AS192" s="62"/>
      <c r="AT192" s="62"/>
      <c r="AU192" s="59"/>
    </row>
    <row r="193">
      <c r="A193" s="59"/>
      <c r="B193" s="60" t="str">
        <f>IFERROR(VLOOKUP($A193,contratos,2,FALSE),"")</f>
        <v/>
      </c>
      <c r="C193" s="61" t="str">
        <f t="shared" si="1"/>
        <v/>
      </c>
      <c r="D193" s="62"/>
      <c r="E193" s="62"/>
      <c r="F193" s="63"/>
      <c r="G193" s="62"/>
      <c r="H193" s="65"/>
      <c r="I193" s="65"/>
      <c r="J193" s="66" t="str">
        <f>IF(I193&lt;&gt;"",(I193-H193)-almoco,"")</f>
        <v/>
      </c>
      <c r="K193" s="67"/>
      <c r="L193" s="59"/>
      <c r="M193" s="59"/>
      <c r="N193" s="68"/>
      <c r="O193" s="69"/>
      <c r="P193" s="69"/>
      <c r="Q193" s="59"/>
      <c r="R193" s="69"/>
      <c r="S193" s="59"/>
      <c r="T193" s="59"/>
      <c r="U193" s="62"/>
      <c r="V193" s="65"/>
      <c r="W193" s="65"/>
      <c r="X193" s="66" t="str">
        <f>IF(W193&lt;&gt;"",IF((W193-V193)-almoco&gt;=corte_almoco,(W193-V193)-almoco,(W193-V193)),"")</f>
        <v/>
      </c>
      <c r="Y193" s="66" t="str">
        <f t="shared" si="2"/>
        <v/>
      </c>
      <c r="Z193" s="59"/>
      <c r="AA193" s="59"/>
      <c r="AB193" s="59"/>
      <c r="AC193" s="70"/>
      <c r="AD193" s="70"/>
      <c r="AE193" s="71" t="str">
        <f t="shared" si="3"/>
        <v/>
      </c>
      <c r="AF193" s="71" t="str">
        <f>IF(X193&lt;&gt;"",(HOUR(X193)+MINUTE(X193)/60)*custohh,"")</f>
        <v/>
      </c>
      <c r="AG193" s="70"/>
      <c r="AH193" s="71" t="str">
        <f t="shared" si="4"/>
        <v/>
      </c>
      <c r="AI193" s="59"/>
      <c r="AJ193" s="59"/>
      <c r="AK193" s="59"/>
      <c r="AL193" s="72"/>
      <c r="AM193" s="59"/>
      <c r="AN193" s="73"/>
      <c r="AO193" s="59"/>
      <c r="AP193" s="59"/>
      <c r="AQ193" s="74"/>
      <c r="AR193" s="74"/>
      <c r="AS193" s="62"/>
      <c r="AT193" s="62"/>
      <c r="AU193" s="59"/>
    </row>
    <row r="194">
      <c r="A194" s="59"/>
      <c r="B194" s="60" t="str">
        <f>IFERROR(VLOOKUP($A194,contratos,2,FALSE),"")</f>
        <v/>
      </c>
      <c r="C194" s="61" t="str">
        <f t="shared" si="1"/>
        <v/>
      </c>
      <c r="D194" s="62"/>
      <c r="E194" s="62"/>
      <c r="F194" s="63"/>
      <c r="G194" s="62"/>
      <c r="H194" s="65"/>
      <c r="I194" s="65"/>
      <c r="J194" s="66" t="str">
        <f>IF(I194&lt;&gt;"",(I194-H194)-almoco,"")</f>
        <v/>
      </c>
      <c r="K194" s="67"/>
      <c r="L194" s="59"/>
      <c r="M194" s="59"/>
      <c r="N194" s="68"/>
      <c r="O194" s="69"/>
      <c r="P194" s="69"/>
      <c r="Q194" s="59"/>
      <c r="R194" s="69"/>
      <c r="S194" s="59"/>
      <c r="T194" s="59"/>
      <c r="U194" s="62"/>
      <c r="V194" s="65"/>
      <c r="W194" s="65"/>
      <c r="X194" s="66" t="str">
        <f>IF(W194&lt;&gt;"",IF((W194-V194)-almoco&gt;=corte_almoco,(W194-V194)-almoco,(W194-V194)),"")</f>
        <v/>
      </c>
      <c r="Y194" s="66" t="str">
        <f t="shared" si="2"/>
        <v/>
      </c>
      <c r="Z194" s="59"/>
      <c r="AA194" s="59"/>
      <c r="AB194" s="59"/>
      <c r="AC194" s="70"/>
      <c r="AD194" s="70"/>
      <c r="AE194" s="71" t="str">
        <f t="shared" si="3"/>
        <v/>
      </c>
      <c r="AF194" s="71" t="str">
        <f>IF(X194&lt;&gt;"",(HOUR(X194)+MINUTE(X194)/60)*custohh,"")</f>
        <v/>
      </c>
      <c r="AG194" s="70"/>
      <c r="AH194" s="71" t="str">
        <f t="shared" si="4"/>
        <v/>
      </c>
      <c r="AI194" s="59"/>
      <c r="AJ194" s="59"/>
      <c r="AK194" s="59"/>
      <c r="AL194" s="72"/>
      <c r="AM194" s="59"/>
      <c r="AN194" s="73"/>
      <c r="AO194" s="59"/>
      <c r="AP194" s="59"/>
      <c r="AQ194" s="74"/>
      <c r="AR194" s="74"/>
      <c r="AS194" s="62"/>
      <c r="AT194" s="62"/>
      <c r="AU194" s="59"/>
    </row>
    <row r="195">
      <c r="A195" s="59"/>
      <c r="B195" s="60" t="str">
        <f>IFERROR(VLOOKUP($A195,contratos,2,FALSE),"")</f>
        <v/>
      </c>
      <c r="C195" s="61" t="str">
        <f t="shared" si="1"/>
        <v/>
      </c>
      <c r="D195" s="62"/>
      <c r="E195" s="62"/>
      <c r="F195" s="63"/>
      <c r="G195" s="62"/>
      <c r="H195" s="65"/>
      <c r="I195" s="65"/>
      <c r="J195" s="66" t="str">
        <f>IF(I195&lt;&gt;"",(I195-H195)-almoco,"")</f>
        <v/>
      </c>
      <c r="K195" s="67"/>
      <c r="L195" s="59"/>
      <c r="M195" s="59"/>
      <c r="N195" s="68"/>
      <c r="O195" s="69"/>
      <c r="P195" s="69"/>
      <c r="Q195" s="59"/>
      <c r="R195" s="69"/>
      <c r="S195" s="59"/>
      <c r="T195" s="59"/>
      <c r="U195" s="62"/>
      <c r="V195" s="65"/>
      <c r="W195" s="65"/>
      <c r="X195" s="66" t="str">
        <f>IF(W195&lt;&gt;"",IF((W195-V195)-almoco&gt;=corte_almoco,(W195-V195)-almoco,(W195-V195)),"")</f>
        <v/>
      </c>
      <c r="Y195" s="66" t="str">
        <f t="shared" si="2"/>
        <v/>
      </c>
      <c r="Z195" s="59"/>
      <c r="AA195" s="59"/>
      <c r="AB195" s="59"/>
      <c r="AC195" s="70"/>
      <c r="AD195" s="70"/>
      <c r="AE195" s="71" t="str">
        <f t="shared" si="3"/>
        <v/>
      </c>
      <c r="AF195" s="71" t="str">
        <f>IF(X195&lt;&gt;"",(HOUR(X195)+MINUTE(X195)/60)*custohh,"")</f>
        <v/>
      </c>
      <c r="AG195" s="70"/>
      <c r="AH195" s="71" t="str">
        <f t="shared" si="4"/>
        <v/>
      </c>
      <c r="AI195" s="59"/>
      <c r="AJ195" s="59"/>
      <c r="AK195" s="59"/>
      <c r="AL195" s="72"/>
      <c r="AM195" s="59"/>
      <c r="AN195" s="73"/>
      <c r="AO195" s="59"/>
      <c r="AP195" s="59"/>
      <c r="AQ195" s="74"/>
      <c r="AR195" s="74"/>
      <c r="AS195" s="62"/>
      <c r="AT195" s="62"/>
      <c r="AU195" s="59"/>
    </row>
    <row r="196">
      <c r="A196" s="59"/>
      <c r="B196" s="60" t="str">
        <f>IFERROR(VLOOKUP($A196,contratos,2,FALSE),"")</f>
        <v/>
      </c>
      <c r="C196" s="61" t="str">
        <f t="shared" si="1"/>
        <v/>
      </c>
      <c r="D196" s="62"/>
      <c r="E196" s="62"/>
      <c r="F196" s="63"/>
      <c r="G196" s="62"/>
      <c r="H196" s="65"/>
      <c r="I196" s="65"/>
      <c r="J196" s="66" t="str">
        <f>IF(I196&lt;&gt;"",(I196-H196)-almoco,"")</f>
        <v/>
      </c>
      <c r="K196" s="67"/>
      <c r="L196" s="59"/>
      <c r="M196" s="59"/>
      <c r="N196" s="68"/>
      <c r="O196" s="69"/>
      <c r="P196" s="69"/>
      <c r="Q196" s="59"/>
      <c r="R196" s="69"/>
      <c r="S196" s="59"/>
      <c r="T196" s="59"/>
      <c r="U196" s="62"/>
      <c r="V196" s="65"/>
      <c r="W196" s="65"/>
      <c r="X196" s="66" t="str">
        <f>IF(W196&lt;&gt;"",IF((W196-V196)-almoco&gt;=corte_almoco,(W196-V196)-almoco,(W196-V196)),"")</f>
        <v/>
      </c>
      <c r="Y196" s="66" t="str">
        <f t="shared" si="2"/>
        <v/>
      </c>
      <c r="Z196" s="59"/>
      <c r="AA196" s="59"/>
      <c r="AB196" s="59"/>
      <c r="AC196" s="70"/>
      <c r="AD196" s="70"/>
      <c r="AE196" s="71" t="str">
        <f t="shared" si="3"/>
        <v/>
      </c>
      <c r="AF196" s="71" t="str">
        <f>IF(X196&lt;&gt;"",(HOUR(X196)+MINUTE(X196)/60)*custohh,"")</f>
        <v/>
      </c>
      <c r="AG196" s="70"/>
      <c r="AH196" s="71" t="str">
        <f t="shared" si="4"/>
        <v/>
      </c>
      <c r="AI196" s="59"/>
      <c r="AJ196" s="59"/>
      <c r="AK196" s="59"/>
      <c r="AL196" s="72"/>
      <c r="AM196" s="59"/>
      <c r="AN196" s="73"/>
      <c r="AO196" s="59"/>
      <c r="AP196" s="59"/>
      <c r="AQ196" s="74"/>
      <c r="AR196" s="74"/>
      <c r="AS196" s="62"/>
      <c r="AT196" s="62"/>
      <c r="AU196" s="59"/>
    </row>
    <row r="197">
      <c r="A197" s="59"/>
      <c r="B197" s="60" t="str">
        <f>IFERROR(VLOOKUP($A197,contratos,2,FALSE),"")</f>
        <v/>
      </c>
      <c r="C197" s="61" t="str">
        <f t="shared" si="1"/>
        <v/>
      </c>
      <c r="D197" s="62"/>
      <c r="E197" s="62"/>
      <c r="F197" s="63"/>
      <c r="G197" s="62"/>
      <c r="H197" s="65"/>
      <c r="I197" s="65"/>
      <c r="J197" s="66" t="str">
        <f>IF(I197&lt;&gt;"",(I197-H197)-almoco,"")</f>
        <v/>
      </c>
      <c r="K197" s="67"/>
      <c r="L197" s="59"/>
      <c r="M197" s="59"/>
      <c r="N197" s="68"/>
      <c r="O197" s="69"/>
      <c r="P197" s="69"/>
      <c r="Q197" s="59"/>
      <c r="R197" s="69"/>
      <c r="S197" s="59"/>
      <c r="T197" s="59"/>
      <c r="U197" s="62"/>
      <c r="V197" s="65"/>
      <c r="W197" s="65"/>
      <c r="X197" s="66" t="str">
        <f>IF(W197&lt;&gt;"",IF((W197-V197)-almoco&gt;=corte_almoco,(W197-V197)-almoco,(W197-V197)),"")</f>
        <v/>
      </c>
      <c r="Y197" s="66" t="str">
        <f t="shared" si="2"/>
        <v/>
      </c>
      <c r="Z197" s="59"/>
      <c r="AA197" s="59"/>
      <c r="AB197" s="59"/>
      <c r="AC197" s="70"/>
      <c r="AD197" s="70"/>
      <c r="AE197" s="71" t="str">
        <f t="shared" si="3"/>
        <v/>
      </c>
      <c r="AF197" s="71" t="str">
        <f>IF(X197&lt;&gt;"",(HOUR(X197)+MINUTE(X197)/60)*custohh,"")</f>
        <v/>
      </c>
      <c r="AG197" s="70"/>
      <c r="AH197" s="71" t="str">
        <f t="shared" si="4"/>
        <v/>
      </c>
      <c r="AI197" s="59"/>
      <c r="AJ197" s="59"/>
      <c r="AK197" s="59"/>
      <c r="AL197" s="72"/>
      <c r="AM197" s="59"/>
      <c r="AN197" s="73"/>
      <c r="AO197" s="59"/>
      <c r="AP197" s="59"/>
      <c r="AQ197" s="74"/>
      <c r="AR197" s="74"/>
      <c r="AS197" s="62"/>
      <c r="AT197" s="62"/>
      <c r="AU197" s="59"/>
    </row>
    <row r="198">
      <c r="A198" s="59"/>
      <c r="B198" s="60" t="str">
        <f>IFERROR(VLOOKUP($A198,contratos,2,FALSE),"")</f>
        <v/>
      </c>
      <c r="C198" s="61" t="str">
        <f t="shared" si="1"/>
        <v/>
      </c>
      <c r="D198" s="62"/>
      <c r="E198" s="62"/>
      <c r="F198" s="63"/>
      <c r="G198" s="62"/>
      <c r="H198" s="65"/>
      <c r="I198" s="65"/>
      <c r="J198" s="66" t="str">
        <f>IF(I198&lt;&gt;"",(I198-H198)-almoco,"")</f>
        <v/>
      </c>
      <c r="K198" s="67"/>
      <c r="L198" s="59"/>
      <c r="M198" s="59"/>
      <c r="N198" s="68"/>
      <c r="O198" s="69"/>
      <c r="P198" s="69"/>
      <c r="Q198" s="59"/>
      <c r="R198" s="69"/>
      <c r="S198" s="59"/>
      <c r="T198" s="59"/>
      <c r="U198" s="62"/>
      <c r="V198" s="65"/>
      <c r="W198" s="65"/>
      <c r="X198" s="66" t="str">
        <f>IF(W198&lt;&gt;"",IF((W198-V198)-almoco&gt;=corte_almoco,(W198-V198)-almoco,(W198-V198)),"")</f>
        <v/>
      </c>
      <c r="Y198" s="66" t="str">
        <f t="shared" si="2"/>
        <v/>
      </c>
      <c r="Z198" s="59"/>
      <c r="AA198" s="59"/>
      <c r="AB198" s="59"/>
      <c r="AC198" s="70"/>
      <c r="AD198" s="70"/>
      <c r="AE198" s="71" t="str">
        <f t="shared" si="3"/>
        <v/>
      </c>
      <c r="AF198" s="71" t="str">
        <f>IF(X198&lt;&gt;"",(HOUR(X198)+MINUTE(X198)/60)*custohh,"")</f>
        <v/>
      </c>
      <c r="AG198" s="70"/>
      <c r="AH198" s="71" t="str">
        <f t="shared" si="4"/>
        <v/>
      </c>
      <c r="AI198" s="59"/>
      <c r="AJ198" s="59"/>
      <c r="AK198" s="59"/>
      <c r="AL198" s="72"/>
      <c r="AM198" s="59"/>
      <c r="AN198" s="73"/>
      <c r="AO198" s="59"/>
      <c r="AP198" s="59"/>
      <c r="AQ198" s="74"/>
      <c r="AR198" s="74"/>
      <c r="AS198" s="62"/>
      <c r="AT198" s="62"/>
      <c r="AU198" s="59"/>
    </row>
    <row r="199">
      <c r="A199" s="59"/>
      <c r="B199" s="60" t="str">
        <f>IFERROR(VLOOKUP($A199,contratos,2,FALSE),"")</f>
        <v/>
      </c>
      <c r="C199" s="61" t="str">
        <f t="shared" si="1"/>
        <v/>
      </c>
      <c r="D199" s="62"/>
      <c r="E199" s="62"/>
      <c r="F199" s="63"/>
      <c r="G199" s="62"/>
      <c r="H199" s="65"/>
      <c r="I199" s="65"/>
      <c r="J199" s="66" t="str">
        <f>IF(I199&lt;&gt;"",(I199-H199)-almoco,"")</f>
        <v/>
      </c>
      <c r="K199" s="67"/>
      <c r="L199" s="59"/>
      <c r="M199" s="59"/>
      <c r="N199" s="68"/>
      <c r="O199" s="69"/>
      <c r="P199" s="69"/>
      <c r="Q199" s="59"/>
      <c r="R199" s="69"/>
      <c r="S199" s="59"/>
      <c r="T199" s="59"/>
      <c r="U199" s="62"/>
      <c r="V199" s="65"/>
      <c r="W199" s="65"/>
      <c r="X199" s="66" t="str">
        <f>IF(W199&lt;&gt;"",IF((W199-V199)-almoco&gt;=corte_almoco,(W199-V199)-almoco,(W199-V199)),"")</f>
        <v/>
      </c>
      <c r="Y199" s="66" t="str">
        <f t="shared" si="2"/>
        <v/>
      </c>
      <c r="Z199" s="59"/>
      <c r="AA199" s="59"/>
      <c r="AB199" s="59"/>
      <c r="AC199" s="70"/>
      <c r="AD199" s="70"/>
      <c r="AE199" s="71" t="str">
        <f t="shared" si="3"/>
        <v/>
      </c>
      <c r="AF199" s="71" t="str">
        <f>IF(X199&lt;&gt;"",(HOUR(X199)+MINUTE(X199)/60)*custohh,"")</f>
        <v/>
      </c>
      <c r="AG199" s="70"/>
      <c r="AH199" s="71" t="str">
        <f t="shared" si="4"/>
        <v/>
      </c>
      <c r="AI199" s="59"/>
      <c r="AJ199" s="59"/>
      <c r="AK199" s="59"/>
      <c r="AL199" s="72"/>
      <c r="AM199" s="59"/>
      <c r="AN199" s="73"/>
      <c r="AO199" s="59"/>
      <c r="AP199" s="59"/>
      <c r="AQ199" s="74"/>
      <c r="AR199" s="74"/>
      <c r="AS199" s="62"/>
      <c r="AT199" s="62"/>
      <c r="AU199" s="59"/>
    </row>
    <row r="200">
      <c r="A200" s="59"/>
      <c r="B200" s="60" t="str">
        <f>IFERROR(VLOOKUP($A200,contratos,2,FALSE),"")</f>
        <v/>
      </c>
      <c r="C200" s="61" t="str">
        <f t="shared" si="1"/>
        <v/>
      </c>
      <c r="D200" s="62"/>
      <c r="E200" s="62"/>
      <c r="F200" s="63"/>
      <c r="G200" s="62"/>
      <c r="H200" s="65"/>
      <c r="I200" s="65"/>
      <c r="J200" s="66" t="str">
        <f>IF(I200&lt;&gt;"",(I200-H200)-almoco,"")</f>
        <v/>
      </c>
      <c r="K200" s="67"/>
      <c r="L200" s="59"/>
      <c r="M200" s="59"/>
      <c r="N200" s="68"/>
      <c r="O200" s="69"/>
      <c r="P200" s="69"/>
      <c r="Q200" s="59"/>
      <c r="R200" s="69"/>
      <c r="S200" s="59"/>
      <c r="T200" s="59"/>
      <c r="U200" s="62"/>
      <c r="V200" s="65"/>
      <c r="W200" s="65"/>
      <c r="X200" s="66" t="str">
        <f>IF(W200&lt;&gt;"",IF((W200-V200)-almoco&gt;=corte_almoco,(W200-V200)-almoco,(W200-V200)),"")</f>
        <v/>
      </c>
      <c r="Y200" s="66" t="str">
        <f t="shared" si="2"/>
        <v/>
      </c>
      <c r="Z200" s="59"/>
      <c r="AA200" s="59"/>
      <c r="AB200" s="59"/>
      <c r="AC200" s="70"/>
      <c r="AD200" s="70"/>
      <c r="AE200" s="71" t="str">
        <f t="shared" si="3"/>
        <v/>
      </c>
      <c r="AF200" s="71" t="str">
        <f>IF(X200&lt;&gt;"",(HOUR(X200)+MINUTE(X200)/60)*custohh,"")</f>
        <v/>
      </c>
      <c r="AG200" s="70"/>
      <c r="AH200" s="71" t="str">
        <f t="shared" si="4"/>
        <v/>
      </c>
      <c r="AI200" s="59"/>
      <c r="AJ200" s="59"/>
      <c r="AK200" s="59"/>
      <c r="AL200" s="72"/>
      <c r="AM200" s="59"/>
      <c r="AN200" s="73"/>
      <c r="AO200" s="59"/>
      <c r="AP200" s="59"/>
      <c r="AQ200" s="74"/>
      <c r="AR200" s="74"/>
      <c r="AS200" s="62"/>
      <c r="AT200" s="62"/>
      <c r="AU200" s="59"/>
    </row>
    <row r="201">
      <c r="A201" s="59"/>
      <c r="B201" s="60" t="str">
        <f>IFERROR(VLOOKUP($A201,contratos,2,FALSE),"")</f>
        <v/>
      </c>
      <c r="C201" s="61" t="str">
        <f t="shared" si="1"/>
        <v/>
      </c>
      <c r="D201" s="62"/>
      <c r="E201" s="62"/>
      <c r="F201" s="63"/>
      <c r="G201" s="62"/>
      <c r="H201" s="65"/>
      <c r="I201" s="65"/>
      <c r="J201" s="66" t="str">
        <f>IF(I201&lt;&gt;"",(I201-H201)-almoco,"")</f>
        <v/>
      </c>
      <c r="K201" s="67"/>
      <c r="L201" s="59"/>
      <c r="M201" s="59"/>
      <c r="N201" s="68"/>
      <c r="O201" s="69"/>
      <c r="P201" s="69"/>
      <c r="Q201" s="59"/>
      <c r="R201" s="69"/>
      <c r="S201" s="59"/>
      <c r="T201" s="59"/>
      <c r="U201" s="62"/>
      <c r="V201" s="65"/>
      <c r="W201" s="65"/>
      <c r="X201" s="66" t="str">
        <f>IF(W201&lt;&gt;"",IF((W201-V201)-almoco&gt;=corte_almoco,(W201-V201)-almoco,(W201-V201)),"")</f>
        <v/>
      </c>
      <c r="Y201" s="66" t="str">
        <f t="shared" si="2"/>
        <v/>
      </c>
      <c r="Z201" s="59"/>
      <c r="AA201" s="59"/>
      <c r="AB201" s="59"/>
      <c r="AC201" s="70"/>
      <c r="AD201" s="70"/>
      <c r="AE201" s="71" t="str">
        <f t="shared" si="3"/>
        <v/>
      </c>
      <c r="AF201" s="71" t="str">
        <f>IF(X201&lt;&gt;"",(HOUR(X201)+MINUTE(X201)/60)*custohh,"")</f>
        <v/>
      </c>
      <c r="AG201" s="70"/>
      <c r="AH201" s="71" t="str">
        <f t="shared" si="4"/>
        <v/>
      </c>
      <c r="AI201" s="59"/>
      <c r="AJ201" s="59"/>
      <c r="AK201" s="59"/>
      <c r="AL201" s="72"/>
      <c r="AM201" s="59"/>
      <c r="AN201" s="73"/>
      <c r="AO201" s="59"/>
      <c r="AP201" s="59"/>
      <c r="AQ201" s="74"/>
      <c r="AR201" s="74"/>
      <c r="AS201" s="62"/>
      <c r="AT201" s="62"/>
      <c r="AU201" s="59"/>
    </row>
    <row r="202">
      <c r="A202" s="59"/>
      <c r="B202" s="60" t="str">
        <f>IFERROR(VLOOKUP($A202,contratos,2,FALSE),"")</f>
        <v/>
      </c>
      <c r="C202" s="61" t="str">
        <f t="shared" si="1"/>
        <v/>
      </c>
      <c r="D202" s="62"/>
      <c r="E202" s="62"/>
      <c r="F202" s="63"/>
      <c r="G202" s="62"/>
      <c r="H202" s="65"/>
      <c r="I202" s="65"/>
      <c r="J202" s="66" t="str">
        <f>IF(I202&lt;&gt;"",(I202-H202)-almoco,"")</f>
        <v/>
      </c>
      <c r="K202" s="67"/>
      <c r="L202" s="59"/>
      <c r="M202" s="59"/>
      <c r="N202" s="68"/>
      <c r="O202" s="69"/>
      <c r="P202" s="69"/>
      <c r="Q202" s="59"/>
      <c r="R202" s="69"/>
      <c r="S202" s="59"/>
      <c r="T202" s="59"/>
      <c r="U202" s="62"/>
      <c r="V202" s="65"/>
      <c r="W202" s="65"/>
      <c r="X202" s="66" t="str">
        <f>IF(W202&lt;&gt;"",IF((W202-V202)-almoco&gt;=corte_almoco,(W202-V202)-almoco,(W202-V202)),"")</f>
        <v/>
      </c>
      <c r="Y202" s="66" t="str">
        <f t="shared" si="2"/>
        <v/>
      </c>
      <c r="Z202" s="59"/>
      <c r="AA202" s="59"/>
      <c r="AB202" s="59"/>
      <c r="AC202" s="70"/>
      <c r="AD202" s="70"/>
      <c r="AE202" s="71" t="str">
        <f t="shared" si="3"/>
        <v/>
      </c>
      <c r="AF202" s="71" t="str">
        <f>IF(X202&lt;&gt;"",(HOUR(X202)+MINUTE(X202)/60)*custohh,"")</f>
        <v/>
      </c>
      <c r="AG202" s="70"/>
      <c r="AH202" s="71" t="str">
        <f t="shared" si="4"/>
        <v/>
      </c>
      <c r="AI202" s="59"/>
      <c r="AJ202" s="59"/>
      <c r="AK202" s="59"/>
      <c r="AL202" s="72"/>
      <c r="AM202" s="59"/>
      <c r="AN202" s="73"/>
      <c r="AO202" s="59"/>
      <c r="AP202" s="59"/>
      <c r="AQ202" s="74"/>
      <c r="AR202" s="74"/>
      <c r="AS202" s="62"/>
      <c r="AT202" s="62"/>
      <c r="AU202" s="59"/>
    </row>
    <row r="203">
      <c r="A203" s="59"/>
      <c r="B203" s="60" t="str">
        <f>IFERROR(VLOOKUP($A203,contratos,2,FALSE),"")</f>
        <v/>
      </c>
      <c r="C203" s="61" t="str">
        <f t="shared" si="1"/>
        <v/>
      </c>
      <c r="D203" s="62"/>
      <c r="E203" s="62"/>
      <c r="F203" s="63"/>
      <c r="G203" s="62"/>
      <c r="H203" s="65"/>
      <c r="I203" s="65"/>
      <c r="J203" s="66" t="str">
        <f>IF(I203&lt;&gt;"",(I203-H203)-almoco,"")</f>
        <v/>
      </c>
      <c r="K203" s="67"/>
      <c r="L203" s="59"/>
      <c r="M203" s="59"/>
      <c r="N203" s="68"/>
      <c r="O203" s="69"/>
      <c r="P203" s="69"/>
      <c r="Q203" s="59"/>
      <c r="R203" s="69"/>
      <c r="S203" s="59"/>
      <c r="T203" s="59"/>
      <c r="U203" s="62"/>
      <c r="V203" s="65"/>
      <c r="W203" s="65"/>
      <c r="X203" s="66" t="str">
        <f>IF(W203&lt;&gt;"",IF((W203-V203)-almoco&gt;=corte_almoco,(W203-V203)-almoco,(W203-V203)),"")</f>
        <v/>
      </c>
      <c r="Y203" s="66" t="str">
        <f t="shared" si="2"/>
        <v/>
      </c>
      <c r="Z203" s="59"/>
      <c r="AA203" s="59"/>
      <c r="AB203" s="59"/>
      <c r="AC203" s="70"/>
      <c r="AD203" s="70"/>
      <c r="AE203" s="71" t="str">
        <f t="shared" si="3"/>
        <v/>
      </c>
      <c r="AF203" s="71" t="str">
        <f>IF(X203&lt;&gt;"",(HOUR(X203)+MINUTE(X203)/60)*custohh,"")</f>
        <v/>
      </c>
      <c r="AG203" s="70"/>
      <c r="AH203" s="71" t="str">
        <f t="shared" si="4"/>
        <v/>
      </c>
      <c r="AI203" s="59"/>
      <c r="AJ203" s="59"/>
      <c r="AK203" s="59"/>
      <c r="AL203" s="72"/>
      <c r="AM203" s="59"/>
      <c r="AN203" s="73"/>
      <c r="AO203" s="59"/>
      <c r="AP203" s="59"/>
      <c r="AQ203" s="74"/>
      <c r="AR203" s="74"/>
      <c r="AS203" s="62"/>
      <c r="AT203" s="62"/>
      <c r="AU203" s="59"/>
    </row>
    <row r="204">
      <c r="A204" s="59"/>
      <c r="B204" s="60" t="str">
        <f>IFERROR(VLOOKUP($A204,contratos,2,FALSE),"")</f>
        <v/>
      </c>
      <c r="C204" s="61" t="str">
        <f t="shared" si="1"/>
        <v/>
      </c>
      <c r="D204" s="62"/>
      <c r="E204" s="62"/>
      <c r="F204" s="63"/>
      <c r="G204" s="62"/>
      <c r="H204" s="65"/>
      <c r="I204" s="65"/>
      <c r="J204" s="66" t="str">
        <f>IF(I204&lt;&gt;"",(I204-H204)-almoco,"")</f>
        <v/>
      </c>
      <c r="K204" s="67"/>
      <c r="L204" s="59"/>
      <c r="M204" s="59"/>
      <c r="N204" s="68"/>
      <c r="O204" s="69"/>
      <c r="P204" s="69"/>
      <c r="Q204" s="59"/>
      <c r="R204" s="69"/>
      <c r="S204" s="59"/>
      <c r="T204" s="59"/>
      <c r="U204" s="62"/>
      <c r="V204" s="65"/>
      <c r="W204" s="65"/>
      <c r="X204" s="66" t="str">
        <f>IF(W204&lt;&gt;"",IF((W204-V204)-almoco&gt;=corte_almoco,(W204-V204)-almoco,(W204-V204)),"")</f>
        <v/>
      </c>
      <c r="Y204" s="66" t="str">
        <f t="shared" si="2"/>
        <v/>
      </c>
      <c r="Z204" s="59"/>
      <c r="AA204" s="59"/>
      <c r="AB204" s="59"/>
      <c r="AC204" s="70"/>
      <c r="AD204" s="70"/>
      <c r="AE204" s="71" t="str">
        <f t="shared" si="3"/>
        <v/>
      </c>
      <c r="AF204" s="71" t="str">
        <f>IF(X204&lt;&gt;"",(HOUR(X204)+MINUTE(X204)/60)*custohh,"")</f>
        <v/>
      </c>
      <c r="AG204" s="70"/>
      <c r="AH204" s="71" t="str">
        <f t="shared" si="4"/>
        <v/>
      </c>
      <c r="AI204" s="59"/>
      <c r="AJ204" s="59"/>
      <c r="AK204" s="59"/>
      <c r="AL204" s="72"/>
      <c r="AM204" s="59"/>
      <c r="AN204" s="73"/>
      <c r="AO204" s="59"/>
      <c r="AP204" s="59"/>
      <c r="AQ204" s="74"/>
      <c r="AR204" s="74"/>
      <c r="AS204" s="62"/>
      <c r="AT204" s="62"/>
      <c r="AU204" s="59"/>
    </row>
    <row r="205">
      <c r="A205" s="59"/>
      <c r="B205" s="60" t="str">
        <f>IFERROR(VLOOKUP($A205,contratos,2,FALSE),"")</f>
        <v/>
      </c>
      <c r="C205" s="61" t="str">
        <f t="shared" si="1"/>
        <v/>
      </c>
      <c r="D205" s="62"/>
      <c r="E205" s="62"/>
      <c r="F205" s="63"/>
      <c r="G205" s="62"/>
      <c r="H205" s="65"/>
      <c r="I205" s="65"/>
      <c r="J205" s="66" t="str">
        <f>IF(I205&lt;&gt;"",(I205-H205)-almoco,"")</f>
        <v/>
      </c>
      <c r="K205" s="67"/>
      <c r="L205" s="59"/>
      <c r="M205" s="59"/>
      <c r="N205" s="68"/>
      <c r="O205" s="69"/>
      <c r="P205" s="69"/>
      <c r="Q205" s="59"/>
      <c r="R205" s="69"/>
      <c r="S205" s="59"/>
      <c r="T205" s="59"/>
      <c r="U205" s="62"/>
      <c r="V205" s="65"/>
      <c r="W205" s="65"/>
      <c r="X205" s="66" t="str">
        <f>IF(W205&lt;&gt;"",IF((W205-V205)-almoco&gt;=corte_almoco,(W205-V205)-almoco,(W205-V205)),"")</f>
        <v/>
      </c>
      <c r="Y205" s="66" t="str">
        <f t="shared" si="2"/>
        <v/>
      </c>
      <c r="Z205" s="59"/>
      <c r="AA205" s="59"/>
      <c r="AB205" s="59"/>
      <c r="AC205" s="70"/>
      <c r="AD205" s="70"/>
      <c r="AE205" s="71" t="str">
        <f t="shared" si="3"/>
        <v/>
      </c>
      <c r="AF205" s="71" t="str">
        <f>IF(X205&lt;&gt;"",(HOUR(X205)+MINUTE(X205)/60)*custohh,"")</f>
        <v/>
      </c>
      <c r="AG205" s="70"/>
      <c r="AH205" s="71" t="str">
        <f t="shared" si="4"/>
        <v/>
      </c>
      <c r="AI205" s="59"/>
      <c r="AJ205" s="59"/>
      <c r="AK205" s="59"/>
      <c r="AL205" s="72"/>
      <c r="AM205" s="59"/>
      <c r="AN205" s="73"/>
      <c r="AO205" s="59"/>
      <c r="AP205" s="59"/>
      <c r="AQ205" s="74"/>
      <c r="AR205" s="74"/>
      <c r="AS205" s="62"/>
      <c r="AT205" s="62"/>
      <c r="AU205" s="59"/>
    </row>
    <row r="206">
      <c r="A206" s="59"/>
      <c r="B206" s="60" t="str">
        <f>IFERROR(VLOOKUP($A206,contratos,2,FALSE),"")</f>
        <v/>
      </c>
      <c r="C206" s="61" t="str">
        <f t="shared" si="1"/>
        <v/>
      </c>
      <c r="D206" s="62"/>
      <c r="E206" s="62"/>
      <c r="F206" s="63"/>
      <c r="G206" s="62"/>
      <c r="H206" s="65"/>
      <c r="I206" s="65"/>
      <c r="J206" s="66" t="str">
        <f>IF(I206&lt;&gt;"",(I206-H206)-almoco,"")</f>
        <v/>
      </c>
      <c r="K206" s="67"/>
      <c r="L206" s="59"/>
      <c r="M206" s="59"/>
      <c r="N206" s="68"/>
      <c r="O206" s="69"/>
      <c r="P206" s="69"/>
      <c r="Q206" s="59"/>
      <c r="R206" s="69"/>
      <c r="S206" s="59"/>
      <c r="T206" s="59"/>
      <c r="U206" s="62"/>
      <c r="V206" s="65"/>
      <c r="W206" s="65"/>
      <c r="X206" s="66" t="str">
        <f>IF(W206&lt;&gt;"",IF((W206-V206)-almoco&gt;=corte_almoco,(W206-V206)-almoco,(W206-V206)),"")</f>
        <v/>
      </c>
      <c r="Y206" s="66" t="str">
        <f t="shared" si="2"/>
        <v/>
      </c>
      <c r="Z206" s="59"/>
      <c r="AA206" s="59"/>
      <c r="AB206" s="59"/>
      <c r="AC206" s="70"/>
      <c r="AD206" s="70"/>
      <c r="AE206" s="71" t="str">
        <f t="shared" si="3"/>
        <v/>
      </c>
      <c r="AF206" s="71" t="str">
        <f>IF(X206&lt;&gt;"",(HOUR(X206)+MINUTE(X206)/60)*custohh,"")</f>
        <v/>
      </c>
      <c r="AG206" s="70"/>
      <c r="AH206" s="71" t="str">
        <f t="shared" si="4"/>
        <v/>
      </c>
      <c r="AI206" s="59"/>
      <c r="AJ206" s="59"/>
      <c r="AK206" s="59"/>
      <c r="AL206" s="72"/>
      <c r="AM206" s="59"/>
      <c r="AN206" s="73"/>
      <c r="AO206" s="59"/>
      <c r="AP206" s="59"/>
      <c r="AQ206" s="74"/>
      <c r="AR206" s="74"/>
      <c r="AS206" s="62"/>
      <c r="AT206" s="62"/>
      <c r="AU206" s="59"/>
    </row>
    <row r="207">
      <c r="A207" s="59"/>
      <c r="B207" s="60" t="str">
        <f>IFERROR(VLOOKUP($A207,contratos,2,FALSE),"")</f>
        <v/>
      </c>
      <c r="C207" s="61" t="str">
        <f t="shared" si="1"/>
        <v/>
      </c>
      <c r="D207" s="62"/>
      <c r="E207" s="62"/>
      <c r="F207" s="63"/>
      <c r="G207" s="62"/>
      <c r="H207" s="65"/>
      <c r="I207" s="65"/>
      <c r="J207" s="66" t="str">
        <f>IF(I207&lt;&gt;"",(I207-H207)-almoco,"")</f>
        <v/>
      </c>
      <c r="K207" s="67"/>
      <c r="L207" s="59"/>
      <c r="M207" s="59"/>
      <c r="N207" s="68"/>
      <c r="O207" s="69"/>
      <c r="P207" s="69"/>
      <c r="Q207" s="59"/>
      <c r="R207" s="69"/>
      <c r="S207" s="59"/>
      <c r="T207" s="59"/>
      <c r="U207" s="62"/>
      <c r="V207" s="65"/>
      <c r="W207" s="65"/>
      <c r="X207" s="66" t="str">
        <f>IF(W207&lt;&gt;"",IF((W207-V207)-almoco&gt;=corte_almoco,(W207-V207)-almoco,(W207-V207)),"")</f>
        <v/>
      </c>
      <c r="Y207" s="66" t="str">
        <f t="shared" si="2"/>
        <v/>
      </c>
      <c r="Z207" s="59"/>
      <c r="AA207" s="59"/>
      <c r="AB207" s="59"/>
      <c r="AC207" s="70"/>
      <c r="AD207" s="70"/>
      <c r="AE207" s="71" t="str">
        <f t="shared" si="3"/>
        <v/>
      </c>
      <c r="AF207" s="71" t="str">
        <f>IF(X207&lt;&gt;"",(HOUR(X207)+MINUTE(X207)/60)*custohh,"")</f>
        <v/>
      </c>
      <c r="AG207" s="70"/>
      <c r="AH207" s="71" t="str">
        <f t="shared" si="4"/>
        <v/>
      </c>
      <c r="AI207" s="59"/>
      <c r="AJ207" s="59"/>
      <c r="AK207" s="59"/>
      <c r="AL207" s="72"/>
      <c r="AM207" s="59"/>
      <c r="AN207" s="73"/>
      <c r="AO207" s="59"/>
      <c r="AP207" s="59"/>
      <c r="AQ207" s="74"/>
      <c r="AR207" s="74"/>
      <c r="AS207" s="62"/>
      <c r="AT207" s="62"/>
      <c r="AU207" s="59"/>
    </row>
    <row r="208">
      <c r="A208" s="59"/>
      <c r="B208" s="60" t="str">
        <f>IFERROR(VLOOKUP($A208,contratos,2,FALSE),"")</f>
        <v/>
      </c>
      <c r="C208" s="61" t="str">
        <f t="shared" si="1"/>
        <v/>
      </c>
      <c r="D208" s="62"/>
      <c r="E208" s="62"/>
      <c r="F208" s="63"/>
      <c r="G208" s="62"/>
      <c r="H208" s="65"/>
      <c r="I208" s="65"/>
      <c r="J208" s="66" t="str">
        <f>IF(I208&lt;&gt;"",(I208-H208)-almoco,"")</f>
        <v/>
      </c>
      <c r="K208" s="67"/>
      <c r="L208" s="59"/>
      <c r="M208" s="59"/>
      <c r="N208" s="68"/>
      <c r="O208" s="69"/>
      <c r="P208" s="69"/>
      <c r="Q208" s="59"/>
      <c r="R208" s="69"/>
      <c r="S208" s="59"/>
      <c r="T208" s="59"/>
      <c r="U208" s="62"/>
      <c r="V208" s="65"/>
      <c r="W208" s="65"/>
      <c r="X208" s="66" t="str">
        <f>IF(W208&lt;&gt;"",IF((W208-V208)-almoco&gt;=corte_almoco,(W208-V208)-almoco,(W208-V208)),"")</f>
        <v/>
      </c>
      <c r="Y208" s="66" t="str">
        <f t="shared" si="2"/>
        <v/>
      </c>
      <c r="Z208" s="59"/>
      <c r="AA208" s="59"/>
      <c r="AB208" s="59"/>
      <c r="AC208" s="70"/>
      <c r="AD208" s="70"/>
      <c r="AE208" s="71" t="str">
        <f t="shared" si="3"/>
        <v/>
      </c>
      <c r="AF208" s="71" t="str">
        <f>IF(X208&lt;&gt;"",(HOUR(X208)+MINUTE(X208)/60)*custohh,"")</f>
        <v/>
      </c>
      <c r="AG208" s="70"/>
      <c r="AH208" s="71" t="str">
        <f t="shared" si="4"/>
        <v/>
      </c>
      <c r="AI208" s="59"/>
      <c r="AJ208" s="59"/>
      <c r="AK208" s="59"/>
      <c r="AL208" s="72"/>
      <c r="AM208" s="59"/>
      <c r="AN208" s="73"/>
      <c r="AO208" s="59"/>
      <c r="AP208" s="59"/>
      <c r="AQ208" s="74"/>
      <c r="AR208" s="74"/>
      <c r="AS208" s="62"/>
      <c r="AT208" s="62"/>
      <c r="AU208" s="59"/>
    </row>
    <row r="209">
      <c r="A209" s="59"/>
      <c r="B209" s="60" t="str">
        <f>IFERROR(VLOOKUP($A209,contratos,2,FALSE),"")</f>
        <v/>
      </c>
      <c r="C209" s="61" t="str">
        <f t="shared" si="1"/>
        <v/>
      </c>
      <c r="D209" s="62"/>
      <c r="E209" s="62"/>
      <c r="F209" s="63"/>
      <c r="G209" s="62"/>
      <c r="H209" s="65"/>
      <c r="I209" s="65"/>
      <c r="J209" s="66" t="str">
        <f>IF(I209&lt;&gt;"",(I209-H209)-almoco,"")</f>
        <v/>
      </c>
      <c r="K209" s="67"/>
      <c r="L209" s="59"/>
      <c r="M209" s="59"/>
      <c r="N209" s="68"/>
      <c r="O209" s="69"/>
      <c r="P209" s="69"/>
      <c r="Q209" s="59"/>
      <c r="R209" s="69"/>
      <c r="S209" s="59"/>
      <c r="T209" s="59"/>
      <c r="U209" s="62"/>
      <c r="V209" s="65"/>
      <c r="W209" s="65"/>
      <c r="X209" s="66" t="str">
        <f>IF(W209&lt;&gt;"",IF((W209-V209)-almoco&gt;=corte_almoco,(W209-V209)-almoco,(W209-V209)),"")</f>
        <v/>
      </c>
      <c r="Y209" s="66" t="str">
        <f t="shared" si="2"/>
        <v/>
      </c>
      <c r="Z209" s="59"/>
      <c r="AA209" s="59"/>
      <c r="AB209" s="59"/>
      <c r="AC209" s="70"/>
      <c r="AD209" s="70"/>
      <c r="AE209" s="71" t="str">
        <f t="shared" si="3"/>
        <v/>
      </c>
      <c r="AF209" s="71" t="str">
        <f>IF(X209&lt;&gt;"",(HOUR(X209)+MINUTE(X209)/60)*custohh,"")</f>
        <v/>
      </c>
      <c r="AG209" s="70"/>
      <c r="AH209" s="71" t="str">
        <f t="shared" si="4"/>
        <v/>
      </c>
      <c r="AI209" s="59"/>
      <c r="AJ209" s="59"/>
      <c r="AK209" s="59"/>
      <c r="AL209" s="72"/>
      <c r="AM209" s="59"/>
      <c r="AN209" s="73"/>
      <c r="AO209" s="59"/>
      <c r="AP209" s="59"/>
      <c r="AQ209" s="74"/>
      <c r="AR209" s="74"/>
      <c r="AS209" s="62"/>
      <c r="AT209" s="62"/>
      <c r="AU209" s="59"/>
    </row>
    <row r="210">
      <c r="A210" s="59"/>
      <c r="B210" s="60" t="str">
        <f>IFERROR(VLOOKUP($A210,contratos,2,FALSE),"")</f>
        <v/>
      </c>
      <c r="C210" s="61" t="str">
        <f t="shared" si="1"/>
        <v/>
      </c>
      <c r="D210" s="62"/>
      <c r="E210" s="62"/>
      <c r="F210" s="63"/>
      <c r="G210" s="62"/>
      <c r="H210" s="65"/>
      <c r="I210" s="65"/>
      <c r="J210" s="66" t="str">
        <f>IF(I210&lt;&gt;"",(I210-H210)-almoco,"")</f>
        <v/>
      </c>
      <c r="K210" s="67"/>
      <c r="L210" s="59"/>
      <c r="M210" s="59"/>
      <c r="N210" s="68"/>
      <c r="O210" s="69"/>
      <c r="P210" s="69"/>
      <c r="Q210" s="59"/>
      <c r="R210" s="69"/>
      <c r="S210" s="59"/>
      <c r="T210" s="59"/>
      <c r="U210" s="62"/>
      <c r="V210" s="65"/>
      <c r="W210" s="65"/>
      <c r="X210" s="66" t="str">
        <f>IF(W210&lt;&gt;"",IF((W210-V210)-almoco&gt;=corte_almoco,(W210-V210)-almoco,(W210-V210)),"")</f>
        <v/>
      </c>
      <c r="Y210" s="66" t="str">
        <f t="shared" si="2"/>
        <v/>
      </c>
      <c r="Z210" s="59"/>
      <c r="AA210" s="59"/>
      <c r="AB210" s="59"/>
      <c r="AC210" s="70"/>
      <c r="AD210" s="70"/>
      <c r="AE210" s="71" t="str">
        <f t="shared" si="3"/>
        <v/>
      </c>
      <c r="AF210" s="71" t="str">
        <f>IF(X210&lt;&gt;"",(HOUR(X210)+MINUTE(X210)/60)*custohh,"")</f>
        <v/>
      </c>
      <c r="AG210" s="70"/>
      <c r="AH210" s="71" t="str">
        <f t="shared" si="4"/>
        <v/>
      </c>
      <c r="AI210" s="59"/>
      <c r="AJ210" s="59"/>
      <c r="AK210" s="59"/>
      <c r="AL210" s="72"/>
      <c r="AM210" s="59"/>
      <c r="AN210" s="73"/>
      <c r="AO210" s="59"/>
      <c r="AP210" s="59"/>
      <c r="AQ210" s="74"/>
      <c r="AR210" s="74"/>
      <c r="AS210" s="62"/>
      <c r="AT210" s="62"/>
      <c r="AU210" s="59"/>
    </row>
    <row r="211">
      <c r="A211" s="59"/>
      <c r="B211" s="60" t="str">
        <f>IFERROR(VLOOKUP($A211,contratos,2,FALSE),"")</f>
        <v/>
      </c>
      <c r="C211" s="61" t="str">
        <f t="shared" si="1"/>
        <v/>
      </c>
      <c r="D211" s="62"/>
      <c r="E211" s="62"/>
      <c r="F211" s="63"/>
      <c r="G211" s="62"/>
      <c r="H211" s="65"/>
      <c r="I211" s="65"/>
      <c r="J211" s="66" t="str">
        <f>IF(I211&lt;&gt;"",(I211-H211)-almoco,"")</f>
        <v/>
      </c>
      <c r="K211" s="67"/>
      <c r="L211" s="59"/>
      <c r="M211" s="59"/>
      <c r="N211" s="68"/>
      <c r="O211" s="69"/>
      <c r="P211" s="69"/>
      <c r="Q211" s="59"/>
      <c r="R211" s="69"/>
      <c r="S211" s="59"/>
      <c r="T211" s="59"/>
      <c r="U211" s="62"/>
      <c r="V211" s="65"/>
      <c r="W211" s="65"/>
      <c r="X211" s="66" t="str">
        <f>IF(W211&lt;&gt;"",IF((W211-V211)-almoco&gt;=corte_almoco,(W211-V211)-almoco,(W211-V211)),"")</f>
        <v/>
      </c>
      <c r="Y211" s="66" t="str">
        <f t="shared" si="2"/>
        <v/>
      </c>
      <c r="Z211" s="59"/>
      <c r="AA211" s="59"/>
      <c r="AB211" s="59"/>
      <c r="AC211" s="70"/>
      <c r="AD211" s="70"/>
      <c r="AE211" s="71" t="str">
        <f t="shared" si="3"/>
        <v/>
      </c>
      <c r="AF211" s="71" t="str">
        <f>IF(X211&lt;&gt;"",(HOUR(X211)+MINUTE(X211)/60)*custohh,"")</f>
        <v/>
      </c>
      <c r="AG211" s="70"/>
      <c r="AH211" s="71" t="str">
        <f t="shared" si="4"/>
        <v/>
      </c>
      <c r="AI211" s="59"/>
      <c r="AJ211" s="59"/>
      <c r="AK211" s="59"/>
      <c r="AL211" s="72"/>
      <c r="AM211" s="59"/>
      <c r="AN211" s="73"/>
      <c r="AO211" s="59"/>
      <c r="AP211" s="59"/>
      <c r="AQ211" s="74"/>
      <c r="AR211" s="74"/>
      <c r="AS211" s="62"/>
      <c r="AT211" s="62"/>
      <c r="AU211" s="59"/>
    </row>
    <row r="212">
      <c r="A212" s="59"/>
      <c r="B212" s="60" t="str">
        <f>IFERROR(VLOOKUP($A212,contratos,2,FALSE),"")</f>
        <v/>
      </c>
      <c r="C212" s="61" t="str">
        <f t="shared" si="1"/>
        <v/>
      </c>
      <c r="D212" s="62"/>
      <c r="E212" s="62"/>
      <c r="F212" s="63"/>
      <c r="G212" s="62"/>
      <c r="H212" s="65"/>
      <c r="I212" s="65"/>
      <c r="J212" s="66" t="str">
        <f>IF(I212&lt;&gt;"",(I212-H212)-almoco,"")</f>
        <v/>
      </c>
      <c r="K212" s="67"/>
      <c r="L212" s="59"/>
      <c r="M212" s="59"/>
      <c r="N212" s="68"/>
      <c r="O212" s="69"/>
      <c r="P212" s="69"/>
      <c r="Q212" s="59"/>
      <c r="R212" s="69"/>
      <c r="S212" s="59"/>
      <c r="T212" s="59"/>
      <c r="U212" s="62"/>
      <c r="V212" s="65"/>
      <c r="W212" s="65"/>
      <c r="X212" s="66" t="str">
        <f>IF(W212&lt;&gt;"",IF((W212-V212)-almoco&gt;=corte_almoco,(W212-V212)-almoco,(W212-V212)),"")</f>
        <v/>
      </c>
      <c r="Y212" s="66" t="str">
        <f t="shared" si="2"/>
        <v/>
      </c>
      <c r="Z212" s="59"/>
      <c r="AA212" s="59"/>
      <c r="AB212" s="59"/>
      <c r="AC212" s="70"/>
      <c r="AD212" s="70"/>
      <c r="AE212" s="71" t="str">
        <f t="shared" si="3"/>
        <v/>
      </c>
      <c r="AF212" s="71" t="str">
        <f>IF(X212&lt;&gt;"",(HOUR(X212)+MINUTE(X212)/60)*custohh,"")</f>
        <v/>
      </c>
      <c r="AG212" s="70"/>
      <c r="AH212" s="71" t="str">
        <f t="shared" si="4"/>
        <v/>
      </c>
      <c r="AI212" s="59"/>
      <c r="AJ212" s="59"/>
      <c r="AK212" s="59"/>
      <c r="AL212" s="72"/>
      <c r="AM212" s="59"/>
      <c r="AN212" s="73"/>
      <c r="AO212" s="59"/>
      <c r="AP212" s="59"/>
      <c r="AQ212" s="74"/>
      <c r="AR212" s="74"/>
      <c r="AS212" s="62"/>
      <c r="AT212" s="62"/>
      <c r="AU212" s="59"/>
    </row>
    <row r="213">
      <c r="A213" s="59"/>
      <c r="B213" s="60" t="str">
        <f>IFERROR(VLOOKUP($A213,contratos,2,FALSE),"")</f>
        <v/>
      </c>
      <c r="C213" s="61" t="str">
        <f t="shared" si="1"/>
        <v/>
      </c>
      <c r="D213" s="62"/>
      <c r="E213" s="62"/>
      <c r="F213" s="63"/>
      <c r="G213" s="62"/>
      <c r="H213" s="65"/>
      <c r="I213" s="65"/>
      <c r="J213" s="66" t="str">
        <f>IF(I213&lt;&gt;"",(I213-H213)-almoco,"")</f>
        <v/>
      </c>
      <c r="K213" s="67"/>
      <c r="L213" s="59"/>
      <c r="M213" s="59"/>
      <c r="N213" s="68"/>
      <c r="O213" s="69"/>
      <c r="P213" s="69"/>
      <c r="Q213" s="59"/>
      <c r="R213" s="69"/>
      <c r="S213" s="59"/>
      <c r="T213" s="59"/>
      <c r="U213" s="62"/>
      <c r="V213" s="65"/>
      <c r="W213" s="65"/>
      <c r="X213" s="66" t="str">
        <f>IF(W213&lt;&gt;"",IF((W213-V213)-almoco&gt;=corte_almoco,(W213-V213)-almoco,(W213-V213)),"")</f>
        <v/>
      </c>
      <c r="Y213" s="66" t="str">
        <f t="shared" si="2"/>
        <v/>
      </c>
      <c r="Z213" s="59"/>
      <c r="AA213" s="59"/>
      <c r="AB213" s="59"/>
      <c r="AC213" s="70"/>
      <c r="AD213" s="70"/>
      <c r="AE213" s="71" t="str">
        <f t="shared" si="3"/>
        <v/>
      </c>
      <c r="AF213" s="71" t="str">
        <f>IF(X213&lt;&gt;"",(HOUR(X213)+MINUTE(X213)/60)*custohh,"")</f>
        <v/>
      </c>
      <c r="AG213" s="70"/>
      <c r="AH213" s="71" t="str">
        <f t="shared" si="4"/>
        <v/>
      </c>
      <c r="AI213" s="59"/>
      <c r="AJ213" s="59"/>
      <c r="AK213" s="59"/>
      <c r="AL213" s="72"/>
      <c r="AM213" s="59"/>
      <c r="AN213" s="73"/>
      <c r="AO213" s="59"/>
      <c r="AP213" s="59"/>
      <c r="AQ213" s="74"/>
      <c r="AR213" s="74"/>
      <c r="AS213" s="62"/>
      <c r="AT213" s="62"/>
      <c r="AU213" s="59"/>
    </row>
    <row r="214">
      <c r="A214" s="59"/>
      <c r="B214" s="60" t="str">
        <f>IFERROR(VLOOKUP($A214,contratos,2,FALSE),"")</f>
        <v/>
      </c>
      <c r="C214" s="61" t="str">
        <f t="shared" si="1"/>
        <v/>
      </c>
      <c r="D214" s="62"/>
      <c r="E214" s="62"/>
      <c r="F214" s="63"/>
      <c r="G214" s="62"/>
      <c r="H214" s="65"/>
      <c r="I214" s="65"/>
      <c r="J214" s="66" t="str">
        <f>IF(I214&lt;&gt;"",(I214-H214)-almoco,"")</f>
        <v/>
      </c>
      <c r="K214" s="67"/>
      <c r="L214" s="59"/>
      <c r="M214" s="59"/>
      <c r="N214" s="68"/>
      <c r="O214" s="69"/>
      <c r="P214" s="69"/>
      <c r="Q214" s="59"/>
      <c r="R214" s="69"/>
      <c r="S214" s="59"/>
      <c r="T214" s="59"/>
      <c r="U214" s="62"/>
      <c r="V214" s="65"/>
      <c r="W214" s="65"/>
      <c r="X214" s="66" t="str">
        <f>IF(W214&lt;&gt;"",IF((W214-V214)-almoco&gt;=corte_almoco,(W214-V214)-almoco,(W214-V214)),"")</f>
        <v/>
      </c>
      <c r="Y214" s="66" t="str">
        <f t="shared" si="2"/>
        <v/>
      </c>
      <c r="Z214" s="59"/>
      <c r="AA214" s="59"/>
      <c r="AB214" s="59"/>
      <c r="AC214" s="70"/>
      <c r="AD214" s="70"/>
      <c r="AE214" s="71" t="str">
        <f t="shared" si="3"/>
        <v/>
      </c>
      <c r="AF214" s="71" t="str">
        <f>IF(X214&lt;&gt;"",(HOUR(X214)+MINUTE(X214)/60)*custohh,"")</f>
        <v/>
      </c>
      <c r="AG214" s="70"/>
      <c r="AH214" s="71" t="str">
        <f t="shared" si="4"/>
        <v/>
      </c>
      <c r="AI214" s="59"/>
      <c r="AJ214" s="59"/>
      <c r="AK214" s="59"/>
      <c r="AL214" s="72"/>
      <c r="AM214" s="59"/>
      <c r="AN214" s="73"/>
      <c r="AO214" s="59"/>
      <c r="AP214" s="59"/>
      <c r="AQ214" s="74"/>
      <c r="AR214" s="74"/>
      <c r="AS214" s="62"/>
      <c r="AT214" s="62"/>
      <c r="AU214" s="59"/>
    </row>
    <row r="215">
      <c r="A215" s="59"/>
      <c r="B215" s="60" t="str">
        <f>IFERROR(VLOOKUP($A215,contratos,2,FALSE),"")</f>
        <v/>
      </c>
      <c r="C215" s="61" t="str">
        <f t="shared" si="1"/>
        <v/>
      </c>
      <c r="D215" s="62"/>
      <c r="E215" s="62"/>
      <c r="F215" s="63"/>
      <c r="G215" s="62"/>
      <c r="H215" s="65"/>
      <c r="I215" s="65"/>
      <c r="J215" s="66" t="str">
        <f>IF(I215&lt;&gt;"",(I215-H215)-almoco,"")</f>
        <v/>
      </c>
      <c r="K215" s="67"/>
      <c r="L215" s="59"/>
      <c r="M215" s="59"/>
      <c r="N215" s="68"/>
      <c r="O215" s="69"/>
      <c r="P215" s="69"/>
      <c r="Q215" s="59"/>
      <c r="R215" s="69"/>
      <c r="S215" s="59"/>
      <c r="T215" s="59"/>
      <c r="U215" s="62"/>
      <c r="V215" s="65"/>
      <c r="W215" s="65"/>
      <c r="X215" s="66" t="str">
        <f>IF(W215&lt;&gt;"",IF((W215-V215)-almoco&gt;=corte_almoco,(W215-V215)-almoco,(W215-V215)),"")</f>
        <v/>
      </c>
      <c r="Y215" s="66" t="str">
        <f t="shared" si="2"/>
        <v/>
      </c>
      <c r="Z215" s="59"/>
      <c r="AA215" s="59"/>
      <c r="AB215" s="59"/>
      <c r="AC215" s="70"/>
      <c r="AD215" s="70"/>
      <c r="AE215" s="71" t="str">
        <f t="shared" si="3"/>
        <v/>
      </c>
      <c r="AF215" s="71" t="str">
        <f>IF(X215&lt;&gt;"",(HOUR(X215)+MINUTE(X215)/60)*custohh,"")</f>
        <v/>
      </c>
      <c r="AG215" s="70"/>
      <c r="AH215" s="71" t="str">
        <f t="shared" si="4"/>
        <v/>
      </c>
      <c r="AI215" s="59"/>
      <c r="AJ215" s="59"/>
      <c r="AK215" s="59"/>
      <c r="AL215" s="72"/>
      <c r="AM215" s="59"/>
      <c r="AN215" s="73"/>
      <c r="AO215" s="59"/>
      <c r="AP215" s="59"/>
      <c r="AQ215" s="74"/>
      <c r="AR215" s="74"/>
      <c r="AS215" s="62"/>
      <c r="AT215" s="62"/>
      <c r="AU215" s="59"/>
    </row>
    <row r="216">
      <c r="A216" s="59"/>
      <c r="B216" s="60" t="str">
        <f>IFERROR(VLOOKUP($A216,contratos,2,FALSE),"")</f>
        <v/>
      </c>
      <c r="C216" s="61" t="str">
        <f t="shared" si="1"/>
        <v/>
      </c>
      <c r="D216" s="62"/>
      <c r="E216" s="62"/>
      <c r="F216" s="63"/>
      <c r="G216" s="62"/>
      <c r="H216" s="65"/>
      <c r="I216" s="65"/>
      <c r="J216" s="66" t="str">
        <f>IF(I216&lt;&gt;"",(I216-H216)-almoco,"")</f>
        <v/>
      </c>
      <c r="K216" s="67"/>
      <c r="L216" s="59"/>
      <c r="M216" s="59"/>
      <c r="N216" s="68"/>
      <c r="O216" s="69"/>
      <c r="P216" s="69"/>
      <c r="Q216" s="59"/>
      <c r="R216" s="69"/>
      <c r="S216" s="59"/>
      <c r="T216" s="59"/>
      <c r="U216" s="62"/>
      <c r="V216" s="65"/>
      <c r="W216" s="65"/>
      <c r="X216" s="66" t="str">
        <f>IF(W216&lt;&gt;"",IF((W216-V216)-almoco&gt;=corte_almoco,(W216-V216)-almoco,(W216-V216)),"")</f>
        <v/>
      </c>
      <c r="Y216" s="66" t="str">
        <f t="shared" si="2"/>
        <v/>
      </c>
      <c r="Z216" s="59"/>
      <c r="AA216" s="59"/>
      <c r="AB216" s="59"/>
      <c r="AC216" s="70"/>
      <c r="AD216" s="70"/>
      <c r="AE216" s="71" t="str">
        <f t="shared" si="3"/>
        <v/>
      </c>
      <c r="AF216" s="71" t="str">
        <f>IF(X216&lt;&gt;"",(HOUR(X216)+MINUTE(X216)/60)*custohh,"")</f>
        <v/>
      </c>
      <c r="AG216" s="70"/>
      <c r="AH216" s="71" t="str">
        <f t="shared" si="4"/>
        <v/>
      </c>
      <c r="AI216" s="59"/>
      <c r="AJ216" s="59"/>
      <c r="AK216" s="59"/>
      <c r="AL216" s="72"/>
      <c r="AM216" s="59"/>
      <c r="AN216" s="73"/>
      <c r="AO216" s="59"/>
      <c r="AP216" s="59"/>
      <c r="AQ216" s="74"/>
      <c r="AR216" s="74"/>
      <c r="AS216" s="62"/>
      <c r="AT216" s="62"/>
      <c r="AU216" s="59"/>
    </row>
    <row r="217">
      <c r="A217" s="59"/>
      <c r="B217" s="60" t="str">
        <f>IFERROR(VLOOKUP($A217,contratos,2,FALSE),"")</f>
        <v/>
      </c>
      <c r="C217" s="61" t="str">
        <f t="shared" si="1"/>
        <v/>
      </c>
      <c r="D217" s="62"/>
      <c r="E217" s="62"/>
      <c r="F217" s="63"/>
      <c r="G217" s="62"/>
      <c r="H217" s="65"/>
      <c r="I217" s="65"/>
      <c r="J217" s="66" t="str">
        <f>IF(I217&lt;&gt;"",(I217-H217)-almoco,"")</f>
        <v/>
      </c>
      <c r="K217" s="67"/>
      <c r="L217" s="59"/>
      <c r="M217" s="59"/>
      <c r="N217" s="68"/>
      <c r="O217" s="69"/>
      <c r="P217" s="69"/>
      <c r="Q217" s="59"/>
      <c r="R217" s="69"/>
      <c r="S217" s="59"/>
      <c r="T217" s="59"/>
      <c r="U217" s="62"/>
      <c r="V217" s="65"/>
      <c r="W217" s="65"/>
      <c r="X217" s="66" t="str">
        <f>IF(W217&lt;&gt;"",IF((W217-V217)-almoco&gt;=corte_almoco,(W217-V217)-almoco,(W217-V217)),"")</f>
        <v/>
      </c>
      <c r="Y217" s="66" t="str">
        <f t="shared" si="2"/>
        <v/>
      </c>
      <c r="Z217" s="59"/>
      <c r="AA217" s="59"/>
      <c r="AB217" s="59"/>
      <c r="AC217" s="70"/>
      <c r="AD217" s="70"/>
      <c r="AE217" s="71" t="str">
        <f t="shared" si="3"/>
        <v/>
      </c>
      <c r="AF217" s="71" t="str">
        <f>IF(X217&lt;&gt;"",(HOUR(X217)+MINUTE(X217)/60)*custohh,"")</f>
        <v/>
      </c>
      <c r="AG217" s="70"/>
      <c r="AH217" s="71" t="str">
        <f t="shared" si="4"/>
        <v/>
      </c>
      <c r="AI217" s="59"/>
      <c r="AJ217" s="59"/>
      <c r="AK217" s="59"/>
      <c r="AL217" s="72"/>
      <c r="AM217" s="59"/>
      <c r="AN217" s="73"/>
      <c r="AO217" s="59"/>
      <c r="AP217" s="59"/>
      <c r="AQ217" s="74"/>
      <c r="AR217" s="74"/>
      <c r="AS217" s="62"/>
      <c r="AT217" s="62"/>
      <c r="AU217" s="59"/>
    </row>
    <row r="218">
      <c r="A218" s="59"/>
      <c r="B218" s="60" t="str">
        <f>IFERROR(VLOOKUP($A218,contratos,2,FALSE),"")</f>
        <v/>
      </c>
      <c r="C218" s="61" t="str">
        <f t="shared" si="1"/>
        <v/>
      </c>
      <c r="D218" s="62"/>
      <c r="E218" s="62"/>
      <c r="F218" s="63"/>
      <c r="G218" s="62"/>
      <c r="H218" s="65"/>
      <c r="I218" s="65"/>
      <c r="J218" s="66" t="str">
        <f>IF(I218&lt;&gt;"",(I218-H218)-almoco,"")</f>
        <v/>
      </c>
      <c r="K218" s="67"/>
      <c r="L218" s="59"/>
      <c r="M218" s="59"/>
      <c r="N218" s="68"/>
      <c r="O218" s="69"/>
      <c r="P218" s="69"/>
      <c r="Q218" s="59"/>
      <c r="R218" s="69"/>
      <c r="S218" s="59"/>
      <c r="T218" s="59"/>
      <c r="U218" s="62"/>
      <c r="V218" s="65"/>
      <c r="W218" s="65"/>
      <c r="X218" s="66" t="str">
        <f>IF(W218&lt;&gt;"",IF((W218-V218)-almoco&gt;=corte_almoco,(W218-V218)-almoco,(W218-V218)),"")</f>
        <v/>
      </c>
      <c r="Y218" s="66" t="str">
        <f t="shared" si="2"/>
        <v/>
      </c>
      <c r="Z218" s="59"/>
      <c r="AA218" s="59"/>
      <c r="AB218" s="59"/>
      <c r="AC218" s="70"/>
      <c r="AD218" s="70"/>
      <c r="AE218" s="71" t="str">
        <f t="shared" si="3"/>
        <v/>
      </c>
      <c r="AF218" s="71" t="str">
        <f>IF(X218&lt;&gt;"",(HOUR(X218)+MINUTE(X218)/60)*custohh,"")</f>
        <v/>
      </c>
      <c r="AG218" s="70"/>
      <c r="AH218" s="71" t="str">
        <f t="shared" si="4"/>
        <v/>
      </c>
      <c r="AI218" s="59"/>
      <c r="AJ218" s="59"/>
      <c r="AK218" s="59"/>
      <c r="AL218" s="72"/>
      <c r="AM218" s="59"/>
      <c r="AN218" s="73"/>
      <c r="AO218" s="59"/>
      <c r="AP218" s="59"/>
      <c r="AQ218" s="74"/>
      <c r="AR218" s="74"/>
      <c r="AS218" s="62"/>
      <c r="AT218" s="62"/>
      <c r="AU218" s="59"/>
    </row>
    <row r="219">
      <c r="A219" s="59"/>
      <c r="B219" s="60" t="str">
        <f>IFERROR(VLOOKUP($A219,contratos,2,FALSE),"")</f>
        <v/>
      </c>
      <c r="C219" s="61" t="str">
        <f t="shared" si="1"/>
        <v/>
      </c>
      <c r="D219" s="62"/>
      <c r="E219" s="62"/>
      <c r="F219" s="63"/>
      <c r="G219" s="62"/>
      <c r="H219" s="65"/>
      <c r="I219" s="65"/>
      <c r="J219" s="66" t="str">
        <f>IF(I219&lt;&gt;"",(I219-H219)-almoco,"")</f>
        <v/>
      </c>
      <c r="K219" s="67"/>
      <c r="L219" s="59"/>
      <c r="M219" s="59"/>
      <c r="N219" s="68"/>
      <c r="O219" s="69"/>
      <c r="P219" s="69"/>
      <c r="Q219" s="59"/>
      <c r="R219" s="69"/>
      <c r="S219" s="59"/>
      <c r="T219" s="59"/>
      <c r="U219" s="62"/>
      <c r="V219" s="65"/>
      <c r="W219" s="65"/>
      <c r="X219" s="66" t="str">
        <f>IF(W219&lt;&gt;"",IF((W219-V219)-almoco&gt;=corte_almoco,(W219-V219)-almoco,(W219-V219)),"")</f>
        <v/>
      </c>
      <c r="Y219" s="66" t="str">
        <f t="shared" si="2"/>
        <v/>
      </c>
      <c r="Z219" s="59"/>
      <c r="AA219" s="59"/>
      <c r="AB219" s="59"/>
      <c r="AC219" s="70"/>
      <c r="AD219" s="70"/>
      <c r="AE219" s="71" t="str">
        <f t="shared" si="3"/>
        <v/>
      </c>
      <c r="AF219" s="71" t="str">
        <f>IF(X219&lt;&gt;"",(HOUR(X219)+MINUTE(X219)/60)*custohh,"")</f>
        <v/>
      </c>
      <c r="AG219" s="70"/>
      <c r="AH219" s="71" t="str">
        <f t="shared" si="4"/>
        <v/>
      </c>
      <c r="AI219" s="59"/>
      <c r="AJ219" s="59"/>
      <c r="AK219" s="59"/>
      <c r="AL219" s="72"/>
      <c r="AM219" s="59"/>
      <c r="AN219" s="73"/>
      <c r="AO219" s="59"/>
      <c r="AP219" s="59"/>
      <c r="AQ219" s="74"/>
      <c r="AR219" s="74"/>
      <c r="AS219" s="62"/>
      <c r="AT219" s="62"/>
      <c r="AU219" s="59"/>
    </row>
    <row r="220">
      <c r="A220" s="59"/>
      <c r="B220" s="60" t="str">
        <f>IFERROR(VLOOKUP($A220,contratos,2,FALSE),"")</f>
        <v/>
      </c>
      <c r="C220" s="61" t="str">
        <f t="shared" si="1"/>
        <v/>
      </c>
      <c r="D220" s="62"/>
      <c r="E220" s="62"/>
      <c r="F220" s="63"/>
      <c r="G220" s="62"/>
      <c r="H220" s="65"/>
      <c r="I220" s="65"/>
      <c r="J220" s="66" t="str">
        <f>IF(I220&lt;&gt;"",(I220-H220)-almoco,"")</f>
        <v/>
      </c>
      <c r="K220" s="67"/>
      <c r="L220" s="59"/>
      <c r="M220" s="59"/>
      <c r="N220" s="68"/>
      <c r="O220" s="69"/>
      <c r="P220" s="69"/>
      <c r="Q220" s="59"/>
      <c r="R220" s="69"/>
      <c r="S220" s="59"/>
      <c r="T220" s="59"/>
      <c r="U220" s="62"/>
      <c r="V220" s="65"/>
      <c r="W220" s="65"/>
      <c r="X220" s="66" t="str">
        <f>IF(W220&lt;&gt;"",IF((W220-V220)-almoco&gt;=corte_almoco,(W220-V220)-almoco,(W220-V220)),"")</f>
        <v/>
      </c>
      <c r="Y220" s="66" t="str">
        <f t="shared" si="2"/>
        <v/>
      </c>
      <c r="Z220" s="59"/>
      <c r="AA220" s="59"/>
      <c r="AB220" s="59"/>
      <c r="AC220" s="70"/>
      <c r="AD220" s="70"/>
      <c r="AE220" s="71" t="str">
        <f t="shared" si="3"/>
        <v/>
      </c>
      <c r="AF220" s="71" t="str">
        <f>IF(X220&lt;&gt;"",(HOUR(X220)+MINUTE(X220)/60)*custohh,"")</f>
        <v/>
      </c>
      <c r="AG220" s="70"/>
      <c r="AH220" s="71" t="str">
        <f t="shared" si="4"/>
        <v/>
      </c>
      <c r="AI220" s="59"/>
      <c r="AJ220" s="59"/>
      <c r="AK220" s="59"/>
      <c r="AL220" s="72"/>
      <c r="AM220" s="59"/>
      <c r="AN220" s="73"/>
      <c r="AO220" s="59"/>
      <c r="AP220" s="59"/>
      <c r="AQ220" s="74"/>
      <c r="AR220" s="74"/>
      <c r="AS220" s="62"/>
      <c r="AT220" s="62"/>
      <c r="AU220" s="59"/>
    </row>
    <row r="221">
      <c r="A221" s="59"/>
      <c r="B221" s="60" t="str">
        <f>IFERROR(VLOOKUP($A221,contratos,2,FALSE),"")</f>
        <v/>
      </c>
      <c r="C221" s="61" t="str">
        <f t="shared" si="1"/>
        <v/>
      </c>
      <c r="D221" s="62"/>
      <c r="E221" s="62"/>
      <c r="F221" s="63"/>
      <c r="G221" s="62"/>
      <c r="H221" s="65"/>
      <c r="I221" s="65"/>
      <c r="J221" s="66" t="str">
        <f>IF(I221&lt;&gt;"",(I221-H221)-almoco,"")</f>
        <v/>
      </c>
      <c r="K221" s="67"/>
      <c r="L221" s="59"/>
      <c r="M221" s="59"/>
      <c r="N221" s="68"/>
      <c r="O221" s="69"/>
      <c r="P221" s="69"/>
      <c r="Q221" s="59"/>
      <c r="R221" s="69"/>
      <c r="S221" s="59"/>
      <c r="T221" s="59"/>
      <c r="U221" s="62"/>
      <c r="V221" s="65"/>
      <c r="W221" s="65"/>
      <c r="X221" s="66" t="str">
        <f>IF(W221&lt;&gt;"",IF((W221-V221)-almoco&gt;=corte_almoco,(W221-V221)-almoco,(W221-V221)),"")</f>
        <v/>
      </c>
      <c r="Y221" s="66" t="str">
        <f t="shared" si="2"/>
        <v/>
      </c>
      <c r="Z221" s="59"/>
      <c r="AA221" s="59"/>
      <c r="AB221" s="59"/>
      <c r="AC221" s="70"/>
      <c r="AD221" s="70"/>
      <c r="AE221" s="71" t="str">
        <f t="shared" si="3"/>
        <v/>
      </c>
      <c r="AF221" s="71" t="str">
        <f>IF(X221&lt;&gt;"",(HOUR(X221)+MINUTE(X221)/60)*custohh,"")</f>
        <v/>
      </c>
      <c r="AG221" s="70"/>
      <c r="AH221" s="71" t="str">
        <f t="shared" si="4"/>
        <v/>
      </c>
      <c r="AI221" s="59"/>
      <c r="AJ221" s="59"/>
      <c r="AK221" s="59"/>
      <c r="AL221" s="72"/>
      <c r="AM221" s="59"/>
      <c r="AN221" s="73"/>
      <c r="AO221" s="59"/>
      <c r="AP221" s="59"/>
      <c r="AQ221" s="74"/>
      <c r="AR221" s="74"/>
      <c r="AS221" s="62"/>
      <c r="AT221" s="62"/>
      <c r="AU221" s="59"/>
    </row>
    <row r="222">
      <c r="A222" s="59"/>
      <c r="B222" s="60" t="str">
        <f>IFERROR(VLOOKUP($A222,contratos,2,FALSE),"")</f>
        <v/>
      </c>
      <c r="C222" s="61" t="str">
        <f t="shared" si="1"/>
        <v/>
      </c>
      <c r="D222" s="62"/>
      <c r="E222" s="62"/>
      <c r="F222" s="63"/>
      <c r="G222" s="62"/>
      <c r="H222" s="65"/>
      <c r="I222" s="65"/>
      <c r="J222" s="66" t="str">
        <f>IF(I222&lt;&gt;"",(I222-H222)-almoco,"")</f>
        <v/>
      </c>
      <c r="K222" s="67"/>
      <c r="L222" s="59"/>
      <c r="M222" s="59"/>
      <c r="N222" s="68"/>
      <c r="O222" s="69"/>
      <c r="P222" s="69"/>
      <c r="Q222" s="59"/>
      <c r="R222" s="69"/>
      <c r="S222" s="59"/>
      <c r="T222" s="59"/>
      <c r="U222" s="62"/>
      <c r="V222" s="65"/>
      <c r="W222" s="65"/>
      <c r="X222" s="66" t="str">
        <f>IF(W222&lt;&gt;"",IF((W222-V222)-almoco&gt;=corte_almoco,(W222-V222)-almoco,(W222-V222)),"")</f>
        <v/>
      </c>
      <c r="Y222" s="66" t="str">
        <f t="shared" si="2"/>
        <v/>
      </c>
      <c r="Z222" s="59"/>
      <c r="AA222" s="59"/>
      <c r="AB222" s="59"/>
      <c r="AC222" s="70"/>
      <c r="AD222" s="70"/>
      <c r="AE222" s="71" t="str">
        <f t="shared" si="3"/>
        <v/>
      </c>
      <c r="AF222" s="71" t="str">
        <f>IF(X222&lt;&gt;"",(HOUR(X222)+MINUTE(X222)/60)*custohh,"")</f>
        <v/>
      </c>
      <c r="AG222" s="70"/>
      <c r="AH222" s="71" t="str">
        <f t="shared" si="4"/>
        <v/>
      </c>
      <c r="AI222" s="59"/>
      <c r="AJ222" s="59"/>
      <c r="AK222" s="59"/>
      <c r="AL222" s="72"/>
      <c r="AM222" s="59"/>
      <c r="AN222" s="73"/>
      <c r="AO222" s="59"/>
      <c r="AP222" s="59"/>
      <c r="AQ222" s="74"/>
      <c r="AR222" s="74"/>
      <c r="AS222" s="62"/>
      <c r="AT222" s="62"/>
      <c r="AU222" s="59"/>
    </row>
    <row r="223">
      <c r="A223" s="59"/>
      <c r="B223" s="60" t="str">
        <f>IFERROR(VLOOKUP($A223,contratos,2,FALSE),"")</f>
        <v/>
      </c>
      <c r="C223" s="61" t="str">
        <f t="shared" si="1"/>
        <v/>
      </c>
      <c r="D223" s="62"/>
      <c r="E223" s="62"/>
      <c r="F223" s="63"/>
      <c r="G223" s="62"/>
      <c r="H223" s="65"/>
      <c r="I223" s="65"/>
      <c r="J223" s="66" t="str">
        <f>IF(I223&lt;&gt;"",(I223-H223)-almoco,"")</f>
        <v/>
      </c>
      <c r="K223" s="67"/>
      <c r="L223" s="59"/>
      <c r="M223" s="59"/>
      <c r="N223" s="68"/>
      <c r="O223" s="69"/>
      <c r="P223" s="69"/>
      <c r="Q223" s="59"/>
      <c r="R223" s="69"/>
      <c r="S223" s="59"/>
      <c r="T223" s="59"/>
      <c r="U223" s="62"/>
      <c r="V223" s="65"/>
      <c r="W223" s="65"/>
      <c r="X223" s="66" t="str">
        <f>IF(W223&lt;&gt;"",IF((W223-V223)-almoco&gt;=corte_almoco,(W223-V223)-almoco,(W223-V223)),"")</f>
        <v/>
      </c>
      <c r="Y223" s="66" t="str">
        <f t="shared" si="2"/>
        <v/>
      </c>
      <c r="Z223" s="59"/>
      <c r="AA223" s="59"/>
      <c r="AB223" s="59"/>
      <c r="AC223" s="70"/>
      <c r="AD223" s="70"/>
      <c r="AE223" s="71" t="str">
        <f t="shared" si="3"/>
        <v/>
      </c>
      <c r="AF223" s="71" t="str">
        <f>IF(X223&lt;&gt;"",(HOUR(X223)+MINUTE(X223)/60)*custohh,"")</f>
        <v/>
      </c>
      <c r="AG223" s="70"/>
      <c r="AH223" s="71" t="str">
        <f t="shared" si="4"/>
        <v/>
      </c>
      <c r="AI223" s="59"/>
      <c r="AJ223" s="59"/>
      <c r="AK223" s="59"/>
      <c r="AL223" s="72"/>
      <c r="AM223" s="59"/>
      <c r="AN223" s="73"/>
      <c r="AO223" s="59"/>
      <c r="AP223" s="59"/>
      <c r="AQ223" s="74"/>
      <c r="AR223" s="74"/>
      <c r="AS223" s="62"/>
      <c r="AT223" s="62"/>
      <c r="AU223" s="59"/>
    </row>
    <row r="224">
      <c r="A224" s="59"/>
      <c r="B224" s="60" t="str">
        <f>IFERROR(VLOOKUP($A224,contratos,2,FALSE),"")</f>
        <v/>
      </c>
      <c r="C224" s="61" t="str">
        <f t="shared" si="1"/>
        <v/>
      </c>
      <c r="D224" s="62"/>
      <c r="E224" s="62"/>
      <c r="F224" s="63"/>
      <c r="G224" s="62"/>
      <c r="H224" s="65"/>
      <c r="I224" s="65"/>
      <c r="J224" s="66" t="str">
        <f>IF(I224&lt;&gt;"",(I224-H224)-almoco,"")</f>
        <v/>
      </c>
      <c r="K224" s="67"/>
      <c r="L224" s="59"/>
      <c r="M224" s="59"/>
      <c r="N224" s="68"/>
      <c r="O224" s="69"/>
      <c r="P224" s="69"/>
      <c r="Q224" s="59"/>
      <c r="R224" s="69"/>
      <c r="S224" s="59"/>
      <c r="T224" s="59"/>
      <c r="U224" s="62"/>
      <c r="V224" s="65"/>
      <c r="W224" s="65"/>
      <c r="X224" s="66" t="str">
        <f>IF(W224&lt;&gt;"",IF((W224-V224)-almoco&gt;=corte_almoco,(W224-V224)-almoco,(W224-V224)),"")</f>
        <v/>
      </c>
      <c r="Y224" s="66" t="str">
        <f t="shared" si="2"/>
        <v/>
      </c>
      <c r="Z224" s="59"/>
      <c r="AA224" s="59"/>
      <c r="AB224" s="59"/>
      <c r="AC224" s="70"/>
      <c r="AD224" s="70"/>
      <c r="AE224" s="71" t="str">
        <f t="shared" si="3"/>
        <v/>
      </c>
      <c r="AF224" s="71" t="str">
        <f>IF(X224&lt;&gt;"",(HOUR(X224)+MINUTE(X224)/60)*custohh,"")</f>
        <v/>
      </c>
      <c r="AG224" s="70"/>
      <c r="AH224" s="71" t="str">
        <f t="shared" si="4"/>
        <v/>
      </c>
      <c r="AI224" s="59"/>
      <c r="AJ224" s="59"/>
      <c r="AK224" s="59"/>
      <c r="AL224" s="72"/>
      <c r="AM224" s="59"/>
      <c r="AN224" s="73"/>
      <c r="AO224" s="59"/>
      <c r="AP224" s="59"/>
      <c r="AQ224" s="74"/>
      <c r="AR224" s="74"/>
      <c r="AS224" s="62"/>
      <c r="AT224" s="62"/>
      <c r="AU224" s="59"/>
    </row>
    <row r="225">
      <c r="A225" s="59"/>
      <c r="B225" s="60" t="str">
        <f>IFERROR(VLOOKUP($A225,contratos,2,FALSE),"")</f>
        <v/>
      </c>
      <c r="C225" s="61" t="str">
        <f t="shared" si="1"/>
        <v/>
      </c>
      <c r="D225" s="62"/>
      <c r="E225" s="62"/>
      <c r="F225" s="63"/>
      <c r="G225" s="62"/>
      <c r="H225" s="65"/>
      <c r="I225" s="65"/>
      <c r="J225" s="66" t="str">
        <f>IF(I225&lt;&gt;"",(I225-H225)-almoco,"")</f>
        <v/>
      </c>
      <c r="K225" s="67"/>
      <c r="L225" s="59"/>
      <c r="M225" s="59"/>
      <c r="N225" s="68"/>
      <c r="O225" s="69"/>
      <c r="P225" s="69"/>
      <c r="Q225" s="59"/>
      <c r="R225" s="69"/>
      <c r="S225" s="59"/>
      <c r="T225" s="59"/>
      <c r="U225" s="62"/>
      <c r="V225" s="65"/>
      <c r="W225" s="65"/>
      <c r="X225" s="66" t="str">
        <f>IF(W225&lt;&gt;"",IF((W225-V225)-almoco&gt;=corte_almoco,(W225-V225)-almoco,(W225-V225)),"")</f>
        <v/>
      </c>
      <c r="Y225" s="66" t="str">
        <f t="shared" si="2"/>
        <v/>
      </c>
      <c r="Z225" s="59"/>
      <c r="AA225" s="59"/>
      <c r="AB225" s="59"/>
      <c r="AC225" s="70"/>
      <c r="AD225" s="70"/>
      <c r="AE225" s="71" t="str">
        <f t="shared" si="3"/>
        <v/>
      </c>
      <c r="AF225" s="71" t="str">
        <f>IF(X225&lt;&gt;"",(HOUR(X225)+MINUTE(X225)/60)*custohh,"")</f>
        <v/>
      </c>
      <c r="AG225" s="70"/>
      <c r="AH225" s="71" t="str">
        <f t="shared" si="4"/>
        <v/>
      </c>
      <c r="AI225" s="59"/>
      <c r="AJ225" s="59"/>
      <c r="AK225" s="59"/>
      <c r="AL225" s="72"/>
      <c r="AM225" s="59"/>
      <c r="AN225" s="73"/>
      <c r="AO225" s="59"/>
      <c r="AP225" s="59"/>
      <c r="AQ225" s="74"/>
      <c r="AR225" s="74"/>
      <c r="AS225" s="62"/>
      <c r="AT225" s="62"/>
      <c r="AU225" s="59"/>
    </row>
    <row r="226">
      <c r="A226" s="59"/>
      <c r="B226" s="60" t="str">
        <f>IFERROR(VLOOKUP($A226,contratos,2,FALSE),"")</f>
        <v/>
      </c>
      <c r="C226" s="61" t="str">
        <f t="shared" si="1"/>
        <v/>
      </c>
      <c r="D226" s="62"/>
      <c r="E226" s="62"/>
      <c r="F226" s="63"/>
      <c r="G226" s="62"/>
      <c r="H226" s="65"/>
      <c r="I226" s="65"/>
      <c r="J226" s="66" t="str">
        <f>IF(I226&lt;&gt;"",(I226-H226)-almoco,"")</f>
        <v/>
      </c>
      <c r="K226" s="67"/>
      <c r="L226" s="59"/>
      <c r="M226" s="59"/>
      <c r="N226" s="68"/>
      <c r="O226" s="69"/>
      <c r="P226" s="69"/>
      <c r="Q226" s="59"/>
      <c r="R226" s="69"/>
      <c r="S226" s="59"/>
      <c r="T226" s="59"/>
      <c r="U226" s="62"/>
      <c r="V226" s="65"/>
      <c r="W226" s="65"/>
      <c r="X226" s="66" t="str">
        <f>IF(W226&lt;&gt;"",IF((W226-V226)-almoco&gt;=corte_almoco,(W226-V226)-almoco,(W226-V226)),"")</f>
        <v/>
      </c>
      <c r="Y226" s="66" t="str">
        <f t="shared" si="2"/>
        <v/>
      </c>
      <c r="Z226" s="59"/>
      <c r="AA226" s="59"/>
      <c r="AB226" s="59"/>
      <c r="AC226" s="70"/>
      <c r="AD226" s="70"/>
      <c r="AE226" s="71" t="str">
        <f t="shared" si="3"/>
        <v/>
      </c>
      <c r="AF226" s="71" t="str">
        <f>IF(X226&lt;&gt;"",(HOUR(X226)+MINUTE(X226)/60)*custohh,"")</f>
        <v/>
      </c>
      <c r="AG226" s="70"/>
      <c r="AH226" s="71" t="str">
        <f t="shared" si="4"/>
        <v/>
      </c>
      <c r="AI226" s="59"/>
      <c r="AJ226" s="59"/>
      <c r="AK226" s="59"/>
      <c r="AL226" s="72"/>
      <c r="AM226" s="59"/>
      <c r="AN226" s="73"/>
      <c r="AO226" s="59"/>
      <c r="AP226" s="59"/>
      <c r="AQ226" s="74"/>
      <c r="AR226" s="74"/>
      <c r="AS226" s="62"/>
      <c r="AT226" s="62"/>
      <c r="AU226" s="59"/>
    </row>
    <row r="227">
      <c r="A227" s="59"/>
      <c r="B227" s="60" t="str">
        <f>IFERROR(VLOOKUP($A227,contratos,2,FALSE),"")</f>
        <v/>
      </c>
      <c r="C227" s="61" t="str">
        <f t="shared" si="1"/>
        <v/>
      </c>
      <c r="D227" s="62"/>
      <c r="E227" s="62"/>
      <c r="F227" s="63"/>
      <c r="G227" s="62"/>
      <c r="H227" s="65"/>
      <c r="I227" s="65"/>
      <c r="J227" s="66" t="str">
        <f>IF(I227&lt;&gt;"",(I227-H227)-almoco,"")</f>
        <v/>
      </c>
      <c r="K227" s="67"/>
      <c r="L227" s="59"/>
      <c r="M227" s="59"/>
      <c r="N227" s="68"/>
      <c r="O227" s="69"/>
      <c r="P227" s="69"/>
      <c r="Q227" s="59"/>
      <c r="R227" s="69"/>
      <c r="S227" s="59"/>
      <c r="T227" s="59"/>
      <c r="U227" s="62"/>
      <c r="V227" s="65"/>
      <c r="W227" s="65"/>
      <c r="X227" s="66" t="str">
        <f>IF(W227&lt;&gt;"",IF((W227-V227)-almoco&gt;=corte_almoco,(W227-V227)-almoco,(W227-V227)),"")</f>
        <v/>
      </c>
      <c r="Y227" s="66" t="str">
        <f t="shared" si="2"/>
        <v/>
      </c>
      <c r="Z227" s="59"/>
      <c r="AA227" s="59"/>
      <c r="AB227" s="59"/>
      <c r="AC227" s="70"/>
      <c r="AD227" s="70"/>
      <c r="AE227" s="71" t="str">
        <f t="shared" si="3"/>
        <v/>
      </c>
      <c r="AF227" s="71" t="str">
        <f>IF(X227&lt;&gt;"",(HOUR(X227)+MINUTE(X227)/60)*custohh,"")</f>
        <v/>
      </c>
      <c r="AG227" s="70"/>
      <c r="AH227" s="71" t="str">
        <f t="shared" si="4"/>
        <v/>
      </c>
      <c r="AI227" s="59"/>
      <c r="AJ227" s="59"/>
      <c r="AK227" s="59"/>
      <c r="AL227" s="72"/>
      <c r="AM227" s="59"/>
      <c r="AN227" s="73"/>
      <c r="AO227" s="59"/>
      <c r="AP227" s="59"/>
      <c r="AQ227" s="74"/>
      <c r="AR227" s="74"/>
      <c r="AS227" s="62"/>
      <c r="AT227" s="62"/>
      <c r="AU227" s="59"/>
    </row>
    <row r="228">
      <c r="A228" s="59"/>
      <c r="B228" s="60" t="str">
        <f>IFERROR(VLOOKUP($A228,contratos,2,FALSE),"")</f>
        <v/>
      </c>
      <c r="C228" s="61" t="str">
        <f t="shared" si="1"/>
        <v/>
      </c>
      <c r="D228" s="62"/>
      <c r="E228" s="62"/>
      <c r="F228" s="63"/>
      <c r="G228" s="62"/>
      <c r="H228" s="65"/>
      <c r="I228" s="65"/>
      <c r="J228" s="66" t="str">
        <f>IF(I228&lt;&gt;"",(I228-H228)-almoco,"")</f>
        <v/>
      </c>
      <c r="K228" s="67"/>
      <c r="L228" s="59"/>
      <c r="M228" s="59"/>
      <c r="N228" s="68"/>
      <c r="O228" s="69"/>
      <c r="P228" s="69"/>
      <c r="Q228" s="59"/>
      <c r="R228" s="69"/>
      <c r="S228" s="59"/>
      <c r="T228" s="59"/>
      <c r="U228" s="62"/>
      <c r="V228" s="65"/>
      <c r="W228" s="65"/>
      <c r="X228" s="66" t="str">
        <f>IF(W228&lt;&gt;"",IF((W228-V228)-almoco&gt;=corte_almoco,(W228-V228)-almoco,(W228-V228)),"")</f>
        <v/>
      </c>
      <c r="Y228" s="66" t="str">
        <f t="shared" si="2"/>
        <v/>
      </c>
      <c r="Z228" s="59"/>
      <c r="AA228" s="59"/>
      <c r="AB228" s="59"/>
      <c r="AC228" s="70"/>
      <c r="AD228" s="70"/>
      <c r="AE228" s="71" t="str">
        <f t="shared" si="3"/>
        <v/>
      </c>
      <c r="AF228" s="71" t="str">
        <f>IF(X228&lt;&gt;"",(HOUR(X228)+MINUTE(X228)/60)*custohh,"")</f>
        <v/>
      </c>
      <c r="AG228" s="70"/>
      <c r="AH228" s="71" t="str">
        <f t="shared" si="4"/>
        <v/>
      </c>
      <c r="AI228" s="59"/>
      <c r="AJ228" s="59"/>
      <c r="AK228" s="59"/>
      <c r="AL228" s="72"/>
      <c r="AM228" s="59"/>
      <c r="AN228" s="73"/>
      <c r="AO228" s="59"/>
      <c r="AP228" s="59"/>
      <c r="AQ228" s="74"/>
      <c r="AR228" s="74"/>
      <c r="AS228" s="62"/>
      <c r="AT228" s="62"/>
      <c r="AU228" s="59"/>
    </row>
    <row r="229">
      <c r="A229" s="59"/>
      <c r="B229" s="60" t="str">
        <f>IFERROR(VLOOKUP($A229,contratos,2,FALSE),"")</f>
        <v/>
      </c>
      <c r="C229" s="61" t="str">
        <f t="shared" si="1"/>
        <v/>
      </c>
      <c r="D229" s="62"/>
      <c r="E229" s="62"/>
      <c r="F229" s="63"/>
      <c r="G229" s="62"/>
      <c r="H229" s="65"/>
      <c r="I229" s="65"/>
      <c r="J229" s="66" t="str">
        <f>IF(I229&lt;&gt;"",(I229-H229)-almoco,"")</f>
        <v/>
      </c>
      <c r="K229" s="67"/>
      <c r="L229" s="59"/>
      <c r="M229" s="59"/>
      <c r="N229" s="68"/>
      <c r="O229" s="69"/>
      <c r="P229" s="69"/>
      <c r="Q229" s="59"/>
      <c r="R229" s="69"/>
      <c r="S229" s="59"/>
      <c r="T229" s="59"/>
      <c r="U229" s="62"/>
      <c r="V229" s="65"/>
      <c r="W229" s="65"/>
      <c r="X229" s="66" t="str">
        <f>IF(W229&lt;&gt;"",IF((W229-V229)-almoco&gt;=corte_almoco,(W229-V229)-almoco,(W229-V229)),"")</f>
        <v/>
      </c>
      <c r="Y229" s="66" t="str">
        <f t="shared" si="2"/>
        <v/>
      </c>
      <c r="Z229" s="59"/>
      <c r="AA229" s="59"/>
      <c r="AB229" s="59"/>
      <c r="AC229" s="70"/>
      <c r="AD229" s="70"/>
      <c r="AE229" s="71" t="str">
        <f t="shared" si="3"/>
        <v/>
      </c>
      <c r="AF229" s="71" t="str">
        <f>IF(X229&lt;&gt;"",(HOUR(X229)+MINUTE(X229)/60)*custohh,"")</f>
        <v/>
      </c>
      <c r="AG229" s="70"/>
      <c r="AH229" s="71" t="str">
        <f t="shared" si="4"/>
        <v/>
      </c>
      <c r="AI229" s="59"/>
      <c r="AJ229" s="59"/>
      <c r="AK229" s="59"/>
      <c r="AL229" s="72"/>
      <c r="AM229" s="59"/>
      <c r="AN229" s="73"/>
      <c r="AO229" s="59"/>
      <c r="AP229" s="59"/>
      <c r="AQ229" s="74"/>
      <c r="AR229" s="74"/>
      <c r="AS229" s="62"/>
      <c r="AT229" s="62"/>
      <c r="AU229" s="59"/>
    </row>
    <row r="230">
      <c r="A230" s="59"/>
      <c r="B230" s="60" t="str">
        <f>IFERROR(VLOOKUP($A230,contratos,2,FALSE),"")</f>
        <v/>
      </c>
      <c r="C230" s="61" t="str">
        <f t="shared" si="1"/>
        <v/>
      </c>
      <c r="D230" s="62"/>
      <c r="E230" s="62"/>
      <c r="F230" s="63"/>
      <c r="G230" s="62"/>
      <c r="H230" s="65"/>
      <c r="I230" s="65"/>
      <c r="J230" s="66" t="str">
        <f>IF(I230&lt;&gt;"",(I230-H230)-almoco,"")</f>
        <v/>
      </c>
      <c r="K230" s="67"/>
      <c r="L230" s="59"/>
      <c r="M230" s="59"/>
      <c r="N230" s="68"/>
      <c r="O230" s="69"/>
      <c r="P230" s="69"/>
      <c r="Q230" s="59"/>
      <c r="R230" s="69"/>
      <c r="S230" s="59"/>
      <c r="T230" s="59"/>
      <c r="U230" s="62"/>
      <c r="V230" s="65"/>
      <c r="W230" s="65"/>
      <c r="X230" s="66" t="str">
        <f>IF(W230&lt;&gt;"",IF((W230-V230)-almoco&gt;=corte_almoco,(W230-V230)-almoco,(W230-V230)),"")</f>
        <v/>
      </c>
      <c r="Y230" s="66" t="str">
        <f t="shared" si="2"/>
        <v/>
      </c>
      <c r="Z230" s="59"/>
      <c r="AA230" s="59"/>
      <c r="AB230" s="59"/>
      <c r="AC230" s="70"/>
      <c r="AD230" s="70"/>
      <c r="AE230" s="71" t="str">
        <f t="shared" si="3"/>
        <v/>
      </c>
      <c r="AF230" s="71" t="str">
        <f>IF(X230&lt;&gt;"",(HOUR(X230)+MINUTE(X230)/60)*custohh,"")</f>
        <v/>
      </c>
      <c r="AG230" s="70"/>
      <c r="AH230" s="71" t="str">
        <f t="shared" si="4"/>
        <v/>
      </c>
      <c r="AI230" s="59"/>
      <c r="AJ230" s="59"/>
      <c r="AK230" s="59"/>
      <c r="AL230" s="72"/>
      <c r="AM230" s="59"/>
      <c r="AN230" s="73"/>
      <c r="AO230" s="59"/>
      <c r="AP230" s="59"/>
      <c r="AQ230" s="74"/>
      <c r="AR230" s="74"/>
      <c r="AS230" s="62"/>
      <c r="AT230" s="62"/>
      <c r="AU230" s="59"/>
    </row>
    <row r="231">
      <c r="A231" s="59"/>
      <c r="B231" s="60" t="str">
        <f>IFERROR(VLOOKUP($A231,contratos,2,FALSE),"")</f>
        <v/>
      </c>
      <c r="C231" s="61" t="str">
        <f t="shared" si="1"/>
        <v/>
      </c>
      <c r="D231" s="62"/>
      <c r="E231" s="62"/>
      <c r="F231" s="63"/>
      <c r="G231" s="62"/>
      <c r="H231" s="65"/>
      <c r="I231" s="65"/>
      <c r="J231" s="66" t="str">
        <f>IF(I231&lt;&gt;"",(I231-H231)-almoco,"")</f>
        <v/>
      </c>
      <c r="K231" s="67"/>
      <c r="L231" s="59"/>
      <c r="M231" s="59"/>
      <c r="N231" s="68"/>
      <c r="O231" s="69"/>
      <c r="P231" s="69"/>
      <c r="Q231" s="59"/>
      <c r="R231" s="69"/>
      <c r="S231" s="59"/>
      <c r="T231" s="59"/>
      <c r="U231" s="62"/>
      <c r="V231" s="65"/>
      <c r="W231" s="65"/>
      <c r="X231" s="66" t="str">
        <f>IF(W231&lt;&gt;"",IF((W231-V231)-almoco&gt;=corte_almoco,(W231-V231)-almoco,(W231-V231)),"")</f>
        <v/>
      </c>
      <c r="Y231" s="66" t="str">
        <f t="shared" si="2"/>
        <v/>
      </c>
      <c r="Z231" s="59"/>
      <c r="AA231" s="59"/>
      <c r="AB231" s="59"/>
      <c r="AC231" s="70"/>
      <c r="AD231" s="70"/>
      <c r="AE231" s="71" t="str">
        <f t="shared" si="3"/>
        <v/>
      </c>
      <c r="AF231" s="71" t="str">
        <f>IF(X231&lt;&gt;"",(HOUR(X231)+MINUTE(X231)/60)*custohh,"")</f>
        <v/>
      </c>
      <c r="AG231" s="70"/>
      <c r="AH231" s="71" t="str">
        <f t="shared" si="4"/>
        <v/>
      </c>
      <c r="AI231" s="59"/>
      <c r="AJ231" s="59"/>
      <c r="AK231" s="59"/>
      <c r="AL231" s="72"/>
      <c r="AM231" s="59"/>
      <c r="AN231" s="73"/>
      <c r="AO231" s="59"/>
      <c r="AP231" s="59"/>
      <c r="AQ231" s="74"/>
      <c r="AR231" s="74"/>
      <c r="AS231" s="62"/>
      <c r="AT231" s="62"/>
      <c r="AU231" s="59"/>
    </row>
    <row r="232">
      <c r="A232" s="59"/>
      <c r="B232" s="60" t="str">
        <f>IFERROR(VLOOKUP($A232,contratos,2,FALSE),"")</f>
        <v/>
      </c>
      <c r="C232" s="61" t="str">
        <f t="shared" si="1"/>
        <v/>
      </c>
      <c r="D232" s="62"/>
      <c r="E232" s="62"/>
      <c r="F232" s="63"/>
      <c r="G232" s="62"/>
      <c r="H232" s="65"/>
      <c r="I232" s="65"/>
      <c r="J232" s="66" t="str">
        <f>IF(I232&lt;&gt;"",(I232-H232)-almoco,"")</f>
        <v/>
      </c>
      <c r="K232" s="67"/>
      <c r="L232" s="59"/>
      <c r="M232" s="59"/>
      <c r="N232" s="68"/>
      <c r="O232" s="69"/>
      <c r="P232" s="69"/>
      <c r="Q232" s="59"/>
      <c r="R232" s="69"/>
      <c r="S232" s="59"/>
      <c r="T232" s="59"/>
      <c r="U232" s="62"/>
      <c r="V232" s="65"/>
      <c r="W232" s="65"/>
      <c r="X232" s="66" t="str">
        <f>IF(W232&lt;&gt;"",IF((W232-V232)-almoco&gt;=corte_almoco,(W232-V232)-almoco,(W232-V232)),"")</f>
        <v/>
      </c>
      <c r="Y232" s="66" t="str">
        <f t="shared" si="2"/>
        <v/>
      </c>
      <c r="Z232" s="59"/>
      <c r="AA232" s="59"/>
      <c r="AB232" s="59"/>
      <c r="AC232" s="70"/>
      <c r="AD232" s="70"/>
      <c r="AE232" s="71" t="str">
        <f t="shared" si="3"/>
        <v/>
      </c>
      <c r="AF232" s="71" t="str">
        <f>IF(X232&lt;&gt;"",(HOUR(X232)+MINUTE(X232)/60)*custohh,"")</f>
        <v/>
      </c>
      <c r="AG232" s="70"/>
      <c r="AH232" s="71" t="str">
        <f t="shared" si="4"/>
        <v/>
      </c>
      <c r="AI232" s="59"/>
      <c r="AJ232" s="59"/>
      <c r="AK232" s="59"/>
      <c r="AL232" s="72"/>
      <c r="AM232" s="59"/>
      <c r="AN232" s="73"/>
      <c r="AO232" s="59"/>
      <c r="AP232" s="59"/>
      <c r="AQ232" s="74"/>
      <c r="AR232" s="74"/>
      <c r="AS232" s="62"/>
      <c r="AT232" s="62"/>
      <c r="AU232" s="59"/>
    </row>
    <row r="233">
      <c r="A233" s="59"/>
      <c r="B233" s="60" t="str">
        <f>IFERROR(VLOOKUP($A233,contratos,2,FALSE),"")</f>
        <v/>
      </c>
      <c r="C233" s="61" t="str">
        <f t="shared" si="1"/>
        <v/>
      </c>
      <c r="D233" s="62"/>
      <c r="E233" s="62"/>
      <c r="F233" s="63"/>
      <c r="G233" s="62"/>
      <c r="H233" s="65"/>
      <c r="I233" s="65"/>
      <c r="J233" s="66" t="str">
        <f>IF(I233&lt;&gt;"",(I233-H233)-almoco,"")</f>
        <v/>
      </c>
      <c r="K233" s="67"/>
      <c r="L233" s="59"/>
      <c r="M233" s="59"/>
      <c r="N233" s="68"/>
      <c r="O233" s="69"/>
      <c r="P233" s="69"/>
      <c r="Q233" s="59"/>
      <c r="R233" s="69"/>
      <c r="S233" s="59"/>
      <c r="T233" s="59"/>
      <c r="U233" s="62"/>
      <c r="V233" s="65"/>
      <c r="W233" s="65"/>
      <c r="X233" s="66" t="str">
        <f>IF(W233&lt;&gt;"",IF((W233-V233)-almoco&gt;=corte_almoco,(W233-V233)-almoco,(W233-V233)),"")</f>
        <v/>
      </c>
      <c r="Y233" s="66" t="str">
        <f t="shared" si="2"/>
        <v/>
      </c>
      <c r="Z233" s="59"/>
      <c r="AA233" s="59"/>
      <c r="AB233" s="59"/>
      <c r="AC233" s="70"/>
      <c r="AD233" s="70"/>
      <c r="AE233" s="71" t="str">
        <f t="shared" si="3"/>
        <v/>
      </c>
      <c r="AF233" s="71" t="str">
        <f>IF(X233&lt;&gt;"",(HOUR(X233)+MINUTE(X233)/60)*custohh,"")</f>
        <v/>
      </c>
      <c r="AG233" s="70"/>
      <c r="AH233" s="71" t="str">
        <f t="shared" si="4"/>
        <v/>
      </c>
      <c r="AI233" s="59"/>
      <c r="AJ233" s="59"/>
      <c r="AK233" s="59"/>
      <c r="AL233" s="72"/>
      <c r="AM233" s="59"/>
      <c r="AN233" s="73"/>
      <c r="AO233" s="59"/>
      <c r="AP233" s="59"/>
      <c r="AQ233" s="74"/>
      <c r="AR233" s="74"/>
      <c r="AS233" s="62"/>
      <c r="AT233" s="62"/>
      <c r="AU233" s="59"/>
    </row>
    <row r="234">
      <c r="A234" s="59"/>
      <c r="B234" s="60" t="str">
        <f>IFERROR(VLOOKUP($A234,contratos,2,FALSE),"")</f>
        <v/>
      </c>
      <c r="C234" s="61" t="str">
        <f t="shared" si="1"/>
        <v/>
      </c>
      <c r="D234" s="62"/>
      <c r="E234" s="62"/>
      <c r="F234" s="63"/>
      <c r="G234" s="62"/>
      <c r="H234" s="65"/>
      <c r="I234" s="65"/>
      <c r="J234" s="66" t="str">
        <f>IF(I234&lt;&gt;"",(I234-H234)-almoco,"")</f>
        <v/>
      </c>
      <c r="K234" s="67"/>
      <c r="L234" s="59"/>
      <c r="M234" s="59"/>
      <c r="N234" s="68"/>
      <c r="O234" s="69"/>
      <c r="P234" s="69"/>
      <c r="Q234" s="59"/>
      <c r="R234" s="69"/>
      <c r="S234" s="59"/>
      <c r="T234" s="59"/>
      <c r="U234" s="62"/>
      <c r="V234" s="65"/>
      <c r="W234" s="65"/>
      <c r="X234" s="66" t="str">
        <f>IF(W234&lt;&gt;"",IF((W234-V234)-almoco&gt;=corte_almoco,(W234-V234)-almoco,(W234-V234)),"")</f>
        <v/>
      </c>
      <c r="Y234" s="66" t="str">
        <f t="shared" si="2"/>
        <v/>
      </c>
      <c r="Z234" s="59"/>
      <c r="AA234" s="59"/>
      <c r="AB234" s="59"/>
      <c r="AC234" s="70"/>
      <c r="AD234" s="70"/>
      <c r="AE234" s="71" t="str">
        <f t="shared" si="3"/>
        <v/>
      </c>
      <c r="AF234" s="71" t="str">
        <f>IF(X234&lt;&gt;"",(HOUR(X234)+MINUTE(X234)/60)*custohh,"")</f>
        <v/>
      </c>
      <c r="AG234" s="70"/>
      <c r="AH234" s="71" t="str">
        <f t="shared" si="4"/>
        <v/>
      </c>
      <c r="AI234" s="59"/>
      <c r="AJ234" s="59"/>
      <c r="AK234" s="59"/>
      <c r="AL234" s="72"/>
      <c r="AM234" s="59"/>
      <c r="AN234" s="73"/>
      <c r="AO234" s="59"/>
      <c r="AP234" s="59"/>
      <c r="AQ234" s="74"/>
      <c r="AR234" s="74"/>
      <c r="AS234" s="62"/>
      <c r="AT234" s="62"/>
      <c r="AU234" s="59"/>
    </row>
    <row r="235">
      <c r="A235" s="59"/>
      <c r="B235" s="60" t="str">
        <f>IFERROR(VLOOKUP($A235,contratos,2,FALSE),"")</f>
        <v/>
      </c>
      <c r="C235" s="61" t="str">
        <f t="shared" si="1"/>
        <v/>
      </c>
      <c r="D235" s="62"/>
      <c r="E235" s="62"/>
      <c r="F235" s="63"/>
      <c r="G235" s="62"/>
      <c r="H235" s="65"/>
      <c r="I235" s="65"/>
      <c r="J235" s="66" t="str">
        <f>IF(I235&lt;&gt;"",(I235-H235)-almoco,"")</f>
        <v/>
      </c>
      <c r="K235" s="67"/>
      <c r="L235" s="59"/>
      <c r="M235" s="59"/>
      <c r="N235" s="68"/>
      <c r="O235" s="69"/>
      <c r="P235" s="69"/>
      <c r="Q235" s="59"/>
      <c r="R235" s="69"/>
      <c r="S235" s="59"/>
      <c r="T235" s="59"/>
      <c r="U235" s="62"/>
      <c r="V235" s="65"/>
      <c r="W235" s="65"/>
      <c r="X235" s="66" t="str">
        <f>IF(W235&lt;&gt;"",IF((W235-V235)-almoco&gt;=corte_almoco,(W235-V235)-almoco,(W235-V235)),"")</f>
        <v/>
      </c>
      <c r="Y235" s="66" t="str">
        <f t="shared" si="2"/>
        <v/>
      </c>
      <c r="Z235" s="59"/>
      <c r="AA235" s="59"/>
      <c r="AB235" s="59"/>
      <c r="AC235" s="70"/>
      <c r="AD235" s="70"/>
      <c r="AE235" s="71" t="str">
        <f t="shared" si="3"/>
        <v/>
      </c>
      <c r="AF235" s="71" t="str">
        <f>IF(X235&lt;&gt;"",(HOUR(X235)+MINUTE(X235)/60)*custohh,"")</f>
        <v/>
      </c>
      <c r="AG235" s="70"/>
      <c r="AH235" s="71" t="str">
        <f t="shared" si="4"/>
        <v/>
      </c>
      <c r="AI235" s="59"/>
      <c r="AJ235" s="59"/>
      <c r="AK235" s="59"/>
      <c r="AL235" s="72"/>
      <c r="AM235" s="59"/>
      <c r="AN235" s="73"/>
      <c r="AO235" s="59"/>
      <c r="AP235" s="59"/>
      <c r="AQ235" s="74"/>
      <c r="AR235" s="74"/>
      <c r="AS235" s="62"/>
      <c r="AT235" s="62"/>
      <c r="AU235" s="59"/>
    </row>
    <row r="236">
      <c r="A236" s="59"/>
      <c r="B236" s="60" t="str">
        <f>IFERROR(VLOOKUP($A236,contratos,2,FALSE),"")</f>
        <v/>
      </c>
      <c r="C236" s="61" t="str">
        <f t="shared" si="1"/>
        <v/>
      </c>
      <c r="D236" s="62"/>
      <c r="E236" s="62"/>
      <c r="F236" s="63"/>
      <c r="G236" s="62"/>
      <c r="H236" s="65"/>
      <c r="I236" s="65"/>
      <c r="J236" s="66" t="str">
        <f>IF(I236&lt;&gt;"",(I236-H236)-almoco,"")</f>
        <v/>
      </c>
      <c r="K236" s="67"/>
      <c r="L236" s="59"/>
      <c r="M236" s="59"/>
      <c r="N236" s="68"/>
      <c r="O236" s="69"/>
      <c r="P236" s="69"/>
      <c r="Q236" s="59"/>
      <c r="R236" s="69"/>
      <c r="S236" s="59"/>
      <c r="T236" s="59"/>
      <c r="U236" s="62"/>
      <c r="V236" s="65"/>
      <c r="W236" s="65"/>
      <c r="X236" s="66" t="str">
        <f>IF(W236&lt;&gt;"",IF((W236-V236)-almoco&gt;=corte_almoco,(W236-V236)-almoco,(W236-V236)),"")</f>
        <v/>
      </c>
      <c r="Y236" s="66" t="str">
        <f t="shared" si="2"/>
        <v/>
      </c>
      <c r="Z236" s="59"/>
      <c r="AA236" s="59"/>
      <c r="AB236" s="59"/>
      <c r="AC236" s="70"/>
      <c r="AD236" s="70"/>
      <c r="AE236" s="71" t="str">
        <f t="shared" si="3"/>
        <v/>
      </c>
      <c r="AF236" s="71" t="str">
        <f>IF(X236&lt;&gt;"",(HOUR(X236)+MINUTE(X236)/60)*custohh,"")</f>
        <v/>
      </c>
      <c r="AG236" s="70"/>
      <c r="AH236" s="71" t="str">
        <f t="shared" si="4"/>
        <v/>
      </c>
      <c r="AI236" s="59"/>
      <c r="AJ236" s="59"/>
      <c r="AK236" s="59"/>
      <c r="AL236" s="72"/>
      <c r="AM236" s="59"/>
      <c r="AN236" s="73"/>
      <c r="AO236" s="59"/>
      <c r="AP236" s="59"/>
      <c r="AQ236" s="74"/>
      <c r="AR236" s="74"/>
      <c r="AS236" s="62"/>
      <c r="AT236" s="62"/>
      <c r="AU236" s="59"/>
    </row>
    <row r="237">
      <c r="A237" s="59"/>
      <c r="B237" s="60" t="str">
        <f>IFERROR(VLOOKUP($A237,contratos,2,FALSE),"")</f>
        <v/>
      </c>
      <c r="C237" s="61" t="str">
        <f t="shared" si="1"/>
        <v/>
      </c>
      <c r="D237" s="62"/>
      <c r="E237" s="62"/>
      <c r="F237" s="63"/>
      <c r="G237" s="62"/>
      <c r="H237" s="65"/>
      <c r="I237" s="65"/>
      <c r="J237" s="66" t="str">
        <f>IF(I237&lt;&gt;"",(I237-H237)-almoco,"")</f>
        <v/>
      </c>
      <c r="K237" s="67"/>
      <c r="L237" s="59"/>
      <c r="M237" s="59"/>
      <c r="N237" s="68"/>
      <c r="O237" s="69"/>
      <c r="P237" s="69"/>
      <c r="Q237" s="59"/>
      <c r="R237" s="69"/>
      <c r="S237" s="59"/>
      <c r="T237" s="59"/>
      <c r="U237" s="62"/>
      <c r="V237" s="65"/>
      <c r="W237" s="65"/>
      <c r="X237" s="66" t="str">
        <f>IF(W237&lt;&gt;"",IF((W237-V237)-almoco&gt;=corte_almoco,(W237-V237)-almoco,(W237-V237)),"")</f>
        <v/>
      </c>
      <c r="Y237" s="66" t="str">
        <f t="shared" si="2"/>
        <v/>
      </c>
      <c r="Z237" s="59"/>
      <c r="AA237" s="59"/>
      <c r="AB237" s="59"/>
      <c r="AC237" s="70"/>
      <c r="AD237" s="70"/>
      <c r="AE237" s="71" t="str">
        <f t="shared" si="3"/>
        <v/>
      </c>
      <c r="AF237" s="71" t="str">
        <f>IF(X237&lt;&gt;"",(HOUR(X237)+MINUTE(X237)/60)*custohh,"")</f>
        <v/>
      </c>
      <c r="AG237" s="70"/>
      <c r="AH237" s="71" t="str">
        <f t="shared" si="4"/>
        <v/>
      </c>
      <c r="AI237" s="59"/>
      <c r="AJ237" s="59"/>
      <c r="AK237" s="59"/>
      <c r="AL237" s="72"/>
      <c r="AM237" s="59"/>
      <c r="AN237" s="73"/>
      <c r="AO237" s="59"/>
      <c r="AP237" s="59"/>
      <c r="AQ237" s="74"/>
      <c r="AR237" s="74"/>
      <c r="AS237" s="62"/>
      <c r="AT237" s="62"/>
      <c r="AU237" s="59"/>
    </row>
    <row r="238">
      <c r="A238" s="59"/>
      <c r="B238" s="60" t="str">
        <f>IFERROR(VLOOKUP($A238,contratos,2,FALSE),"")</f>
        <v/>
      </c>
      <c r="C238" s="61" t="str">
        <f t="shared" si="1"/>
        <v/>
      </c>
      <c r="D238" s="62"/>
      <c r="E238" s="62"/>
      <c r="F238" s="63"/>
      <c r="G238" s="62"/>
      <c r="H238" s="65"/>
      <c r="I238" s="65"/>
      <c r="J238" s="66" t="str">
        <f>IF(I238&lt;&gt;"",(I238-H238)-almoco,"")</f>
        <v/>
      </c>
      <c r="K238" s="67"/>
      <c r="L238" s="59"/>
      <c r="M238" s="59"/>
      <c r="N238" s="68"/>
      <c r="O238" s="69"/>
      <c r="P238" s="69"/>
      <c r="Q238" s="59"/>
      <c r="R238" s="69"/>
      <c r="S238" s="59"/>
      <c r="T238" s="59"/>
      <c r="U238" s="62"/>
      <c r="V238" s="65"/>
      <c r="W238" s="65"/>
      <c r="X238" s="66" t="str">
        <f>IF(W238&lt;&gt;"",IF((W238-V238)-almoco&gt;=corte_almoco,(W238-V238)-almoco,(W238-V238)),"")</f>
        <v/>
      </c>
      <c r="Y238" s="66" t="str">
        <f t="shared" si="2"/>
        <v/>
      </c>
      <c r="Z238" s="59"/>
      <c r="AA238" s="59"/>
      <c r="AB238" s="59"/>
      <c r="AC238" s="70"/>
      <c r="AD238" s="70"/>
      <c r="AE238" s="71" t="str">
        <f t="shared" si="3"/>
        <v/>
      </c>
      <c r="AF238" s="71" t="str">
        <f>IF(X238&lt;&gt;"",(HOUR(X238)+MINUTE(X238)/60)*custohh,"")</f>
        <v/>
      </c>
      <c r="AG238" s="70"/>
      <c r="AH238" s="71" t="str">
        <f t="shared" si="4"/>
        <v/>
      </c>
      <c r="AI238" s="59"/>
      <c r="AJ238" s="59"/>
      <c r="AK238" s="59"/>
      <c r="AL238" s="72"/>
      <c r="AM238" s="59"/>
      <c r="AN238" s="73"/>
      <c r="AO238" s="59"/>
      <c r="AP238" s="59"/>
      <c r="AQ238" s="74"/>
      <c r="AR238" s="74"/>
      <c r="AS238" s="62"/>
      <c r="AT238" s="62"/>
      <c r="AU238" s="59"/>
    </row>
    <row r="239">
      <c r="A239" s="59"/>
      <c r="B239" s="60" t="str">
        <f>IFERROR(VLOOKUP($A239,contratos,2,FALSE),"")</f>
        <v/>
      </c>
      <c r="C239" s="61" t="str">
        <f t="shared" si="1"/>
        <v/>
      </c>
      <c r="D239" s="62"/>
      <c r="E239" s="62"/>
      <c r="F239" s="63"/>
      <c r="G239" s="62"/>
      <c r="H239" s="65"/>
      <c r="I239" s="65"/>
      <c r="J239" s="66" t="str">
        <f>IF(I239&lt;&gt;"",(I239-H239)-almoco,"")</f>
        <v/>
      </c>
      <c r="K239" s="67"/>
      <c r="L239" s="59"/>
      <c r="M239" s="59"/>
      <c r="N239" s="68"/>
      <c r="O239" s="69"/>
      <c r="P239" s="69"/>
      <c r="Q239" s="59"/>
      <c r="R239" s="69"/>
      <c r="S239" s="59"/>
      <c r="T239" s="59"/>
      <c r="U239" s="62"/>
      <c r="V239" s="65"/>
      <c r="W239" s="65"/>
      <c r="X239" s="66" t="str">
        <f>IF(W239&lt;&gt;"",IF((W239-V239)-almoco&gt;=corte_almoco,(W239-V239)-almoco,(W239-V239)),"")</f>
        <v/>
      </c>
      <c r="Y239" s="66" t="str">
        <f t="shared" si="2"/>
        <v/>
      </c>
      <c r="Z239" s="59"/>
      <c r="AA239" s="59"/>
      <c r="AB239" s="59"/>
      <c r="AC239" s="70"/>
      <c r="AD239" s="70"/>
      <c r="AE239" s="71" t="str">
        <f t="shared" si="3"/>
        <v/>
      </c>
      <c r="AF239" s="71" t="str">
        <f>IF(X239&lt;&gt;"",(HOUR(X239)+MINUTE(X239)/60)*custohh,"")</f>
        <v/>
      </c>
      <c r="AG239" s="70"/>
      <c r="AH239" s="71" t="str">
        <f t="shared" si="4"/>
        <v/>
      </c>
      <c r="AI239" s="59"/>
      <c r="AJ239" s="59"/>
      <c r="AK239" s="59"/>
      <c r="AL239" s="72"/>
      <c r="AM239" s="59"/>
      <c r="AN239" s="73"/>
      <c r="AO239" s="59"/>
      <c r="AP239" s="59"/>
      <c r="AQ239" s="74"/>
      <c r="AR239" s="74"/>
      <c r="AS239" s="62"/>
      <c r="AT239" s="62"/>
      <c r="AU239" s="59"/>
    </row>
    <row r="240">
      <c r="A240" s="59"/>
      <c r="B240" s="60" t="str">
        <f>IFERROR(VLOOKUP($A240,contratos,2,FALSE),"")</f>
        <v/>
      </c>
      <c r="C240" s="61" t="str">
        <f t="shared" si="1"/>
        <v/>
      </c>
      <c r="D240" s="62"/>
      <c r="E240" s="62"/>
      <c r="F240" s="63"/>
      <c r="G240" s="62"/>
      <c r="H240" s="65"/>
      <c r="I240" s="65"/>
      <c r="J240" s="66" t="str">
        <f>IF(I240&lt;&gt;"",(I240-H240)-almoco,"")</f>
        <v/>
      </c>
      <c r="K240" s="67"/>
      <c r="L240" s="59"/>
      <c r="M240" s="59"/>
      <c r="N240" s="68"/>
      <c r="O240" s="69"/>
      <c r="P240" s="69"/>
      <c r="Q240" s="59"/>
      <c r="R240" s="69"/>
      <c r="S240" s="59"/>
      <c r="T240" s="59"/>
      <c r="U240" s="62"/>
      <c r="V240" s="65"/>
      <c r="W240" s="65"/>
      <c r="X240" s="66" t="str">
        <f>IF(W240&lt;&gt;"",IF((W240-V240)-almoco&gt;=corte_almoco,(W240-V240)-almoco,(W240-V240)),"")</f>
        <v/>
      </c>
      <c r="Y240" s="66" t="str">
        <f t="shared" si="2"/>
        <v/>
      </c>
      <c r="Z240" s="59"/>
      <c r="AA240" s="59"/>
      <c r="AB240" s="59"/>
      <c r="AC240" s="70"/>
      <c r="AD240" s="70"/>
      <c r="AE240" s="71" t="str">
        <f t="shared" si="3"/>
        <v/>
      </c>
      <c r="AF240" s="71" t="str">
        <f>IF(X240&lt;&gt;"",(HOUR(X240)+MINUTE(X240)/60)*custohh,"")</f>
        <v/>
      </c>
      <c r="AG240" s="70"/>
      <c r="AH240" s="71" t="str">
        <f t="shared" si="4"/>
        <v/>
      </c>
      <c r="AI240" s="59"/>
      <c r="AJ240" s="59"/>
      <c r="AK240" s="59"/>
      <c r="AL240" s="72"/>
      <c r="AM240" s="59"/>
      <c r="AN240" s="73"/>
      <c r="AO240" s="59"/>
      <c r="AP240" s="59"/>
      <c r="AQ240" s="74"/>
      <c r="AR240" s="74"/>
      <c r="AS240" s="62"/>
      <c r="AT240" s="62"/>
      <c r="AU240" s="59"/>
    </row>
    <row r="241">
      <c r="A241" s="59"/>
      <c r="B241" s="60" t="str">
        <f>IFERROR(VLOOKUP($A241,contratos,2,FALSE),"")</f>
        <v/>
      </c>
      <c r="C241" s="61" t="str">
        <f t="shared" si="1"/>
        <v/>
      </c>
      <c r="D241" s="62"/>
      <c r="E241" s="62"/>
      <c r="F241" s="63"/>
      <c r="G241" s="62"/>
      <c r="H241" s="65"/>
      <c r="I241" s="65"/>
      <c r="J241" s="66" t="str">
        <f>IF(I241&lt;&gt;"",(I241-H241)-almoco,"")</f>
        <v/>
      </c>
      <c r="K241" s="67"/>
      <c r="L241" s="59"/>
      <c r="M241" s="59"/>
      <c r="N241" s="68"/>
      <c r="O241" s="69"/>
      <c r="P241" s="69"/>
      <c r="Q241" s="59"/>
      <c r="R241" s="69"/>
      <c r="S241" s="59"/>
      <c r="T241" s="59"/>
      <c r="U241" s="62"/>
      <c r="V241" s="65"/>
      <c r="W241" s="65"/>
      <c r="X241" s="66" t="str">
        <f>IF(W241&lt;&gt;"",IF((W241-V241)-almoco&gt;=corte_almoco,(W241-V241)-almoco,(W241-V241)),"")</f>
        <v/>
      </c>
      <c r="Y241" s="66" t="str">
        <f t="shared" si="2"/>
        <v/>
      </c>
      <c r="Z241" s="59"/>
      <c r="AA241" s="59"/>
      <c r="AB241" s="59"/>
      <c r="AC241" s="70"/>
      <c r="AD241" s="70"/>
      <c r="AE241" s="71" t="str">
        <f t="shared" si="3"/>
        <v/>
      </c>
      <c r="AF241" s="71" t="str">
        <f>IF(X241&lt;&gt;"",(HOUR(X241)+MINUTE(X241)/60)*custohh,"")</f>
        <v/>
      </c>
      <c r="AG241" s="70"/>
      <c r="AH241" s="71" t="str">
        <f t="shared" si="4"/>
        <v/>
      </c>
      <c r="AI241" s="59"/>
      <c r="AJ241" s="59"/>
      <c r="AK241" s="59"/>
      <c r="AL241" s="72"/>
      <c r="AM241" s="59"/>
      <c r="AN241" s="73"/>
      <c r="AO241" s="59"/>
      <c r="AP241" s="59"/>
      <c r="AQ241" s="74"/>
      <c r="AR241" s="74"/>
      <c r="AS241" s="62"/>
      <c r="AT241" s="62"/>
      <c r="AU241" s="59"/>
    </row>
    <row r="242">
      <c r="A242" s="59"/>
      <c r="B242" s="60" t="str">
        <f>IFERROR(VLOOKUP($A242,contratos,2,FALSE),"")</f>
        <v/>
      </c>
      <c r="C242" s="61" t="str">
        <f t="shared" si="1"/>
        <v/>
      </c>
      <c r="D242" s="62"/>
      <c r="E242" s="62"/>
      <c r="F242" s="63"/>
      <c r="G242" s="62"/>
      <c r="H242" s="65"/>
      <c r="I242" s="65"/>
      <c r="J242" s="66" t="str">
        <f>IF(I242&lt;&gt;"",(I242-H242)-almoco,"")</f>
        <v/>
      </c>
      <c r="K242" s="67"/>
      <c r="L242" s="59"/>
      <c r="M242" s="59"/>
      <c r="N242" s="68"/>
      <c r="O242" s="69"/>
      <c r="P242" s="69"/>
      <c r="Q242" s="59"/>
      <c r="R242" s="69"/>
      <c r="S242" s="59"/>
      <c r="T242" s="59"/>
      <c r="U242" s="62"/>
      <c r="V242" s="65"/>
      <c r="W242" s="65"/>
      <c r="X242" s="66" t="str">
        <f>IF(W242&lt;&gt;"",IF((W242-V242)-almoco&gt;=corte_almoco,(W242-V242)-almoco,(W242-V242)),"")</f>
        <v/>
      </c>
      <c r="Y242" s="66" t="str">
        <f t="shared" si="2"/>
        <v/>
      </c>
      <c r="Z242" s="59"/>
      <c r="AA242" s="59"/>
      <c r="AB242" s="59"/>
      <c r="AC242" s="70"/>
      <c r="AD242" s="70"/>
      <c r="AE242" s="71" t="str">
        <f t="shared" si="3"/>
        <v/>
      </c>
      <c r="AF242" s="71" t="str">
        <f>IF(X242&lt;&gt;"",(HOUR(X242)+MINUTE(X242)/60)*custohh,"")</f>
        <v/>
      </c>
      <c r="AG242" s="70"/>
      <c r="AH242" s="71" t="str">
        <f t="shared" si="4"/>
        <v/>
      </c>
      <c r="AI242" s="59"/>
      <c r="AJ242" s="59"/>
      <c r="AK242" s="59"/>
      <c r="AL242" s="72"/>
      <c r="AM242" s="59"/>
      <c r="AN242" s="73"/>
      <c r="AO242" s="59"/>
      <c r="AP242" s="59"/>
      <c r="AQ242" s="74"/>
      <c r="AR242" s="74"/>
      <c r="AS242" s="62"/>
      <c r="AT242" s="62"/>
      <c r="AU242" s="59"/>
    </row>
    <row r="243">
      <c r="A243" s="59"/>
      <c r="B243" s="60" t="str">
        <f>IFERROR(VLOOKUP($A243,contratos,2,FALSE),"")</f>
        <v/>
      </c>
      <c r="C243" s="61" t="str">
        <f t="shared" si="1"/>
        <v/>
      </c>
      <c r="D243" s="62"/>
      <c r="E243" s="62"/>
      <c r="F243" s="63"/>
      <c r="G243" s="62"/>
      <c r="H243" s="65"/>
      <c r="I243" s="65"/>
      <c r="J243" s="66" t="str">
        <f>IF(I243&lt;&gt;"",(I243-H243)-almoco,"")</f>
        <v/>
      </c>
      <c r="K243" s="67"/>
      <c r="L243" s="59"/>
      <c r="M243" s="59"/>
      <c r="N243" s="68"/>
      <c r="O243" s="69"/>
      <c r="P243" s="69"/>
      <c r="Q243" s="59"/>
      <c r="R243" s="69"/>
      <c r="S243" s="59"/>
      <c r="T243" s="59"/>
      <c r="U243" s="62"/>
      <c r="V243" s="65"/>
      <c r="W243" s="65"/>
      <c r="X243" s="66" t="str">
        <f>IF(W243&lt;&gt;"",IF((W243-V243)-almoco&gt;=corte_almoco,(W243-V243)-almoco,(W243-V243)),"")</f>
        <v/>
      </c>
      <c r="Y243" s="66" t="str">
        <f t="shared" si="2"/>
        <v/>
      </c>
      <c r="Z243" s="59"/>
      <c r="AA243" s="59"/>
      <c r="AB243" s="59"/>
      <c r="AC243" s="70"/>
      <c r="AD243" s="70"/>
      <c r="AE243" s="71" t="str">
        <f t="shared" si="3"/>
        <v/>
      </c>
      <c r="AF243" s="71" t="str">
        <f>IF(X243&lt;&gt;"",(HOUR(X243)+MINUTE(X243)/60)*custohh,"")</f>
        <v/>
      </c>
      <c r="AG243" s="70"/>
      <c r="AH243" s="71" t="str">
        <f t="shared" si="4"/>
        <v/>
      </c>
      <c r="AI243" s="59"/>
      <c r="AJ243" s="59"/>
      <c r="AK243" s="59"/>
      <c r="AL243" s="72"/>
      <c r="AM243" s="59"/>
      <c r="AN243" s="73"/>
      <c r="AO243" s="59"/>
      <c r="AP243" s="59"/>
      <c r="AQ243" s="74"/>
      <c r="AR243" s="74"/>
      <c r="AS243" s="62"/>
      <c r="AT243" s="62"/>
      <c r="AU243" s="59"/>
    </row>
    <row r="244">
      <c r="A244" s="59"/>
      <c r="B244" s="60" t="str">
        <f>IFERROR(VLOOKUP($A244,contratos,2,FALSE),"")</f>
        <v/>
      </c>
      <c r="C244" s="61" t="str">
        <f t="shared" si="1"/>
        <v/>
      </c>
      <c r="D244" s="62"/>
      <c r="E244" s="62"/>
      <c r="F244" s="63"/>
      <c r="G244" s="62"/>
      <c r="H244" s="65"/>
      <c r="I244" s="65"/>
      <c r="J244" s="66" t="str">
        <f>IF(I244&lt;&gt;"",(I244-H244)-almoco,"")</f>
        <v/>
      </c>
      <c r="K244" s="67"/>
      <c r="L244" s="59"/>
      <c r="M244" s="59"/>
      <c r="N244" s="68"/>
      <c r="O244" s="69"/>
      <c r="P244" s="69"/>
      <c r="Q244" s="59"/>
      <c r="R244" s="69"/>
      <c r="S244" s="59"/>
      <c r="T244" s="59"/>
      <c r="U244" s="62"/>
      <c r="V244" s="65"/>
      <c r="W244" s="65"/>
      <c r="X244" s="66" t="str">
        <f>IF(W244&lt;&gt;"",IF((W244-V244)-almoco&gt;=corte_almoco,(W244-V244)-almoco,(W244-V244)),"")</f>
        <v/>
      </c>
      <c r="Y244" s="66" t="str">
        <f t="shared" si="2"/>
        <v/>
      </c>
      <c r="Z244" s="59"/>
      <c r="AA244" s="59"/>
      <c r="AB244" s="59"/>
      <c r="AC244" s="70"/>
      <c r="AD244" s="70"/>
      <c r="AE244" s="71" t="str">
        <f t="shared" si="3"/>
        <v/>
      </c>
      <c r="AF244" s="71" t="str">
        <f>IF(X244&lt;&gt;"",(HOUR(X244)+MINUTE(X244)/60)*custohh,"")</f>
        <v/>
      </c>
      <c r="AG244" s="70"/>
      <c r="AH244" s="71" t="str">
        <f t="shared" si="4"/>
        <v/>
      </c>
      <c r="AI244" s="59"/>
      <c r="AJ244" s="59"/>
      <c r="AK244" s="59"/>
      <c r="AL244" s="72"/>
      <c r="AM244" s="59"/>
      <c r="AN244" s="73"/>
      <c r="AO244" s="59"/>
      <c r="AP244" s="59"/>
      <c r="AQ244" s="74"/>
      <c r="AR244" s="74"/>
      <c r="AS244" s="62"/>
      <c r="AT244" s="62"/>
      <c r="AU244" s="59"/>
    </row>
    <row r="245">
      <c r="A245" s="59"/>
      <c r="B245" s="60" t="str">
        <f>IFERROR(VLOOKUP($A245,contratos,2,FALSE),"")</f>
        <v/>
      </c>
      <c r="C245" s="61" t="str">
        <f t="shared" si="1"/>
        <v/>
      </c>
      <c r="D245" s="62"/>
      <c r="E245" s="62"/>
      <c r="F245" s="63"/>
      <c r="G245" s="62"/>
      <c r="H245" s="65"/>
      <c r="I245" s="65"/>
      <c r="J245" s="66" t="str">
        <f>IF(I245&lt;&gt;"",(I245-H245)-almoco,"")</f>
        <v/>
      </c>
      <c r="K245" s="67"/>
      <c r="L245" s="59"/>
      <c r="M245" s="59"/>
      <c r="N245" s="68"/>
      <c r="O245" s="69"/>
      <c r="P245" s="69"/>
      <c r="Q245" s="59"/>
      <c r="R245" s="69"/>
      <c r="S245" s="59"/>
      <c r="T245" s="59"/>
      <c r="U245" s="62"/>
      <c r="V245" s="65"/>
      <c r="W245" s="65"/>
      <c r="X245" s="66" t="str">
        <f>IF(W245&lt;&gt;"",IF((W245-V245)-almoco&gt;=corte_almoco,(W245-V245)-almoco,(W245-V245)),"")</f>
        <v/>
      </c>
      <c r="Y245" s="66" t="str">
        <f t="shared" si="2"/>
        <v/>
      </c>
      <c r="Z245" s="59"/>
      <c r="AA245" s="59"/>
      <c r="AB245" s="59"/>
      <c r="AC245" s="70"/>
      <c r="AD245" s="70"/>
      <c r="AE245" s="71" t="str">
        <f t="shared" si="3"/>
        <v/>
      </c>
      <c r="AF245" s="71" t="str">
        <f>IF(X245&lt;&gt;"",(HOUR(X245)+MINUTE(X245)/60)*custohh,"")</f>
        <v/>
      </c>
      <c r="AG245" s="70"/>
      <c r="AH245" s="71" t="str">
        <f t="shared" si="4"/>
        <v/>
      </c>
      <c r="AI245" s="59"/>
      <c r="AJ245" s="59"/>
      <c r="AK245" s="59"/>
      <c r="AL245" s="72"/>
      <c r="AM245" s="59"/>
      <c r="AN245" s="73"/>
      <c r="AO245" s="59"/>
      <c r="AP245" s="59"/>
      <c r="AQ245" s="74"/>
      <c r="AR245" s="74"/>
      <c r="AS245" s="62"/>
      <c r="AT245" s="62"/>
      <c r="AU245" s="59"/>
    </row>
    <row r="246">
      <c r="A246" s="59"/>
      <c r="B246" s="60" t="str">
        <f>IFERROR(VLOOKUP($A246,contratos,2,FALSE),"")</f>
        <v/>
      </c>
      <c r="C246" s="61" t="str">
        <f t="shared" si="1"/>
        <v/>
      </c>
      <c r="D246" s="62"/>
      <c r="E246" s="62"/>
      <c r="F246" s="63"/>
      <c r="G246" s="62"/>
      <c r="H246" s="65"/>
      <c r="I246" s="65"/>
      <c r="J246" s="66" t="str">
        <f>IF(I246&lt;&gt;"",(I246-H246)-almoco,"")</f>
        <v/>
      </c>
      <c r="K246" s="67"/>
      <c r="L246" s="59"/>
      <c r="M246" s="59"/>
      <c r="N246" s="68"/>
      <c r="O246" s="69"/>
      <c r="P246" s="69"/>
      <c r="Q246" s="59"/>
      <c r="R246" s="69"/>
      <c r="S246" s="59"/>
      <c r="T246" s="59"/>
      <c r="U246" s="62"/>
      <c r="V246" s="65"/>
      <c r="W246" s="65"/>
      <c r="X246" s="66" t="str">
        <f>IF(W246&lt;&gt;"",IF((W246-V246)-almoco&gt;=corte_almoco,(W246-V246)-almoco,(W246-V246)),"")</f>
        <v/>
      </c>
      <c r="Y246" s="66" t="str">
        <f t="shared" si="2"/>
        <v/>
      </c>
      <c r="Z246" s="59"/>
      <c r="AA246" s="59"/>
      <c r="AB246" s="59"/>
      <c r="AC246" s="70"/>
      <c r="AD246" s="70"/>
      <c r="AE246" s="71" t="str">
        <f t="shared" si="3"/>
        <v/>
      </c>
      <c r="AF246" s="71" t="str">
        <f>IF(X246&lt;&gt;"",(HOUR(X246)+MINUTE(X246)/60)*custohh,"")</f>
        <v/>
      </c>
      <c r="AG246" s="70"/>
      <c r="AH246" s="71" t="str">
        <f t="shared" si="4"/>
        <v/>
      </c>
      <c r="AI246" s="59"/>
      <c r="AJ246" s="59"/>
      <c r="AK246" s="59"/>
      <c r="AL246" s="72"/>
      <c r="AM246" s="59"/>
      <c r="AN246" s="73"/>
      <c r="AO246" s="59"/>
      <c r="AP246" s="59"/>
      <c r="AQ246" s="74"/>
      <c r="AR246" s="74"/>
      <c r="AS246" s="62"/>
      <c r="AT246" s="62"/>
      <c r="AU246" s="59"/>
    </row>
    <row r="247">
      <c r="A247" s="59"/>
      <c r="B247" s="60" t="str">
        <f>IFERROR(VLOOKUP($A247,contratos,2,FALSE),"")</f>
        <v/>
      </c>
      <c r="C247" s="61" t="str">
        <f t="shared" si="1"/>
        <v/>
      </c>
      <c r="D247" s="62"/>
      <c r="E247" s="62"/>
      <c r="F247" s="63"/>
      <c r="G247" s="62"/>
      <c r="H247" s="65"/>
      <c r="I247" s="65"/>
      <c r="J247" s="66" t="str">
        <f>IF(I247&lt;&gt;"",(I247-H247)-almoco,"")</f>
        <v/>
      </c>
      <c r="K247" s="67"/>
      <c r="L247" s="59"/>
      <c r="M247" s="59"/>
      <c r="N247" s="68"/>
      <c r="O247" s="69"/>
      <c r="P247" s="69"/>
      <c r="Q247" s="59"/>
      <c r="R247" s="69"/>
      <c r="S247" s="59"/>
      <c r="T247" s="59"/>
      <c r="U247" s="62"/>
      <c r="V247" s="65"/>
      <c r="W247" s="65"/>
      <c r="X247" s="66" t="str">
        <f>IF(W247&lt;&gt;"",IF((W247-V247)-almoco&gt;=corte_almoco,(W247-V247)-almoco,(W247-V247)),"")</f>
        <v/>
      </c>
      <c r="Y247" s="66" t="str">
        <f t="shared" si="2"/>
        <v/>
      </c>
      <c r="Z247" s="59"/>
      <c r="AA247" s="59"/>
      <c r="AB247" s="59"/>
      <c r="AC247" s="70"/>
      <c r="AD247" s="70"/>
      <c r="AE247" s="71" t="str">
        <f t="shared" si="3"/>
        <v/>
      </c>
      <c r="AF247" s="71" t="str">
        <f>IF(X247&lt;&gt;"",(HOUR(X247)+MINUTE(X247)/60)*custohh,"")</f>
        <v/>
      </c>
      <c r="AG247" s="70"/>
      <c r="AH247" s="71" t="str">
        <f t="shared" si="4"/>
        <v/>
      </c>
      <c r="AI247" s="59"/>
      <c r="AJ247" s="59"/>
      <c r="AK247" s="59"/>
      <c r="AL247" s="72"/>
      <c r="AM247" s="59"/>
      <c r="AN247" s="73"/>
      <c r="AO247" s="59"/>
      <c r="AP247" s="59"/>
      <c r="AQ247" s="74"/>
      <c r="AR247" s="74"/>
      <c r="AS247" s="62"/>
      <c r="AT247" s="62"/>
      <c r="AU247" s="59"/>
    </row>
    <row r="248">
      <c r="A248" s="59"/>
      <c r="B248" s="60" t="str">
        <f>IFERROR(VLOOKUP($A248,contratos,2,FALSE),"")</f>
        <v/>
      </c>
      <c r="C248" s="61" t="str">
        <f t="shared" si="1"/>
        <v/>
      </c>
      <c r="D248" s="62"/>
      <c r="E248" s="62"/>
      <c r="F248" s="63"/>
      <c r="G248" s="62"/>
      <c r="H248" s="65"/>
      <c r="I248" s="65"/>
      <c r="J248" s="66" t="str">
        <f>IF(I248&lt;&gt;"",(I248-H248)-almoco,"")</f>
        <v/>
      </c>
      <c r="K248" s="67"/>
      <c r="L248" s="59"/>
      <c r="M248" s="59"/>
      <c r="N248" s="68"/>
      <c r="O248" s="69"/>
      <c r="P248" s="69"/>
      <c r="Q248" s="59"/>
      <c r="R248" s="69"/>
      <c r="S248" s="59"/>
      <c r="T248" s="59"/>
      <c r="U248" s="62"/>
      <c r="V248" s="65"/>
      <c r="W248" s="65"/>
      <c r="X248" s="66" t="str">
        <f>IF(W248&lt;&gt;"",IF((W248-V248)-almoco&gt;=corte_almoco,(W248-V248)-almoco,(W248-V248)),"")</f>
        <v/>
      </c>
      <c r="Y248" s="66" t="str">
        <f t="shared" si="2"/>
        <v/>
      </c>
      <c r="Z248" s="59"/>
      <c r="AA248" s="59"/>
      <c r="AB248" s="59"/>
      <c r="AC248" s="70"/>
      <c r="AD248" s="70"/>
      <c r="AE248" s="71" t="str">
        <f t="shared" si="3"/>
        <v/>
      </c>
      <c r="AF248" s="71" t="str">
        <f>IF(X248&lt;&gt;"",(HOUR(X248)+MINUTE(X248)/60)*custohh,"")</f>
        <v/>
      </c>
      <c r="AG248" s="70"/>
      <c r="AH248" s="71" t="str">
        <f t="shared" si="4"/>
        <v/>
      </c>
      <c r="AI248" s="59"/>
      <c r="AJ248" s="59"/>
      <c r="AK248" s="59"/>
      <c r="AL248" s="72"/>
      <c r="AM248" s="59"/>
      <c r="AN248" s="73"/>
      <c r="AO248" s="59"/>
      <c r="AP248" s="59"/>
      <c r="AQ248" s="74"/>
      <c r="AR248" s="74"/>
      <c r="AS248" s="62"/>
      <c r="AT248" s="62"/>
      <c r="AU248" s="59"/>
    </row>
    <row r="249">
      <c r="A249" s="59"/>
      <c r="B249" s="60" t="str">
        <f>IFERROR(VLOOKUP($A249,contratos,2,FALSE),"")</f>
        <v/>
      </c>
      <c r="C249" s="61" t="str">
        <f t="shared" si="1"/>
        <v/>
      </c>
      <c r="D249" s="62"/>
      <c r="E249" s="62"/>
      <c r="F249" s="63"/>
      <c r="G249" s="62"/>
      <c r="H249" s="65"/>
      <c r="I249" s="65"/>
      <c r="J249" s="66" t="str">
        <f>IF(I249&lt;&gt;"",(I249-H249)-almoco,"")</f>
        <v/>
      </c>
      <c r="K249" s="67"/>
      <c r="L249" s="59"/>
      <c r="M249" s="59"/>
      <c r="N249" s="68"/>
      <c r="O249" s="69"/>
      <c r="P249" s="69"/>
      <c r="Q249" s="59"/>
      <c r="R249" s="69"/>
      <c r="S249" s="59"/>
      <c r="T249" s="59"/>
      <c r="U249" s="62"/>
      <c r="V249" s="65"/>
      <c r="W249" s="65"/>
      <c r="X249" s="66" t="str">
        <f>IF(W249&lt;&gt;"",IF((W249-V249)-almoco&gt;=corte_almoco,(W249-V249)-almoco,(W249-V249)),"")</f>
        <v/>
      </c>
      <c r="Y249" s="66" t="str">
        <f t="shared" si="2"/>
        <v/>
      </c>
      <c r="Z249" s="59"/>
      <c r="AA249" s="59"/>
      <c r="AB249" s="59"/>
      <c r="AC249" s="70"/>
      <c r="AD249" s="70"/>
      <c r="AE249" s="71" t="str">
        <f t="shared" si="3"/>
        <v/>
      </c>
      <c r="AF249" s="71" t="str">
        <f>IF(X249&lt;&gt;"",(HOUR(X249)+MINUTE(X249)/60)*custohh,"")</f>
        <v/>
      </c>
      <c r="AG249" s="70"/>
      <c r="AH249" s="71" t="str">
        <f t="shared" si="4"/>
        <v/>
      </c>
      <c r="AI249" s="59"/>
      <c r="AJ249" s="59"/>
      <c r="AK249" s="59"/>
      <c r="AL249" s="72"/>
      <c r="AM249" s="59"/>
      <c r="AN249" s="73"/>
      <c r="AO249" s="59"/>
      <c r="AP249" s="59"/>
      <c r="AQ249" s="74"/>
      <c r="AR249" s="74"/>
      <c r="AS249" s="62"/>
      <c r="AT249" s="62"/>
      <c r="AU249" s="59"/>
    </row>
    <row r="250">
      <c r="A250" s="59"/>
      <c r="B250" s="60" t="str">
        <f>IFERROR(VLOOKUP($A250,contratos,2,FALSE),"")</f>
        <v/>
      </c>
      <c r="C250" s="61" t="str">
        <f t="shared" si="1"/>
        <v/>
      </c>
      <c r="D250" s="62"/>
      <c r="E250" s="62"/>
      <c r="F250" s="63"/>
      <c r="G250" s="62"/>
      <c r="H250" s="65"/>
      <c r="I250" s="65"/>
      <c r="J250" s="66" t="str">
        <f>IF(I250&lt;&gt;"",(I250-H250)-almoco,"")</f>
        <v/>
      </c>
      <c r="K250" s="67"/>
      <c r="L250" s="59"/>
      <c r="M250" s="59"/>
      <c r="N250" s="68"/>
      <c r="O250" s="69"/>
      <c r="P250" s="69"/>
      <c r="Q250" s="59"/>
      <c r="R250" s="69"/>
      <c r="S250" s="59"/>
      <c r="T250" s="59"/>
      <c r="U250" s="62"/>
      <c r="V250" s="65"/>
      <c r="W250" s="65"/>
      <c r="X250" s="66" t="str">
        <f>IF(W250&lt;&gt;"",IF((W250-V250)-almoco&gt;=corte_almoco,(W250-V250)-almoco,(W250-V250)),"")</f>
        <v/>
      </c>
      <c r="Y250" s="66" t="str">
        <f t="shared" si="2"/>
        <v/>
      </c>
      <c r="Z250" s="59"/>
      <c r="AA250" s="59"/>
      <c r="AB250" s="59"/>
      <c r="AC250" s="70"/>
      <c r="AD250" s="70"/>
      <c r="AE250" s="71" t="str">
        <f t="shared" si="3"/>
        <v/>
      </c>
      <c r="AF250" s="71" t="str">
        <f>IF(X250&lt;&gt;"",(HOUR(X250)+MINUTE(X250)/60)*custohh,"")</f>
        <v/>
      </c>
      <c r="AG250" s="70"/>
      <c r="AH250" s="71" t="str">
        <f t="shared" si="4"/>
        <v/>
      </c>
      <c r="AI250" s="59"/>
      <c r="AJ250" s="59"/>
      <c r="AK250" s="59"/>
      <c r="AL250" s="72"/>
      <c r="AM250" s="59"/>
      <c r="AN250" s="73"/>
      <c r="AO250" s="59"/>
      <c r="AP250" s="59"/>
      <c r="AQ250" s="74"/>
      <c r="AR250" s="74"/>
      <c r="AS250" s="62"/>
      <c r="AT250" s="62"/>
      <c r="AU250" s="59"/>
    </row>
    <row r="251">
      <c r="A251" s="59"/>
      <c r="B251" s="60" t="str">
        <f>IFERROR(VLOOKUP($A251,contratos,2,FALSE),"")</f>
        <v/>
      </c>
      <c r="C251" s="61" t="str">
        <f t="shared" si="1"/>
        <v/>
      </c>
      <c r="D251" s="62"/>
      <c r="E251" s="62"/>
      <c r="F251" s="63"/>
      <c r="G251" s="62"/>
      <c r="H251" s="65"/>
      <c r="I251" s="65"/>
      <c r="J251" s="66" t="str">
        <f>IF(I251&lt;&gt;"",(I251-H251)-almoco,"")</f>
        <v/>
      </c>
      <c r="K251" s="67"/>
      <c r="L251" s="59"/>
      <c r="M251" s="59"/>
      <c r="N251" s="68"/>
      <c r="O251" s="69"/>
      <c r="P251" s="69"/>
      <c r="Q251" s="59"/>
      <c r="R251" s="69"/>
      <c r="S251" s="59"/>
      <c r="T251" s="59"/>
      <c r="U251" s="62"/>
      <c r="V251" s="65"/>
      <c r="W251" s="65"/>
      <c r="X251" s="66" t="str">
        <f>IF(W251&lt;&gt;"",IF((W251-V251)-almoco&gt;=corte_almoco,(W251-V251)-almoco,(W251-V251)),"")</f>
        <v/>
      </c>
      <c r="Y251" s="66" t="str">
        <f t="shared" si="2"/>
        <v/>
      </c>
      <c r="Z251" s="59"/>
      <c r="AA251" s="59"/>
      <c r="AB251" s="59"/>
      <c r="AC251" s="70"/>
      <c r="AD251" s="70"/>
      <c r="AE251" s="71" t="str">
        <f t="shared" si="3"/>
        <v/>
      </c>
      <c r="AF251" s="71" t="str">
        <f>IF(X251&lt;&gt;"",(HOUR(X251)+MINUTE(X251)/60)*custohh,"")</f>
        <v/>
      </c>
      <c r="AG251" s="70"/>
      <c r="AH251" s="71" t="str">
        <f t="shared" si="4"/>
        <v/>
      </c>
      <c r="AI251" s="59"/>
      <c r="AJ251" s="59"/>
      <c r="AK251" s="59"/>
      <c r="AL251" s="72"/>
      <c r="AM251" s="59"/>
      <c r="AN251" s="73"/>
      <c r="AO251" s="59"/>
      <c r="AP251" s="59"/>
      <c r="AQ251" s="74"/>
      <c r="AR251" s="74"/>
      <c r="AS251" s="62"/>
      <c r="AT251" s="62"/>
      <c r="AU251" s="59"/>
    </row>
    <row r="252">
      <c r="A252" s="59"/>
      <c r="B252" s="60" t="str">
        <f>IFERROR(VLOOKUP($A252,contratos,2,FALSE),"")</f>
        <v/>
      </c>
      <c r="C252" s="61" t="str">
        <f t="shared" si="1"/>
        <v/>
      </c>
      <c r="D252" s="62"/>
      <c r="E252" s="62"/>
      <c r="F252" s="63"/>
      <c r="G252" s="62"/>
      <c r="H252" s="65"/>
      <c r="I252" s="65"/>
      <c r="J252" s="66" t="str">
        <f>IF(I252&lt;&gt;"",(I252-H252)-almoco,"")</f>
        <v/>
      </c>
      <c r="K252" s="67"/>
      <c r="L252" s="59"/>
      <c r="M252" s="59"/>
      <c r="N252" s="68"/>
      <c r="O252" s="69"/>
      <c r="P252" s="69"/>
      <c r="Q252" s="59"/>
      <c r="R252" s="69"/>
      <c r="S252" s="59"/>
      <c r="T252" s="59"/>
      <c r="U252" s="62"/>
      <c r="V252" s="65"/>
      <c r="W252" s="65"/>
      <c r="X252" s="66" t="str">
        <f>IF(W252&lt;&gt;"",IF((W252-V252)-almoco&gt;=corte_almoco,(W252-V252)-almoco,(W252-V252)),"")</f>
        <v/>
      </c>
      <c r="Y252" s="66" t="str">
        <f t="shared" si="2"/>
        <v/>
      </c>
      <c r="Z252" s="59"/>
      <c r="AA252" s="59"/>
      <c r="AB252" s="59"/>
      <c r="AC252" s="70"/>
      <c r="AD252" s="70"/>
      <c r="AE252" s="71" t="str">
        <f t="shared" si="3"/>
        <v/>
      </c>
      <c r="AF252" s="71" t="str">
        <f>IF(X252&lt;&gt;"",(HOUR(X252)+MINUTE(X252)/60)*custohh,"")</f>
        <v/>
      </c>
      <c r="AG252" s="70"/>
      <c r="AH252" s="71" t="str">
        <f t="shared" si="4"/>
        <v/>
      </c>
      <c r="AI252" s="59"/>
      <c r="AJ252" s="59"/>
      <c r="AK252" s="59"/>
      <c r="AL252" s="72"/>
      <c r="AM252" s="59"/>
      <c r="AN252" s="73"/>
      <c r="AO252" s="59"/>
      <c r="AP252" s="59"/>
      <c r="AQ252" s="74"/>
      <c r="AR252" s="74"/>
      <c r="AS252" s="62"/>
      <c r="AT252" s="62"/>
      <c r="AU252" s="59"/>
    </row>
    <row r="253">
      <c r="A253" s="59"/>
      <c r="B253" s="60" t="str">
        <f>IFERROR(VLOOKUP($A253,contratos,2,FALSE),"")</f>
        <v/>
      </c>
      <c r="C253" s="61" t="str">
        <f t="shared" si="1"/>
        <v/>
      </c>
      <c r="D253" s="62"/>
      <c r="E253" s="62"/>
      <c r="F253" s="63"/>
      <c r="G253" s="62"/>
      <c r="H253" s="65"/>
      <c r="I253" s="65"/>
      <c r="J253" s="66" t="str">
        <f>IF(I253&lt;&gt;"",(I253-H253)-almoco,"")</f>
        <v/>
      </c>
      <c r="K253" s="67"/>
      <c r="L253" s="59"/>
      <c r="M253" s="59"/>
      <c r="N253" s="68"/>
      <c r="O253" s="69"/>
      <c r="P253" s="69"/>
      <c r="Q253" s="59"/>
      <c r="R253" s="69"/>
      <c r="S253" s="59"/>
      <c r="T253" s="59"/>
      <c r="U253" s="62"/>
      <c r="V253" s="65"/>
      <c r="W253" s="65"/>
      <c r="X253" s="66" t="str">
        <f>IF(W253&lt;&gt;"",IF((W253-V253)-almoco&gt;=corte_almoco,(W253-V253)-almoco,(W253-V253)),"")</f>
        <v/>
      </c>
      <c r="Y253" s="66" t="str">
        <f t="shared" si="2"/>
        <v/>
      </c>
      <c r="Z253" s="59"/>
      <c r="AA253" s="59"/>
      <c r="AB253" s="59"/>
      <c r="AC253" s="70"/>
      <c r="AD253" s="70"/>
      <c r="AE253" s="71" t="str">
        <f t="shared" si="3"/>
        <v/>
      </c>
      <c r="AF253" s="71" t="str">
        <f>IF(X253&lt;&gt;"",(HOUR(X253)+MINUTE(X253)/60)*custohh,"")</f>
        <v/>
      </c>
      <c r="AG253" s="70"/>
      <c r="AH253" s="71" t="str">
        <f t="shared" si="4"/>
        <v/>
      </c>
      <c r="AI253" s="59"/>
      <c r="AJ253" s="59"/>
      <c r="AK253" s="59"/>
      <c r="AL253" s="72"/>
      <c r="AM253" s="59"/>
      <c r="AN253" s="73"/>
      <c r="AO253" s="59"/>
      <c r="AP253" s="59"/>
      <c r="AQ253" s="74"/>
      <c r="AR253" s="74"/>
      <c r="AS253" s="62"/>
      <c r="AT253" s="62"/>
      <c r="AU253" s="59"/>
    </row>
    <row r="254">
      <c r="A254" s="59"/>
      <c r="B254" s="60" t="str">
        <f>IFERROR(VLOOKUP($A254,contratos,2,FALSE),"")</f>
        <v/>
      </c>
      <c r="C254" s="61" t="str">
        <f t="shared" si="1"/>
        <v/>
      </c>
      <c r="D254" s="62"/>
      <c r="E254" s="62"/>
      <c r="F254" s="63"/>
      <c r="G254" s="62"/>
      <c r="H254" s="65"/>
      <c r="I254" s="65"/>
      <c r="J254" s="66" t="str">
        <f>IF(I254&lt;&gt;"",(I254-H254)-almoco,"")</f>
        <v/>
      </c>
      <c r="K254" s="67"/>
      <c r="L254" s="59"/>
      <c r="M254" s="59"/>
      <c r="N254" s="68"/>
      <c r="O254" s="69"/>
      <c r="P254" s="69"/>
      <c r="Q254" s="59"/>
      <c r="R254" s="69"/>
      <c r="S254" s="59"/>
      <c r="T254" s="59"/>
      <c r="U254" s="62"/>
      <c r="V254" s="65"/>
      <c r="W254" s="65"/>
      <c r="X254" s="66" t="str">
        <f>IF(W254&lt;&gt;"",IF((W254-V254)-almoco&gt;=corte_almoco,(W254-V254)-almoco,(W254-V254)),"")</f>
        <v/>
      </c>
      <c r="Y254" s="66" t="str">
        <f t="shared" si="2"/>
        <v/>
      </c>
      <c r="Z254" s="59"/>
      <c r="AA254" s="59"/>
      <c r="AB254" s="59"/>
      <c r="AC254" s="70"/>
      <c r="AD254" s="70"/>
      <c r="AE254" s="71" t="str">
        <f t="shared" si="3"/>
        <v/>
      </c>
      <c r="AF254" s="71" t="str">
        <f>IF(X254&lt;&gt;"",(HOUR(X254)+MINUTE(X254)/60)*custohh,"")</f>
        <v/>
      </c>
      <c r="AG254" s="70"/>
      <c r="AH254" s="71" t="str">
        <f t="shared" si="4"/>
        <v/>
      </c>
      <c r="AI254" s="59"/>
      <c r="AJ254" s="59"/>
      <c r="AK254" s="59"/>
      <c r="AL254" s="72"/>
      <c r="AM254" s="59"/>
      <c r="AN254" s="73"/>
      <c r="AO254" s="59"/>
      <c r="AP254" s="59"/>
      <c r="AQ254" s="74"/>
      <c r="AR254" s="74"/>
      <c r="AS254" s="62"/>
      <c r="AT254" s="62"/>
      <c r="AU254" s="59"/>
    </row>
    <row r="255">
      <c r="A255" s="59"/>
      <c r="B255" s="60" t="str">
        <f>IFERROR(VLOOKUP($A255,contratos,2,FALSE),"")</f>
        <v/>
      </c>
      <c r="C255" s="61" t="str">
        <f t="shared" si="1"/>
        <v/>
      </c>
      <c r="D255" s="62"/>
      <c r="E255" s="62"/>
      <c r="F255" s="63"/>
      <c r="G255" s="62"/>
      <c r="H255" s="65"/>
      <c r="I255" s="65"/>
      <c r="J255" s="66" t="str">
        <f>IF(I255&lt;&gt;"",(I255-H255)-almoco,"")</f>
        <v/>
      </c>
      <c r="K255" s="67"/>
      <c r="L255" s="59"/>
      <c r="M255" s="59"/>
      <c r="N255" s="68"/>
      <c r="O255" s="69"/>
      <c r="P255" s="69"/>
      <c r="Q255" s="59"/>
      <c r="R255" s="69"/>
      <c r="S255" s="59"/>
      <c r="T255" s="59"/>
      <c r="U255" s="62"/>
      <c r="V255" s="65"/>
      <c r="W255" s="65"/>
      <c r="X255" s="66" t="str">
        <f>IF(W255&lt;&gt;"",IF((W255-V255)-almoco&gt;=corte_almoco,(W255-V255)-almoco,(W255-V255)),"")</f>
        <v/>
      </c>
      <c r="Y255" s="66" t="str">
        <f t="shared" si="2"/>
        <v/>
      </c>
      <c r="Z255" s="59"/>
      <c r="AA255" s="59"/>
      <c r="AB255" s="59"/>
      <c r="AC255" s="70"/>
      <c r="AD255" s="70"/>
      <c r="AE255" s="71" t="str">
        <f t="shared" si="3"/>
        <v/>
      </c>
      <c r="AF255" s="71" t="str">
        <f>IF(X255&lt;&gt;"",(HOUR(X255)+MINUTE(X255)/60)*custohh,"")</f>
        <v/>
      </c>
      <c r="AG255" s="70"/>
      <c r="AH255" s="71" t="str">
        <f t="shared" si="4"/>
        <v/>
      </c>
      <c r="AI255" s="59"/>
      <c r="AJ255" s="59"/>
      <c r="AK255" s="59"/>
      <c r="AL255" s="72"/>
      <c r="AM255" s="59"/>
      <c r="AN255" s="73"/>
      <c r="AO255" s="59"/>
      <c r="AP255" s="59"/>
      <c r="AQ255" s="74"/>
      <c r="AR255" s="74"/>
      <c r="AS255" s="62"/>
      <c r="AT255" s="62"/>
      <c r="AU255" s="59"/>
    </row>
    <row r="256">
      <c r="A256" s="59"/>
      <c r="B256" s="60" t="str">
        <f>IFERROR(VLOOKUP($A256,contratos,2,FALSE),"")</f>
        <v/>
      </c>
      <c r="C256" s="61" t="str">
        <f t="shared" si="1"/>
        <v/>
      </c>
      <c r="D256" s="62"/>
      <c r="E256" s="62"/>
      <c r="F256" s="63"/>
      <c r="G256" s="62"/>
      <c r="H256" s="65"/>
      <c r="I256" s="65"/>
      <c r="J256" s="66" t="str">
        <f>IF(I256&lt;&gt;"",(I256-H256)-almoco,"")</f>
        <v/>
      </c>
      <c r="K256" s="67"/>
      <c r="L256" s="59"/>
      <c r="M256" s="59"/>
      <c r="N256" s="68"/>
      <c r="O256" s="69"/>
      <c r="P256" s="69"/>
      <c r="Q256" s="59"/>
      <c r="R256" s="69"/>
      <c r="S256" s="59"/>
      <c r="T256" s="59"/>
      <c r="U256" s="62"/>
      <c r="V256" s="65"/>
      <c r="W256" s="65"/>
      <c r="X256" s="66" t="str">
        <f>IF(W256&lt;&gt;"",IF((W256-V256)-almoco&gt;=corte_almoco,(W256-V256)-almoco,(W256-V256)),"")</f>
        <v/>
      </c>
      <c r="Y256" s="66" t="str">
        <f t="shared" si="2"/>
        <v/>
      </c>
      <c r="Z256" s="59"/>
      <c r="AA256" s="59"/>
      <c r="AB256" s="59"/>
      <c r="AC256" s="70"/>
      <c r="AD256" s="70"/>
      <c r="AE256" s="71" t="str">
        <f t="shared" si="3"/>
        <v/>
      </c>
      <c r="AF256" s="71" t="str">
        <f>IF(X256&lt;&gt;"",(HOUR(X256)+MINUTE(X256)/60)*custohh,"")</f>
        <v/>
      </c>
      <c r="AG256" s="70"/>
      <c r="AH256" s="71" t="str">
        <f t="shared" si="4"/>
        <v/>
      </c>
      <c r="AI256" s="59"/>
      <c r="AJ256" s="59"/>
      <c r="AK256" s="59"/>
      <c r="AL256" s="72"/>
      <c r="AM256" s="59"/>
      <c r="AN256" s="73"/>
      <c r="AO256" s="59"/>
      <c r="AP256" s="59"/>
      <c r="AQ256" s="74"/>
      <c r="AR256" s="74"/>
      <c r="AS256" s="62"/>
      <c r="AT256" s="62"/>
      <c r="AU256" s="59"/>
    </row>
    <row r="257">
      <c r="A257" s="59"/>
      <c r="B257" s="60" t="str">
        <f>IFERROR(VLOOKUP($A257,contratos,2,FALSE),"")</f>
        <v/>
      </c>
      <c r="C257" s="61" t="str">
        <f t="shared" si="1"/>
        <v/>
      </c>
      <c r="D257" s="62"/>
      <c r="E257" s="62"/>
      <c r="F257" s="63"/>
      <c r="G257" s="62"/>
      <c r="H257" s="65"/>
      <c r="I257" s="65"/>
      <c r="J257" s="66" t="str">
        <f>IF(I257&lt;&gt;"",(I257-H257)-almoco,"")</f>
        <v/>
      </c>
      <c r="K257" s="67"/>
      <c r="L257" s="59"/>
      <c r="M257" s="59"/>
      <c r="N257" s="68"/>
      <c r="O257" s="69"/>
      <c r="P257" s="69"/>
      <c r="Q257" s="59"/>
      <c r="R257" s="69"/>
      <c r="S257" s="59"/>
      <c r="T257" s="59"/>
      <c r="U257" s="62"/>
      <c r="V257" s="65"/>
      <c r="W257" s="65"/>
      <c r="X257" s="66" t="str">
        <f>IF(W257&lt;&gt;"",IF((W257-V257)-almoco&gt;=corte_almoco,(W257-V257)-almoco,(W257-V257)),"")</f>
        <v/>
      </c>
      <c r="Y257" s="66" t="str">
        <f t="shared" si="2"/>
        <v/>
      </c>
      <c r="Z257" s="59"/>
      <c r="AA257" s="59"/>
      <c r="AB257" s="59"/>
      <c r="AC257" s="70"/>
      <c r="AD257" s="70"/>
      <c r="AE257" s="71" t="str">
        <f t="shared" si="3"/>
        <v/>
      </c>
      <c r="AF257" s="71" t="str">
        <f>IF(X257&lt;&gt;"",(HOUR(X257)+MINUTE(X257)/60)*custohh,"")</f>
        <v/>
      </c>
      <c r="AG257" s="70"/>
      <c r="AH257" s="71" t="str">
        <f t="shared" si="4"/>
        <v/>
      </c>
      <c r="AI257" s="59"/>
      <c r="AJ257" s="59"/>
      <c r="AK257" s="59"/>
      <c r="AL257" s="72"/>
      <c r="AM257" s="59"/>
      <c r="AN257" s="73"/>
      <c r="AO257" s="59"/>
      <c r="AP257" s="59"/>
      <c r="AQ257" s="74"/>
      <c r="AR257" s="74"/>
      <c r="AS257" s="62"/>
      <c r="AT257" s="62"/>
      <c r="AU257" s="59"/>
    </row>
    <row r="258">
      <c r="A258" s="59"/>
      <c r="B258" s="60" t="str">
        <f>IFERROR(VLOOKUP($A258,contratos,2,FALSE),"")</f>
        <v/>
      </c>
      <c r="C258" s="61" t="str">
        <f t="shared" si="1"/>
        <v/>
      </c>
      <c r="D258" s="62"/>
      <c r="E258" s="62"/>
      <c r="F258" s="63"/>
      <c r="G258" s="62"/>
      <c r="H258" s="65"/>
      <c r="I258" s="65"/>
      <c r="J258" s="66" t="str">
        <f>IF(I258&lt;&gt;"",(I258-H258)-almoco,"")</f>
        <v/>
      </c>
      <c r="K258" s="67"/>
      <c r="L258" s="59"/>
      <c r="M258" s="59"/>
      <c r="N258" s="68"/>
      <c r="O258" s="69"/>
      <c r="P258" s="69"/>
      <c r="Q258" s="59"/>
      <c r="R258" s="69"/>
      <c r="S258" s="59"/>
      <c r="T258" s="59"/>
      <c r="U258" s="62"/>
      <c r="V258" s="65"/>
      <c r="W258" s="65"/>
      <c r="X258" s="66" t="str">
        <f>IF(W258&lt;&gt;"",IF((W258-V258)-almoco&gt;=corte_almoco,(W258-V258)-almoco,(W258-V258)),"")</f>
        <v/>
      </c>
      <c r="Y258" s="66" t="str">
        <f t="shared" si="2"/>
        <v/>
      </c>
      <c r="Z258" s="59"/>
      <c r="AA258" s="59"/>
      <c r="AB258" s="59"/>
      <c r="AC258" s="70"/>
      <c r="AD258" s="70"/>
      <c r="AE258" s="71" t="str">
        <f t="shared" si="3"/>
        <v/>
      </c>
      <c r="AF258" s="71" t="str">
        <f>IF(X258&lt;&gt;"",(HOUR(X258)+MINUTE(X258)/60)*custohh,"")</f>
        <v/>
      </c>
      <c r="AG258" s="70"/>
      <c r="AH258" s="71" t="str">
        <f t="shared" si="4"/>
        <v/>
      </c>
      <c r="AI258" s="59"/>
      <c r="AJ258" s="59"/>
      <c r="AK258" s="59"/>
      <c r="AL258" s="72"/>
      <c r="AM258" s="59"/>
      <c r="AN258" s="73"/>
      <c r="AO258" s="59"/>
      <c r="AP258" s="59"/>
      <c r="AQ258" s="74"/>
      <c r="AR258" s="74"/>
      <c r="AS258" s="62"/>
      <c r="AT258" s="62"/>
      <c r="AU258" s="59"/>
    </row>
    <row r="259">
      <c r="A259" s="59"/>
      <c r="B259" s="60" t="str">
        <f>IFERROR(VLOOKUP($A259,contratos,2,FALSE),"")</f>
        <v/>
      </c>
      <c r="C259" s="61" t="str">
        <f t="shared" si="1"/>
        <v/>
      </c>
      <c r="D259" s="62"/>
      <c r="E259" s="62"/>
      <c r="F259" s="63"/>
      <c r="G259" s="62"/>
      <c r="H259" s="65"/>
      <c r="I259" s="65"/>
      <c r="J259" s="66" t="str">
        <f>IF(I259&lt;&gt;"",(I259-H259)-almoco,"")</f>
        <v/>
      </c>
      <c r="K259" s="67"/>
      <c r="L259" s="59"/>
      <c r="M259" s="59"/>
      <c r="N259" s="68"/>
      <c r="O259" s="69"/>
      <c r="P259" s="69"/>
      <c r="Q259" s="59"/>
      <c r="R259" s="69"/>
      <c r="S259" s="59"/>
      <c r="T259" s="59"/>
      <c r="U259" s="62"/>
      <c r="V259" s="65"/>
      <c r="W259" s="65"/>
      <c r="X259" s="66" t="str">
        <f>IF(W259&lt;&gt;"",IF((W259-V259)-almoco&gt;=corte_almoco,(W259-V259)-almoco,(W259-V259)),"")</f>
        <v/>
      </c>
      <c r="Y259" s="66" t="str">
        <f t="shared" si="2"/>
        <v/>
      </c>
      <c r="Z259" s="59"/>
      <c r="AA259" s="59"/>
      <c r="AB259" s="59"/>
      <c r="AC259" s="70"/>
      <c r="AD259" s="70"/>
      <c r="AE259" s="71" t="str">
        <f t="shared" si="3"/>
        <v/>
      </c>
      <c r="AF259" s="71" t="str">
        <f>IF(X259&lt;&gt;"",(HOUR(X259)+MINUTE(X259)/60)*custohh,"")</f>
        <v/>
      </c>
      <c r="AG259" s="70"/>
      <c r="AH259" s="71" t="str">
        <f t="shared" si="4"/>
        <v/>
      </c>
      <c r="AI259" s="59"/>
      <c r="AJ259" s="59"/>
      <c r="AK259" s="59"/>
      <c r="AL259" s="72"/>
      <c r="AM259" s="59"/>
      <c r="AN259" s="73"/>
      <c r="AO259" s="59"/>
      <c r="AP259" s="59"/>
      <c r="AQ259" s="74"/>
      <c r="AR259" s="74"/>
      <c r="AS259" s="62"/>
      <c r="AT259" s="62"/>
      <c r="AU259" s="59"/>
    </row>
    <row r="260">
      <c r="A260" s="59"/>
      <c r="B260" s="60" t="str">
        <f>IFERROR(VLOOKUP($A260,contratos,2,FALSE),"")</f>
        <v/>
      </c>
      <c r="C260" s="61" t="str">
        <f t="shared" si="1"/>
        <v/>
      </c>
      <c r="D260" s="62"/>
      <c r="E260" s="62"/>
      <c r="F260" s="63"/>
      <c r="G260" s="62"/>
      <c r="H260" s="65"/>
      <c r="I260" s="65"/>
      <c r="J260" s="66" t="str">
        <f>IF(I260&lt;&gt;"",(I260-H260)-almoco,"")</f>
        <v/>
      </c>
      <c r="K260" s="67"/>
      <c r="L260" s="59"/>
      <c r="M260" s="59"/>
      <c r="N260" s="68"/>
      <c r="O260" s="69"/>
      <c r="P260" s="69"/>
      <c r="Q260" s="59"/>
      <c r="R260" s="69"/>
      <c r="S260" s="59"/>
      <c r="T260" s="59"/>
      <c r="U260" s="62"/>
      <c r="V260" s="65"/>
      <c r="W260" s="65"/>
      <c r="X260" s="66" t="str">
        <f>IF(W260&lt;&gt;"",IF((W260-V260)-almoco&gt;=corte_almoco,(W260-V260)-almoco,(W260-V260)),"")</f>
        <v/>
      </c>
      <c r="Y260" s="66" t="str">
        <f t="shared" si="2"/>
        <v/>
      </c>
      <c r="Z260" s="59"/>
      <c r="AA260" s="59"/>
      <c r="AB260" s="59"/>
      <c r="AC260" s="70"/>
      <c r="AD260" s="70"/>
      <c r="AE260" s="71" t="str">
        <f t="shared" si="3"/>
        <v/>
      </c>
      <c r="AF260" s="71" t="str">
        <f>IF(X260&lt;&gt;"",(HOUR(X260)+MINUTE(X260)/60)*custohh,"")</f>
        <v/>
      </c>
      <c r="AG260" s="70"/>
      <c r="AH260" s="71" t="str">
        <f t="shared" si="4"/>
        <v/>
      </c>
      <c r="AI260" s="59"/>
      <c r="AJ260" s="59"/>
      <c r="AK260" s="59"/>
      <c r="AL260" s="72"/>
      <c r="AM260" s="59"/>
      <c r="AN260" s="73"/>
      <c r="AO260" s="59"/>
      <c r="AP260" s="59"/>
      <c r="AQ260" s="74"/>
      <c r="AR260" s="74"/>
      <c r="AS260" s="62"/>
      <c r="AT260" s="62"/>
      <c r="AU260" s="59"/>
    </row>
    <row r="261">
      <c r="A261" s="59"/>
      <c r="B261" s="60" t="str">
        <f>IFERROR(VLOOKUP($A261,contratos,2,FALSE),"")</f>
        <v/>
      </c>
      <c r="C261" s="61" t="str">
        <f t="shared" si="1"/>
        <v/>
      </c>
      <c r="D261" s="62"/>
      <c r="E261" s="62"/>
      <c r="F261" s="63"/>
      <c r="G261" s="62"/>
      <c r="H261" s="65"/>
      <c r="I261" s="65"/>
      <c r="J261" s="66" t="str">
        <f>IF(I261&lt;&gt;"",(I261-H261)-almoco,"")</f>
        <v/>
      </c>
      <c r="K261" s="67"/>
      <c r="L261" s="59"/>
      <c r="M261" s="59"/>
      <c r="N261" s="68"/>
      <c r="O261" s="69"/>
      <c r="P261" s="69"/>
      <c r="Q261" s="59"/>
      <c r="R261" s="69"/>
      <c r="S261" s="59"/>
      <c r="T261" s="59"/>
      <c r="U261" s="62"/>
      <c r="V261" s="65"/>
      <c r="W261" s="65"/>
      <c r="X261" s="66" t="str">
        <f>IF(W261&lt;&gt;"",IF((W261-V261)-almoco&gt;=corte_almoco,(W261-V261)-almoco,(W261-V261)),"")</f>
        <v/>
      </c>
      <c r="Y261" s="66" t="str">
        <f t="shared" si="2"/>
        <v/>
      </c>
      <c r="Z261" s="59"/>
      <c r="AA261" s="59"/>
      <c r="AB261" s="59"/>
      <c r="AC261" s="70"/>
      <c r="AD261" s="70"/>
      <c r="AE261" s="71" t="str">
        <f t="shared" si="3"/>
        <v/>
      </c>
      <c r="AF261" s="71" t="str">
        <f>IF(X261&lt;&gt;"",(HOUR(X261)+MINUTE(X261)/60)*custohh,"")</f>
        <v/>
      </c>
      <c r="AG261" s="70"/>
      <c r="AH261" s="71" t="str">
        <f t="shared" si="4"/>
        <v/>
      </c>
      <c r="AI261" s="59"/>
      <c r="AJ261" s="59"/>
      <c r="AK261" s="59"/>
      <c r="AL261" s="72"/>
      <c r="AM261" s="59"/>
      <c r="AN261" s="73"/>
      <c r="AO261" s="59"/>
      <c r="AP261" s="59"/>
      <c r="AQ261" s="74"/>
      <c r="AR261" s="74"/>
      <c r="AS261" s="62"/>
      <c r="AT261" s="62"/>
      <c r="AU261" s="59"/>
    </row>
    <row r="262">
      <c r="A262" s="59"/>
      <c r="B262" s="60" t="str">
        <f>IFERROR(VLOOKUP($A262,contratos,2,FALSE),"")</f>
        <v/>
      </c>
      <c r="C262" s="61" t="str">
        <f t="shared" si="1"/>
        <v/>
      </c>
      <c r="D262" s="62"/>
      <c r="E262" s="62"/>
      <c r="F262" s="63"/>
      <c r="G262" s="62"/>
      <c r="H262" s="65"/>
      <c r="I262" s="65"/>
      <c r="J262" s="66" t="str">
        <f>IF(I262&lt;&gt;"",(I262-H262)-almoco,"")</f>
        <v/>
      </c>
      <c r="K262" s="67"/>
      <c r="L262" s="59"/>
      <c r="M262" s="59"/>
      <c r="N262" s="68"/>
      <c r="O262" s="69"/>
      <c r="P262" s="69"/>
      <c r="Q262" s="59"/>
      <c r="R262" s="69"/>
      <c r="S262" s="59"/>
      <c r="T262" s="59"/>
      <c r="U262" s="62"/>
      <c r="V262" s="65"/>
      <c r="W262" s="65"/>
      <c r="X262" s="66" t="str">
        <f>IF(W262&lt;&gt;"",IF((W262-V262)-almoco&gt;=corte_almoco,(W262-V262)-almoco,(W262-V262)),"")</f>
        <v/>
      </c>
      <c r="Y262" s="66" t="str">
        <f t="shared" si="2"/>
        <v/>
      </c>
      <c r="Z262" s="59"/>
      <c r="AA262" s="59"/>
      <c r="AB262" s="59"/>
      <c r="AC262" s="70"/>
      <c r="AD262" s="70"/>
      <c r="AE262" s="71" t="str">
        <f t="shared" si="3"/>
        <v/>
      </c>
      <c r="AF262" s="71" t="str">
        <f>IF(X262&lt;&gt;"",(HOUR(X262)+MINUTE(X262)/60)*custohh,"")</f>
        <v/>
      </c>
      <c r="AG262" s="70"/>
      <c r="AH262" s="71" t="str">
        <f t="shared" si="4"/>
        <v/>
      </c>
      <c r="AI262" s="59"/>
      <c r="AJ262" s="59"/>
      <c r="AK262" s="59"/>
      <c r="AL262" s="72"/>
      <c r="AM262" s="59"/>
      <c r="AN262" s="73"/>
      <c r="AO262" s="59"/>
      <c r="AP262" s="59"/>
      <c r="AQ262" s="74"/>
      <c r="AR262" s="74"/>
      <c r="AS262" s="62"/>
      <c r="AT262" s="62"/>
      <c r="AU262" s="59"/>
    </row>
    <row r="263">
      <c r="A263" s="59"/>
      <c r="B263" s="60" t="str">
        <f>IFERROR(VLOOKUP($A263,contratos,2,FALSE),"")</f>
        <v/>
      </c>
      <c r="C263" s="61" t="str">
        <f t="shared" si="1"/>
        <v/>
      </c>
      <c r="D263" s="62"/>
      <c r="E263" s="62"/>
      <c r="F263" s="63"/>
      <c r="G263" s="62"/>
      <c r="H263" s="65"/>
      <c r="I263" s="65"/>
      <c r="J263" s="66" t="str">
        <f>IF(I263&lt;&gt;"",(I263-H263)-almoco,"")</f>
        <v/>
      </c>
      <c r="K263" s="67"/>
      <c r="L263" s="59"/>
      <c r="M263" s="59"/>
      <c r="N263" s="68"/>
      <c r="O263" s="69"/>
      <c r="P263" s="69"/>
      <c r="Q263" s="59"/>
      <c r="R263" s="69"/>
      <c r="S263" s="59"/>
      <c r="T263" s="59"/>
      <c r="U263" s="62"/>
      <c r="V263" s="65"/>
      <c r="W263" s="65"/>
      <c r="X263" s="66" t="str">
        <f>IF(W263&lt;&gt;"",IF((W263-V263)-almoco&gt;=corte_almoco,(W263-V263)-almoco,(W263-V263)),"")</f>
        <v/>
      </c>
      <c r="Y263" s="66" t="str">
        <f t="shared" si="2"/>
        <v/>
      </c>
      <c r="Z263" s="59"/>
      <c r="AA263" s="59"/>
      <c r="AB263" s="59"/>
      <c r="AC263" s="70"/>
      <c r="AD263" s="70"/>
      <c r="AE263" s="71" t="str">
        <f t="shared" si="3"/>
        <v/>
      </c>
      <c r="AF263" s="71" t="str">
        <f>IF(X263&lt;&gt;"",(HOUR(X263)+MINUTE(X263)/60)*custohh,"")</f>
        <v/>
      </c>
      <c r="AG263" s="70"/>
      <c r="AH263" s="71" t="str">
        <f t="shared" si="4"/>
        <v/>
      </c>
      <c r="AI263" s="59"/>
      <c r="AJ263" s="59"/>
      <c r="AK263" s="59"/>
      <c r="AL263" s="72"/>
      <c r="AM263" s="59"/>
      <c r="AN263" s="73"/>
      <c r="AO263" s="59"/>
      <c r="AP263" s="59"/>
      <c r="AQ263" s="74"/>
      <c r="AR263" s="74"/>
      <c r="AS263" s="62"/>
      <c r="AT263" s="62"/>
      <c r="AU263" s="59"/>
    </row>
    <row r="264">
      <c r="A264" s="59"/>
      <c r="B264" s="60" t="str">
        <f>IFERROR(VLOOKUP($A264,contratos,2,FALSE),"")</f>
        <v/>
      </c>
      <c r="C264" s="61" t="str">
        <f t="shared" si="1"/>
        <v/>
      </c>
      <c r="D264" s="62"/>
      <c r="E264" s="62"/>
      <c r="F264" s="63"/>
      <c r="G264" s="62"/>
      <c r="H264" s="65"/>
      <c r="I264" s="65"/>
      <c r="J264" s="66" t="str">
        <f>IF(I264&lt;&gt;"",(I264-H264)-almoco,"")</f>
        <v/>
      </c>
      <c r="K264" s="67"/>
      <c r="L264" s="59"/>
      <c r="M264" s="59"/>
      <c r="N264" s="68"/>
      <c r="O264" s="69"/>
      <c r="P264" s="69"/>
      <c r="Q264" s="59"/>
      <c r="R264" s="69"/>
      <c r="S264" s="59"/>
      <c r="T264" s="59"/>
      <c r="U264" s="62"/>
      <c r="V264" s="65"/>
      <c r="W264" s="65"/>
      <c r="X264" s="66" t="str">
        <f>IF(W264&lt;&gt;"",IF((W264-V264)-almoco&gt;=corte_almoco,(W264-V264)-almoco,(W264-V264)),"")</f>
        <v/>
      </c>
      <c r="Y264" s="66" t="str">
        <f t="shared" si="2"/>
        <v/>
      </c>
      <c r="Z264" s="59"/>
      <c r="AA264" s="59"/>
      <c r="AB264" s="59"/>
      <c r="AC264" s="70"/>
      <c r="AD264" s="70"/>
      <c r="AE264" s="71" t="str">
        <f t="shared" si="3"/>
        <v/>
      </c>
      <c r="AF264" s="71" t="str">
        <f>IF(X264&lt;&gt;"",(HOUR(X264)+MINUTE(X264)/60)*custohh,"")</f>
        <v/>
      </c>
      <c r="AG264" s="70"/>
      <c r="AH264" s="71" t="str">
        <f t="shared" si="4"/>
        <v/>
      </c>
      <c r="AI264" s="59"/>
      <c r="AJ264" s="59"/>
      <c r="AK264" s="59"/>
      <c r="AL264" s="72"/>
      <c r="AM264" s="59"/>
      <c r="AN264" s="73"/>
      <c r="AO264" s="59"/>
      <c r="AP264" s="59"/>
      <c r="AQ264" s="74"/>
      <c r="AR264" s="74"/>
      <c r="AS264" s="62"/>
      <c r="AT264" s="62"/>
      <c r="AU264" s="59"/>
    </row>
    <row r="265">
      <c r="A265" s="59"/>
      <c r="B265" s="60" t="str">
        <f>IFERROR(VLOOKUP($A265,contratos,2,FALSE),"")</f>
        <v/>
      </c>
      <c r="C265" s="61" t="str">
        <f t="shared" si="1"/>
        <v/>
      </c>
      <c r="D265" s="62"/>
      <c r="E265" s="62"/>
      <c r="F265" s="63"/>
      <c r="G265" s="62"/>
      <c r="H265" s="65"/>
      <c r="I265" s="65"/>
      <c r="J265" s="66" t="str">
        <f>IF(I265&lt;&gt;"",(I265-H265)-almoco,"")</f>
        <v/>
      </c>
      <c r="K265" s="67"/>
      <c r="L265" s="59"/>
      <c r="M265" s="59"/>
      <c r="N265" s="68"/>
      <c r="O265" s="69"/>
      <c r="P265" s="69"/>
      <c r="Q265" s="59"/>
      <c r="R265" s="69"/>
      <c r="S265" s="59"/>
      <c r="T265" s="59"/>
      <c r="U265" s="62"/>
      <c r="V265" s="65"/>
      <c r="W265" s="65"/>
      <c r="X265" s="66" t="str">
        <f>IF(W265&lt;&gt;"",IF((W265-V265)-almoco&gt;=corte_almoco,(W265-V265)-almoco,(W265-V265)),"")</f>
        <v/>
      </c>
      <c r="Y265" s="66" t="str">
        <f t="shared" si="2"/>
        <v/>
      </c>
      <c r="Z265" s="59"/>
      <c r="AA265" s="59"/>
      <c r="AB265" s="59"/>
      <c r="AC265" s="70"/>
      <c r="AD265" s="70"/>
      <c r="AE265" s="71" t="str">
        <f t="shared" si="3"/>
        <v/>
      </c>
      <c r="AF265" s="71" t="str">
        <f>IF(X265&lt;&gt;"",(HOUR(X265)+MINUTE(X265)/60)*custohh,"")</f>
        <v/>
      </c>
      <c r="AG265" s="70"/>
      <c r="AH265" s="71" t="str">
        <f t="shared" si="4"/>
        <v/>
      </c>
      <c r="AI265" s="59"/>
      <c r="AJ265" s="59"/>
      <c r="AK265" s="59"/>
      <c r="AL265" s="72"/>
      <c r="AM265" s="59"/>
      <c r="AN265" s="73"/>
      <c r="AO265" s="59"/>
      <c r="AP265" s="59"/>
      <c r="AQ265" s="74"/>
      <c r="AR265" s="74"/>
      <c r="AS265" s="62"/>
      <c r="AT265" s="62"/>
      <c r="AU265" s="59"/>
    </row>
    <row r="266">
      <c r="A266" s="59"/>
      <c r="B266" s="60" t="str">
        <f>IFERROR(VLOOKUP($A266,contratos,2,FALSE),"")</f>
        <v/>
      </c>
      <c r="C266" s="61" t="str">
        <f t="shared" si="1"/>
        <v/>
      </c>
      <c r="D266" s="62"/>
      <c r="E266" s="62"/>
      <c r="F266" s="63"/>
      <c r="G266" s="62"/>
      <c r="H266" s="65"/>
      <c r="I266" s="65"/>
      <c r="J266" s="66" t="str">
        <f>IF(I266&lt;&gt;"",(I266-H266)-almoco,"")</f>
        <v/>
      </c>
      <c r="K266" s="67"/>
      <c r="L266" s="59"/>
      <c r="M266" s="59"/>
      <c r="N266" s="68"/>
      <c r="O266" s="69"/>
      <c r="P266" s="69"/>
      <c r="Q266" s="59"/>
      <c r="R266" s="69"/>
      <c r="S266" s="59"/>
      <c r="T266" s="59"/>
      <c r="U266" s="62"/>
      <c r="V266" s="65"/>
      <c r="W266" s="65"/>
      <c r="X266" s="66" t="str">
        <f>IF(W266&lt;&gt;"",IF((W266-V266)-almoco&gt;=corte_almoco,(W266-V266)-almoco,(W266-V266)),"")</f>
        <v/>
      </c>
      <c r="Y266" s="66" t="str">
        <f t="shared" si="2"/>
        <v/>
      </c>
      <c r="Z266" s="59"/>
      <c r="AA266" s="59"/>
      <c r="AB266" s="59"/>
      <c r="AC266" s="70"/>
      <c r="AD266" s="70"/>
      <c r="AE266" s="71" t="str">
        <f t="shared" si="3"/>
        <v/>
      </c>
      <c r="AF266" s="71" t="str">
        <f>IF(X266&lt;&gt;"",(HOUR(X266)+MINUTE(X266)/60)*custohh,"")</f>
        <v/>
      </c>
      <c r="AG266" s="70"/>
      <c r="AH266" s="71" t="str">
        <f t="shared" si="4"/>
        <v/>
      </c>
      <c r="AI266" s="59"/>
      <c r="AJ266" s="59"/>
      <c r="AK266" s="59"/>
      <c r="AL266" s="72"/>
      <c r="AM266" s="59"/>
      <c r="AN266" s="73"/>
      <c r="AO266" s="59"/>
      <c r="AP266" s="59"/>
      <c r="AQ266" s="74"/>
      <c r="AR266" s="74"/>
      <c r="AS266" s="62"/>
      <c r="AT266" s="62"/>
      <c r="AU266" s="59"/>
    </row>
    <row r="267">
      <c r="A267" s="59"/>
      <c r="B267" s="60" t="str">
        <f>IFERROR(VLOOKUP($A267,contratos,2,FALSE),"")</f>
        <v/>
      </c>
      <c r="C267" s="61" t="str">
        <f t="shared" si="1"/>
        <v/>
      </c>
      <c r="D267" s="62"/>
      <c r="E267" s="62"/>
      <c r="F267" s="63"/>
      <c r="G267" s="62"/>
      <c r="H267" s="65"/>
      <c r="I267" s="65"/>
      <c r="J267" s="66" t="str">
        <f>IF(I267&lt;&gt;"",(I267-H267)-almoco,"")</f>
        <v/>
      </c>
      <c r="K267" s="67"/>
      <c r="L267" s="59"/>
      <c r="M267" s="59"/>
      <c r="N267" s="68"/>
      <c r="O267" s="69"/>
      <c r="P267" s="69"/>
      <c r="Q267" s="59"/>
      <c r="R267" s="69"/>
      <c r="S267" s="59"/>
      <c r="T267" s="59"/>
      <c r="U267" s="62"/>
      <c r="V267" s="65"/>
      <c r="W267" s="65"/>
      <c r="X267" s="66" t="str">
        <f>IF(W267&lt;&gt;"",IF((W267-V267)-almoco&gt;=corte_almoco,(W267-V267)-almoco,(W267-V267)),"")</f>
        <v/>
      </c>
      <c r="Y267" s="66" t="str">
        <f t="shared" si="2"/>
        <v/>
      </c>
      <c r="Z267" s="59"/>
      <c r="AA267" s="59"/>
      <c r="AB267" s="59"/>
      <c r="AC267" s="70"/>
      <c r="AD267" s="70"/>
      <c r="AE267" s="71" t="str">
        <f t="shared" si="3"/>
        <v/>
      </c>
      <c r="AF267" s="71" t="str">
        <f>IF(X267&lt;&gt;"",(HOUR(X267)+MINUTE(X267)/60)*custohh,"")</f>
        <v/>
      </c>
      <c r="AG267" s="70"/>
      <c r="AH267" s="71" t="str">
        <f t="shared" si="4"/>
        <v/>
      </c>
      <c r="AI267" s="59"/>
      <c r="AJ267" s="59"/>
      <c r="AK267" s="59"/>
      <c r="AL267" s="72"/>
      <c r="AM267" s="59"/>
      <c r="AN267" s="73"/>
      <c r="AO267" s="59"/>
      <c r="AP267" s="59"/>
      <c r="AQ267" s="74"/>
      <c r="AR267" s="74"/>
      <c r="AS267" s="62"/>
      <c r="AT267" s="62"/>
      <c r="AU267" s="59"/>
    </row>
    <row r="268">
      <c r="A268" s="59"/>
      <c r="B268" s="60" t="str">
        <f>IFERROR(VLOOKUP($A268,contratos,2,FALSE),"")</f>
        <v/>
      </c>
      <c r="C268" s="61" t="str">
        <f t="shared" si="1"/>
        <v/>
      </c>
      <c r="D268" s="62"/>
      <c r="E268" s="62"/>
      <c r="F268" s="63"/>
      <c r="G268" s="62"/>
      <c r="H268" s="65"/>
      <c r="I268" s="65"/>
      <c r="J268" s="66" t="str">
        <f>IF(I268&lt;&gt;"",(I268-H268)-almoco,"")</f>
        <v/>
      </c>
      <c r="K268" s="67"/>
      <c r="L268" s="59"/>
      <c r="M268" s="59"/>
      <c r="N268" s="68"/>
      <c r="O268" s="69"/>
      <c r="P268" s="69"/>
      <c r="Q268" s="59"/>
      <c r="R268" s="69"/>
      <c r="S268" s="59"/>
      <c r="T268" s="59"/>
      <c r="U268" s="62"/>
      <c r="V268" s="65"/>
      <c r="W268" s="65"/>
      <c r="X268" s="66" t="str">
        <f>IF(W268&lt;&gt;"",IF((W268-V268)-almoco&gt;=corte_almoco,(W268-V268)-almoco,(W268-V268)),"")</f>
        <v/>
      </c>
      <c r="Y268" s="66" t="str">
        <f t="shared" si="2"/>
        <v/>
      </c>
      <c r="Z268" s="59"/>
      <c r="AA268" s="59"/>
      <c r="AB268" s="59"/>
      <c r="AC268" s="70"/>
      <c r="AD268" s="70"/>
      <c r="AE268" s="71" t="str">
        <f t="shared" si="3"/>
        <v/>
      </c>
      <c r="AF268" s="71" t="str">
        <f>IF(X268&lt;&gt;"",(HOUR(X268)+MINUTE(X268)/60)*custohh,"")</f>
        <v/>
      </c>
      <c r="AG268" s="70"/>
      <c r="AH268" s="71" t="str">
        <f t="shared" si="4"/>
        <v/>
      </c>
      <c r="AI268" s="59"/>
      <c r="AJ268" s="59"/>
      <c r="AK268" s="59"/>
      <c r="AL268" s="72"/>
      <c r="AM268" s="59"/>
      <c r="AN268" s="73"/>
      <c r="AO268" s="59"/>
      <c r="AP268" s="59"/>
      <c r="AQ268" s="74"/>
      <c r="AR268" s="74"/>
      <c r="AS268" s="62"/>
      <c r="AT268" s="62"/>
      <c r="AU268" s="59"/>
    </row>
    <row r="269">
      <c r="A269" s="59"/>
      <c r="B269" s="60" t="str">
        <f>IFERROR(VLOOKUP($A269,contratos,2,FALSE),"")</f>
        <v/>
      </c>
      <c r="C269" s="61" t="str">
        <f t="shared" si="1"/>
        <v/>
      </c>
      <c r="D269" s="62"/>
      <c r="E269" s="62"/>
      <c r="F269" s="63"/>
      <c r="G269" s="62"/>
      <c r="H269" s="65"/>
      <c r="I269" s="65"/>
      <c r="J269" s="66" t="str">
        <f>IF(I269&lt;&gt;"",(I269-H269)-almoco,"")</f>
        <v/>
      </c>
      <c r="K269" s="67"/>
      <c r="L269" s="59"/>
      <c r="M269" s="59"/>
      <c r="N269" s="68"/>
      <c r="O269" s="69"/>
      <c r="P269" s="69"/>
      <c r="Q269" s="59"/>
      <c r="R269" s="69"/>
      <c r="S269" s="59"/>
      <c r="T269" s="59"/>
      <c r="U269" s="62"/>
      <c r="V269" s="65"/>
      <c r="W269" s="65"/>
      <c r="X269" s="66" t="str">
        <f>IF(W269&lt;&gt;"",IF((W269-V269)-almoco&gt;=corte_almoco,(W269-V269)-almoco,(W269-V269)),"")</f>
        <v/>
      </c>
      <c r="Y269" s="66" t="str">
        <f t="shared" si="2"/>
        <v/>
      </c>
      <c r="Z269" s="59"/>
      <c r="AA269" s="59"/>
      <c r="AB269" s="59"/>
      <c r="AC269" s="70"/>
      <c r="AD269" s="70"/>
      <c r="AE269" s="71" t="str">
        <f t="shared" si="3"/>
        <v/>
      </c>
      <c r="AF269" s="71" t="str">
        <f>IF(X269&lt;&gt;"",(HOUR(X269)+MINUTE(X269)/60)*custohh,"")</f>
        <v/>
      </c>
      <c r="AG269" s="70"/>
      <c r="AH269" s="71" t="str">
        <f t="shared" si="4"/>
        <v/>
      </c>
      <c r="AI269" s="59"/>
      <c r="AJ269" s="59"/>
      <c r="AK269" s="59"/>
      <c r="AL269" s="72"/>
      <c r="AM269" s="59"/>
      <c r="AN269" s="73"/>
      <c r="AO269" s="59"/>
      <c r="AP269" s="59"/>
      <c r="AQ269" s="74"/>
      <c r="AR269" s="74"/>
      <c r="AS269" s="62"/>
      <c r="AT269" s="62"/>
      <c r="AU269" s="59"/>
    </row>
    <row r="270">
      <c r="A270" s="59"/>
      <c r="B270" s="60" t="str">
        <f>IFERROR(VLOOKUP($A270,contratos,2,FALSE),"")</f>
        <v/>
      </c>
      <c r="C270" s="61" t="str">
        <f t="shared" si="1"/>
        <v/>
      </c>
      <c r="D270" s="62"/>
      <c r="E270" s="62"/>
      <c r="F270" s="63"/>
      <c r="G270" s="62"/>
      <c r="H270" s="65"/>
      <c r="I270" s="65"/>
      <c r="J270" s="66" t="str">
        <f>IF(I270&lt;&gt;"",(I270-H270)-almoco,"")</f>
        <v/>
      </c>
      <c r="K270" s="67"/>
      <c r="L270" s="59"/>
      <c r="M270" s="59"/>
      <c r="N270" s="68"/>
      <c r="O270" s="69"/>
      <c r="P270" s="69"/>
      <c r="Q270" s="59"/>
      <c r="R270" s="69"/>
      <c r="S270" s="59"/>
      <c r="T270" s="59"/>
      <c r="U270" s="62"/>
      <c r="V270" s="65"/>
      <c r="W270" s="65"/>
      <c r="X270" s="66" t="str">
        <f>IF(W270&lt;&gt;"",IF((W270-V270)-almoco&gt;=corte_almoco,(W270-V270)-almoco,(W270-V270)),"")</f>
        <v/>
      </c>
      <c r="Y270" s="66" t="str">
        <f t="shared" si="2"/>
        <v/>
      </c>
      <c r="Z270" s="59"/>
      <c r="AA270" s="59"/>
      <c r="AB270" s="59"/>
      <c r="AC270" s="70"/>
      <c r="AD270" s="70"/>
      <c r="AE270" s="71" t="str">
        <f t="shared" si="3"/>
        <v/>
      </c>
      <c r="AF270" s="71" t="str">
        <f>IF(X270&lt;&gt;"",(HOUR(X270)+MINUTE(X270)/60)*custohh,"")</f>
        <v/>
      </c>
      <c r="AG270" s="70"/>
      <c r="AH270" s="71" t="str">
        <f t="shared" si="4"/>
        <v/>
      </c>
      <c r="AI270" s="59"/>
      <c r="AJ270" s="59"/>
      <c r="AK270" s="59"/>
      <c r="AL270" s="72"/>
      <c r="AM270" s="59"/>
      <c r="AN270" s="73"/>
      <c r="AO270" s="59"/>
      <c r="AP270" s="59"/>
      <c r="AQ270" s="74"/>
      <c r="AR270" s="74"/>
      <c r="AS270" s="62"/>
      <c r="AT270" s="62"/>
      <c r="AU270" s="59"/>
    </row>
    <row r="271">
      <c r="A271" s="59"/>
      <c r="B271" s="60" t="str">
        <f>IFERROR(VLOOKUP($A271,contratos,2,FALSE),"")</f>
        <v/>
      </c>
      <c r="C271" s="61" t="str">
        <f t="shared" si="1"/>
        <v/>
      </c>
      <c r="D271" s="62"/>
      <c r="E271" s="62"/>
      <c r="F271" s="63"/>
      <c r="G271" s="62"/>
      <c r="H271" s="65"/>
      <c r="I271" s="65"/>
      <c r="J271" s="66" t="str">
        <f>IF(I271&lt;&gt;"",(I271-H271)-almoco,"")</f>
        <v/>
      </c>
      <c r="K271" s="67"/>
      <c r="L271" s="59"/>
      <c r="M271" s="59"/>
      <c r="N271" s="68"/>
      <c r="O271" s="69"/>
      <c r="P271" s="69"/>
      <c r="Q271" s="59"/>
      <c r="R271" s="69"/>
      <c r="S271" s="59"/>
      <c r="T271" s="59"/>
      <c r="U271" s="62"/>
      <c r="V271" s="65"/>
      <c r="W271" s="65"/>
      <c r="X271" s="66" t="str">
        <f>IF(W271&lt;&gt;"",IF((W271-V271)-almoco&gt;=corte_almoco,(W271-V271)-almoco,(W271-V271)),"")</f>
        <v/>
      </c>
      <c r="Y271" s="66" t="str">
        <f t="shared" si="2"/>
        <v/>
      </c>
      <c r="Z271" s="59"/>
      <c r="AA271" s="59"/>
      <c r="AB271" s="59"/>
      <c r="AC271" s="70"/>
      <c r="AD271" s="70"/>
      <c r="AE271" s="71" t="str">
        <f t="shared" si="3"/>
        <v/>
      </c>
      <c r="AF271" s="71" t="str">
        <f>IF(X271&lt;&gt;"",(HOUR(X271)+MINUTE(X271)/60)*custohh,"")</f>
        <v/>
      </c>
      <c r="AG271" s="70"/>
      <c r="AH271" s="71" t="str">
        <f t="shared" si="4"/>
        <v/>
      </c>
      <c r="AI271" s="59"/>
      <c r="AJ271" s="59"/>
      <c r="AK271" s="59"/>
      <c r="AL271" s="72"/>
      <c r="AM271" s="59"/>
      <c r="AN271" s="73"/>
      <c r="AO271" s="59"/>
      <c r="AP271" s="59"/>
      <c r="AQ271" s="74"/>
      <c r="AR271" s="74"/>
      <c r="AS271" s="62"/>
      <c r="AT271" s="62"/>
      <c r="AU271" s="59"/>
    </row>
    <row r="272">
      <c r="A272" s="59"/>
      <c r="B272" s="60" t="str">
        <f>IFERROR(VLOOKUP($A272,contratos,2,FALSE),"")</f>
        <v/>
      </c>
      <c r="C272" s="61" t="str">
        <f t="shared" si="1"/>
        <v/>
      </c>
      <c r="D272" s="62"/>
      <c r="E272" s="62"/>
      <c r="F272" s="63"/>
      <c r="G272" s="62"/>
      <c r="H272" s="65"/>
      <c r="I272" s="65"/>
      <c r="J272" s="66" t="str">
        <f>IF(I272&lt;&gt;"",(I272-H272)-almoco,"")</f>
        <v/>
      </c>
      <c r="K272" s="67"/>
      <c r="L272" s="59"/>
      <c r="M272" s="59"/>
      <c r="N272" s="68"/>
      <c r="O272" s="69"/>
      <c r="P272" s="69"/>
      <c r="Q272" s="59"/>
      <c r="R272" s="69"/>
      <c r="S272" s="59"/>
      <c r="T272" s="59"/>
      <c r="U272" s="62"/>
      <c r="V272" s="65"/>
      <c r="W272" s="65"/>
      <c r="X272" s="66" t="str">
        <f>IF(W272&lt;&gt;"",IF((W272-V272)-almoco&gt;=corte_almoco,(W272-V272)-almoco,(W272-V272)),"")</f>
        <v/>
      </c>
      <c r="Y272" s="66" t="str">
        <f t="shared" si="2"/>
        <v/>
      </c>
      <c r="Z272" s="59"/>
      <c r="AA272" s="59"/>
      <c r="AB272" s="59"/>
      <c r="AC272" s="70"/>
      <c r="AD272" s="70"/>
      <c r="AE272" s="71" t="str">
        <f t="shared" si="3"/>
        <v/>
      </c>
      <c r="AF272" s="71" t="str">
        <f>IF(X272&lt;&gt;"",(HOUR(X272)+MINUTE(X272)/60)*custohh,"")</f>
        <v/>
      </c>
      <c r="AG272" s="70"/>
      <c r="AH272" s="71" t="str">
        <f t="shared" si="4"/>
        <v/>
      </c>
      <c r="AI272" s="59"/>
      <c r="AJ272" s="59"/>
      <c r="AK272" s="59"/>
      <c r="AL272" s="72"/>
      <c r="AM272" s="59"/>
      <c r="AN272" s="73"/>
      <c r="AO272" s="59"/>
      <c r="AP272" s="59"/>
      <c r="AQ272" s="74"/>
      <c r="AR272" s="74"/>
      <c r="AS272" s="62"/>
      <c r="AT272" s="62"/>
      <c r="AU272" s="59"/>
    </row>
    <row r="273">
      <c r="A273" s="59"/>
      <c r="B273" s="60" t="str">
        <f>IFERROR(VLOOKUP($A273,contratos,2,FALSE),"")</f>
        <v/>
      </c>
      <c r="C273" s="61" t="str">
        <f t="shared" si="1"/>
        <v/>
      </c>
      <c r="D273" s="62"/>
      <c r="E273" s="62"/>
      <c r="F273" s="63"/>
      <c r="G273" s="62"/>
      <c r="H273" s="65"/>
      <c r="I273" s="65"/>
      <c r="J273" s="66" t="str">
        <f>IF(I273&lt;&gt;"",(I273-H273)-almoco,"")</f>
        <v/>
      </c>
      <c r="K273" s="67"/>
      <c r="L273" s="59"/>
      <c r="M273" s="59"/>
      <c r="N273" s="68"/>
      <c r="O273" s="69"/>
      <c r="P273" s="69"/>
      <c r="Q273" s="59"/>
      <c r="R273" s="69"/>
      <c r="S273" s="59"/>
      <c r="T273" s="59"/>
      <c r="U273" s="62"/>
      <c r="V273" s="65"/>
      <c r="W273" s="65"/>
      <c r="X273" s="66" t="str">
        <f>IF(W273&lt;&gt;"",IF((W273-V273)-almoco&gt;=corte_almoco,(W273-V273)-almoco,(W273-V273)),"")</f>
        <v/>
      </c>
      <c r="Y273" s="66" t="str">
        <f t="shared" si="2"/>
        <v/>
      </c>
      <c r="Z273" s="59"/>
      <c r="AA273" s="59"/>
      <c r="AB273" s="59"/>
      <c r="AC273" s="70"/>
      <c r="AD273" s="70"/>
      <c r="AE273" s="71" t="str">
        <f t="shared" si="3"/>
        <v/>
      </c>
      <c r="AF273" s="71" t="str">
        <f>IF(X273&lt;&gt;"",(HOUR(X273)+MINUTE(X273)/60)*custohh,"")</f>
        <v/>
      </c>
      <c r="AG273" s="70"/>
      <c r="AH273" s="71" t="str">
        <f t="shared" si="4"/>
        <v/>
      </c>
      <c r="AI273" s="59"/>
      <c r="AJ273" s="59"/>
      <c r="AK273" s="59"/>
      <c r="AL273" s="72"/>
      <c r="AM273" s="59"/>
      <c r="AN273" s="73"/>
      <c r="AO273" s="59"/>
      <c r="AP273" s="59"/>
      <c r="AQ273" s="74"/>
      <c r="AR273" s="74"/>
      <c r="AS273" s="62"/>
      <c r="AT273" s="62"/>
      <c r="AU273" s="59"/>
    </row>
    <row r="274">
      <c r="A274" s="59"/>
      <c r="B274" s="60" t="str">
        <f>IFERROR(VLOOKUP($A274,contratos,2,FALSE),"")</f>
        <v/>
      </c>
      <c r="C274" s="61" t="str">
        <f t="shared" si="1"/>
        <v/>
      </c>
      <c r="D274" s="62"/>
      <c r="E274" s="62"/>
      <c r="F274" s="63"/>
      <c r="G274" s="62"/>
      <c r="H274" s="65"/>
      <c r="I274" s="65"/>
      <c r="J274" s="66" t="str">
        <f>IF(I274&lt;&gt;"",(I274-H274)-almoco,"")</f>
        <v/>
      </c>
      <c r="K274" s="67"/>
      <c r="L274" s="59"/>
      <c r="M274" s="59"/>
      <c r="N274" s="68"/>
      <c r="O274" s="69"/>
      <c r="P274" s="69"/>
      <c r="Q274" s="59"/>
      <c r="R274" s="69"/>
      <c r="S274" s="59"/>
      <c r="T274" s="59"/>
      <c r="U274" s="62"/>
      <c r="V274" s="65"/>
      <c r="W274" s="65"/>
      <c r="X274" s="66" t="str">
        <f>IF(W274&lt;&gt;"",IF((W274-V274)-almoco&gt;=corte_almoco,(W274-V274)-almoco,(W274-V274)),"")</f>
        <v/>
      </c>
      <c r="Y274" s="66" t="str">
        <f t="shared" si="2"/>
        <v/>
      </c>
      <c r="Z274" s="59"/>
      <c r="AA274" s="59"/>
      <c r="AB274" s="59"/>
      <c r="AC274" s="70"/>
      <c r="AD274" s="70"/>
      <c r="AE274" s="71" t="str">
        <f t="shared" si="3"/>
        <v/>
      </c>
      <c r="AF274" s="71" t="str">
        <f>IF(X274&lt;&gt;"",(HOUR(X274)+MINUTE(X274)/60)*custohh,"")</f>
        <v/>
      </c>
      <c r="AG274" s="70"/>
      <c r="AH274" s="71" t="str">
        <f t="shared" si="4"/>
        <v/>
      </c>
      <c r="AI274" s="59"/>
      <c r="AJ274" s="59"/>
      <c r="AK274" s="59"/>
      <c r="AL274" s="72"/>
      <c r="AM274" s="59"/>
      <c r="AN274" s="73"/>
      <c r="AO274" s="59"/>
      <c r="AP274" s="59"/>
      <c r="AQ274" s="74"/>
      <c r="AR274" s="74"/>
      <c r="AS274" s="62"/>
      <c r="AT274" s="62"/>
      <c r="AU274" s="59"/>
    </row>
    <row r="275">
      <c r="A275" s="59"/>
      <c r="B275" s="60" t="str">
        <f>IFERROR(VLOOKUP($A275,contratos,2,FALSE),"")</f>
        <v/>
      </c>
      <c r="C275" s="61" t="str">
        <f t="shared" si="1"/>
        <v/>
      </c>
      <c r="D275" s="62"/>
      <c r="E275" s="62"/>
      <c r="F275" s="63"/>
      <c r="G275" s="62"/>
      <c r="H275" s="65"/>
      <c r="I275" s="65"/>
      <c r="J275" s="66" t="str">
        <f>IF(I275&lt;&gt;"",(I275-H275)-almoco,"")</f>
        <v/>
      </c>
      <c r="K275" s="67"/>
      <c r="L275" s="59"/>
      <c r="M275" s="59"/>
      <c r="N275" s="68"/>
      <c r="O275" s="69"/>
      <c r="P275" s="69"/>
      <c r="Q275" s="59"/>
      <c r="R275" s="69"/>
      <c r="S275" s="59"/>
      <c r="T275" s="59"/>
      <c r="U275" s="62"/>
      <c r="V275" s="65"/>
      <c r="W275" s="65"/>
      <c r="X275" s="66" t="str">
        <f>IF(W275&lt;&gt;"",IF((W275-V275)-almoco&gt;=corte_almoco,(W275-V275)-almoco,(W275-V275)),"")</f>
        <v/>
      </c>
      <c r="Y275" s="66" t="str">
        <f t="shared" si="2"/>
        <v/>
      </c>
      <c r="Z275" s="59"/>
      <c r="AA275" s="59"/>
      <c r="AB275" s="59"/>
      <c r="AC275" s="70"/>
      <c r="AD275" s="70"/>
      <c r="AE275" s="71" t="str">
        <f t="shared" si="3"/>
        <v/>
      </c>
      <c r="AF275" s="71" t="str">
        <f>IF(X275&lt;&gt;"",(HOUR(X275)+MINUTE(X275)/60)*custohh,"")</f>
        <v/>
      </c>
      <c r="AG275" s="70"/>
      <c r="AH275" s="71" t="str">
        <f t="shared" si="4"/>
        <v/>
      </c>
      <c r="AI275" s="59"/>
      <c r="AJ275" s="59"/>
      <c r="AK275" s="59"/>
      <c r="AL275" s="72"/>
      <c r="AM275" s="59"/>
      <c r="AN275" s="73"/>
      <c r="AO275" s="59"/>
      <c r="AP275" s="59"/>
      <c r="AQ275" s="74"/>
      <c r="AR275" s="74"/>
      <c r="AS275" s="62"/>
      <c r="AT275" s="62"/>
      <c r="AU275" s="59"/>
    </row>
    <row r="276">
      <c r="A276" s="59"/>
      <c r="B276" s="60" t="str">
        <f>IFERROR(VLOOKUP($A276,contratos,2,FALSE),"")</f>
        <v/>
      </c>
      <c r="C276" s="61" t="str">
        <f t="shared" si="1"/>
        <v/>
      </c>
      <c r="D276" s="62"/>
      <c r="E276" s="62"/>
      <c r="F276" s="63"/>
      <c r="G276" s="62"/>
      <c r="H276" s="65"/>
      <c r="I276" s="65"/>
      <c r="J276" s="66" t="str">
        <f>IF(I276&lt;&gt;"",(I276-H276)-almoco,"")</f>
        <v/>
      </c>
      <c r="K276" s="67"/>
      <c r="L276" s="59"/>
      <c r="M276" s="59"/>
      <c r="N276" s="68"/>
      <c r="O276" s="69"/>
      <c r="P276" s="69"/>
      <c r="Q276" s="59"/>
      <c r="R276" s="69"/>
      <c r="S276" s="59"/>
      <c r="T276" s="59"/>
      <c r="U276" s="62"/>
      <c r="V276" s="65"/>
      <c r="W276" s="65"/>
      <c r="X276" s="66" t="str">
        <f>IF(W276&lt;&gt;"",IF((W276-V276)-almoco&gt;=corte_almoco,(W276-V276)-almoco,(W276-V276)),"")</f>
        <v/>
      </c>
      <c r="Y276" s="66" t="str">
        <f t="shared" si="2"/>
        <v/>
      </c>
      <c r="Z276" s="59"/>
      <c r="AA276" s="59"/>
      <c r="AB276" s="59"/>
      <c r="AC276" s="70"/>
      <c r="AD276" s="70"/>
      <c r="AE276" s="71" t="str">
        <f t="shared" si="3"/>
        <v/>
      </c>
      <c r="AF276" s="71" t="str">
        <f>IF(X276&lt;&gt;"",(HOUR(X276)+MINUTE(X276)/60)*custohh,"")</f>
        <v/>
      </c>
      <c r="AG276" s="70"/>
      <c r="AH276" s="71" t="str">
        <f t="shared" si="4"/>
        <v/>
      </c>
      <c r="AI276" s="59"/>
      <c r="AJ276" s="59"/>
      <c r="AK276" s="59"/>
      <c r="AL276" s="72"/>
      <c r="AM276" s="59"/>
      <c r="AN276" s="73"/>
      <c r="AO276" s="59"/>
      <c r="AP276" s="59"/>
      <c r="AQ276" s="74"/>
      <c r="AR276" s="74"/>
      <c r="AS276" s="62"/>
      <c r="AT276" s="62"/>
      <c r="AU276" s="59"/>
    </row>
    <row r="277">
      <c r="A277" s="59"/>
      <c r="B277" s="60" t="str">
        <f>IFERROR(VLOOKUP($A277,contratos,2,FALSE),"")</f>
        <v/>
      </c>
      <c r="C277" s="61" t="str">
        <f t="shared" si="1"/>
        <v/>
      </c>
      <c r="D277" s="62"/>
      <c r="E277" s="62"/>
      <c r="F277" s="63"/>
      <c r="G277" s="62"/>
      <c r="H277" s="65"/>
      <c r="I277" s="65"/>
      <c r="J277" s="66" t="str">
        <f>IF(I277&lt;&gt;"",(I277-H277)-almoco,"")</f>
        <v/>
      </c>
      <c r="K277" s="67"/>
      <c r="L277" s="59"/>
      <c r="M277" s="59"/>
      <c r="N277" s="68"/>
      <c r="O277" s="69"/>
      <c r="P277" s="69"/>
      <c r="Q277" s="59"/>
      <c r="R277" s="69"/>
      <c r="S277" s="59"/>
      <c r="T277" s="59"/>
      <c r="U277" s="62"/>
      <c r="V277" s="65"/>
      <c r="W277" s="65"/>
      <c r="X277" s="66" t="str">
        <f>IF(W277&lt;&gt;"",IF((W277-V277)-almoco&gt;=corte_almoco,(W277-V277)-almoco,(W277-V277)),"")</f>
        <v/>
      </c>
      <c r="Y277" s="66" t="str">
        <f t="shared" si="2"/>
        <v/>
      </c>
      <c r="Z277" s="59"/>
      <c r="AA277" s="59"/>
      <c r="AB277" s="59"/>
      <c r="AC277" s="70"/>
      <c r="AD277" s="70"/>
      <c r="AE277" s="71" t="str">
        <f t="shared" si="3"/>
        <v/>
      </c>
      <c r="AF277" s="71" t="str">
        <f>IF(X277&lt;&gt;"",(HOUR(X277)+MINUTE(X277)/60)*custohh,"")</f>
        <v/>
      </c>
      <c r="AG277" s="70"/>
      <c r="AH277" s="71" t="str">
        <f t="shared" si="4"/>
        <v/>
      </c>
      <c r="AI277" s="59"/>
      <c r="AJ277" s="59"/>
      <c r="AK277" s="59"/>
      <c r="AL277" s="72"/>
      <c r="AM277" s="59"/>
      <c r="AN277" s="73"/>
      <c r="AO277" s="59"/>
      <c r="AP277" s="59"/>
      <c r="AQ277" s="74"/>
      <c r="AR277" s="74"/>
      <c r="AS277" s="62"/>
      <c r="AT277" s="62"/>
      <c r="AU277" s="59"/>
    </row>
    <row r="278">
      <c r="A278" s="59"/>
      <c r="B278" s="60" t="str">
        <f>IFERROR(VLOOKUP($A278,contratos,2,FALSE),"")</f>
        <v/>
      </c>
      <c r="C278" s="61" t="str">
        <f t="shared" si="1"/>
        <v/>
      </c>
      <c r="D278" s="62"/>
      <c r="E278" s="62"/>
      <c r="F278" s="63"/>
      <c r="G278" s="62"/>
      <c r="H278" s="65"/>
      <c r="I278" s="65"/>
      <c r="J278" s="66" t="str">
        <f>IF(I278&lt;&gt;"",(I278-H278)-almoco,"")</f>
        <v/>
      </c>
      <c r="K278" s="67"/>
      <c r="L278" s="59"/>
      <c r="M278" s="59"/>
      <c r="N278" s="68"/>
      <c r="O278" s="69"/>
      <c r="P278" s="69"/>
      <c r="Q278" s="59"/>
      <c r="R278" s="69"/>
      <c r="S278" s="59"/>
      <c r="T278" s="59"/>
      <c r="U278" s="62"/>
      <c r="V278" s="65"/>
      <c r="W278" s="65"/>
      <c r="X278" s="66" t="str">
        <f>IF(W278&lt;&gt;"",IF((W278-V278)-almoco&gt;=corte_almoco,(W278-V278)-almoco,(W278-V278)),"")</f>
        <v/>
      </c>
      <c r="Y278" s="66" t="str">
        <f t="shared" si="2"/>
        <v/>
      </c>
      <c r="Z278" s="59"/>
      <c r="AA278" s="59"/>
      <c r="AB278" s="59"/>
      <c r="AC278" s="70"/>
      <c r="AD278" s="70"/>
      <c r="AE278" s="71" t="str">
        <f t="shared" si="3"/>
        <v/>
      </c>
      <c r="AF278" s="71" t="str">
        <f>IF(X278&lt;&gt;"",(HOUR(X278)+MINUTE(X278)/60)*custohh,"")</f>
        <v/>
      </c>
      <c r="AG278" s="70"/>
      <c r="AH278" s="71" t="str">
        <f t="shared" si="4"/>
        <v/>
      </c>
      <c r="AI278" s="59"/>
      <c r="AJ278" s="59"/>
      <c r="AK278" s="59"/>
      <c r="AL278" s="72"/>
      <c r="AM278" s="59"/>
      <c r="AN278" s="73"/>
      <c r="AO278" s="59"/>
      <c r="AP278" s="59"/>
      <c r="AQ278" s="74"/>
      <c r="AR278" s="74"/>
      <c r="AS278" s="62"/>
      <c r="AT278" s="62"/>
      <c r="AU278" s="59"/>
    </row>
    <row r="279">
      <c r="A279" s="59"/>
      <c r="B279" s="60" t="str">
        <f>IFERROR(VLOOKUP($A279,contratos,2,FALSE),"")</f>
        <v/>
      </c>
      <c r="C279" s="61" t="str">
        <f t="shared" si="1"/>
        <v/>
      </c>
      <c r="D279" s="62"/>
      <c r="E279" s="62"/>
      <c r="F279" s="63"/>
      <c r="G279" s="62"/>
      <c r="H279" s="65"/>
      <c r="I279" s="65"/>
      <c r="J279" s="66" t="str">
        <f>IF(I279&lt;&gt;"",(I279-H279)-almoco,"")</f>
        <v/>
      </c>
      <c r="K279" s="67"/>
      <c r="L279" s="59"/>
      <c r="M279" s="59"/>
      <c r="N279" s="68"/>
      <c r="O279" s="69"/>
      <c r="P279" s="69"/>
      <c r="Q279" s="59"/>
      <c r="R279" s="69"/>
      <c r="S279" s="59"/>
      <c r="T279" s="59"/>
      <c r="U279" s="62"/>
      <c r="V279" s="65"/>
      <c r="W279" s="65"/>
      <c r="X279" s="66" t="str">
        <f>IF(W279&lt;&gt;"",IF((W279-V279)-almoco&gt;=corte_almoco,(W279-V279)-almoco,(W279-V279)),"")</f>
        <v/>
      </c>
      <c r="Y279" s="66" t="str">
        <f t="shared" si="2"/>
        <v/>
      </c>
      <c r="Z279" s="59"/>
      <c r="AA279" s="59"/>
      <c r="AB279" s="59"/>
      <c r="AC279" s="70"/>
      <c r="AD279" s="70"/>
      <c r="AE279" s="71" t="str">
        <f t="shared" si="3"/>
        <v/>
      </c>
      <c r="AF279" s="71" t="str">
        <f>IF(X279&lt;&gt;"",(HOUR(X279)+MINUTE(X279)/60)*custohh,"")</f>
        <v/>
      </c>
      <c r="AG279" s="70"/>
      <c r="AH279" s="71" t="str">
        <f t="shared" si="4"/>
        <v/>
      </c>
      <c r="AI279" s="59"/>
      <c r="AJ279" s="59"/>
      <c r="AK279" s="59"/>
      <c r="AL279" s="72"/>
      <c r="AM279" s="59"/>
      <c r="AN279" s="73"/>
      <c r="AO279" s="59"/>
      <c r="AP279" s="59"/>
      <c r="AQ279" s="74"/>
      <c r="AR279" s="74"/>
      <c r="AS279" s="62"/>
      <c r="AT279" s="62"/>
      <c r="AU279" s="59"/>
    </row>
    <row r="280">
      <c r="A280" s="59"/>
      <c r="B280" s="60" t="str">
        <f>IFERROR(VLOOKUP($A280,contratos,2,FALSE),"")</f>
        <v/>
      </c>
      <c r="C280" s="61" t="str">
        <f t="shared" si="1"/>
        <v/>
      </c>
      <c r="D280" s="62"/>
      <c r="E280" s="62"/>
      <c r="F280" s="63"/>
      <c r="G280" s="62"/>
      <c r="H280" s="65"/>
      <c r="I280" s="65"/>
      <c r="J280" s="66" t="str">
        <f>IF(I280&lt;&gt;"",(I280-H280)-almoco,"")</f>
        <v/>
      </c>
      <c r="K280" s="67"/>
      <c r="L280" s="59"/>
      <c r="M280" s="59"/>
      <c r="N280" s="68"/>
      <c r="O280" s="69"/>
      <c r="P280" s="69"/>
      <c r="Q280" s="59"/>
      <c r="R280" s="69"/>
      <c r="S280" s="59"/>
      <c r="T280" s="59"/>
      <c r="U280" s="62"/>
      <c r="V280" s="65"/>
      <c r="W280" s="65"/>
      <c r="X280" s="66" t="str">
        <f>IF(W280&lt;&gt;"",IF((W280-V280)-almoco&gt;=corte_almoco,(W280-V280)-almoco,(W280-V280)),"")</f>
        <v/>
      </c>
      <c r="Y280" s="66" t="str">
        <f t="shared" si="2"/>
        <v/>
      </c>
      <c r="Z280" s="59"/>
      <c r="AA280" s="59"/>
      <c r="AB280" s="59"/>
      <c r="AC280" s="70"/>
      <c r="AD280" s="70"/>
      <c r="AE280" s="71" t="str">
        <f t="shared" si="3"/>
        <v/>
      </c>
      <c r="AF280" s="71" t="str">
        <f>IF(X280&lt;&gt;"",(HOUR(X280)+MINUTE(X280)/60)*custohh,"")</f>
        <v/>
      </c>
      <c r="AG280" s="70"/>
      <c r="AH280" s="71" t="str">
        <f t="shared" si="4"/>
        <v/>
      </c>
      <c r="AI280" s="59"/>
      <c r="AJ280" s="59"/>
      <c r="AK280" s="59"/>
      <c r="AL280" s="72"/>
      <c r="AM280" s="59"/>
      <c r="AN280" s="73"/>
      <c r="AO280" s="59"/>
      <c r="AP280" s="59"/>
      <c r="AQ280" s="74"/>
      <c r="AR280" s="74"/>
      <c r="AS280" s="62"/>
      <c r="AT280" s="62"/>
      <c r="AU280" s="59"/>
    </row>
    <row r="281">
      <c r="A281" s="59"/>
      <c r="B281" s="60" t="str">
        <f>IFERROR(VLOOKUP($A281,contratos,2,FALSE),"")</f>
        <v/>
      </c>
      <c r="C281" s="61" t="str">
        <f t="shared" si="1"/>
        <v/>
      </c>
      <c r="D281" s="62"/>
      <c r="E281" s="62"/>
      <c r="F281" s="63"/>
      <c r="G281" s="62"/>
      <c r="H281" s="65"/>
      <c r="I281" s="65"/>
      <c r="J281" s="66" t="str">
        <f>IF(I281&lt;&gt;"",(I281-H281)-almoco,"")</f>
        <v/>
      </c>
      <c r="K281" s="67"/>
      <c r="L281" s="59"/>
      <c r="M281" s="59"/>
      <c r="N281" s="68"/>
      <c r="O281" s="69"/>
      <c r="P281" s="69"/>
      <c r="Q281" s="59"/>
      <c r="R281" s="69"/>
      <c r="S281" s="59"/>
      <c r="T281" s="59"/>
      <c r="U281" s="62"/>
      <c r="V281" s="65"/>
      <c r="W281" s="65"/>
      <c r="X281" s="66" t="str">
        <f>IF(W281&lt;&gt;"",IF((W281-V281)-almoco&gt;=corte_almoco,(W281-V281)-almoco,(W281-V281)),"")</f>
        <v/>
      </c>
      <c r="Y281" s="66" t="str">
        <f t="shared" si="2"/>
        <v/>
      </c>
      <c r="Z281" s="59"/>
      <c r="AA281" s="59"/>
      <c r="AB281" s="59"/>
      <c r="AC281" s="70"/>
      <c r="AD281" s="70"/>
      <c r="AE281" s="71" t="str">
        <f t="shared" si="3"/>
        <v/>
      </c>
      <c r="AF281" s="71" t="str">
        <f>IF(X281&lt;&gt;"",(HOUR(X281)+MINUTE(X281)/60)*custohh,"")</f>
        <v/>
      </c>
      <c r="AG281" s="70"/>
      <c r="AH281" s="71" t="str">
        <f t="shared" si="4"/>
        <v/>
      </c>
      <c r="AI281" s="59"/>
      <c r="AJ281" s="59"/>
      <c r="AK281" s="59"/>
      <c r="AL281" s="72"/>
      <c r="AM281" s="59"/>
      <c r="AN281" s="73"/>
      <c r="AO281" s="59"/>
      <c r="AP281" s="59"/>
      <c r="AQ281" s="74"/>
      <c r="AR281" s="74"/>
      <c r="AS281" s="62"/>
      <c r="AT281" s="62"/>
      <c r="AU281" s="59"/>
    </row>
    <row r="282">
      <c r="A282" s="59"/>
      <c r="B282" s="60" t="str">
        <f>IFERROR(VLOOKUP($A282,contratos,2,FALSE),"")</f>
        <v/>
      </c>
      <c r="C282" s="61" t="str">
        <f t="shared" si="1"/>
        <v/>
      </c>
      <c r="D282" s="62"/>
      <c r="E282" s="62"/>
      <c r="F282" s="63"/>
      <c r="G282" s="62"/>
      <c r="H282" s="65"/>
      <c r="I282" s="65"/>
      <c r="J282" s="66" t="str">
        <f>IF(I282&lt;&gt;"",(I282-H282)-almoco,"")</f>
        <v/>
      </c>
      <c r="K282" s="67"/>
      <c r="L282" s="59"/>
      <c r="M282" s="59"/>
      <c r="N282" s="68"/>
      <c r="O282" s="69"/>
      <c r="P282" s="69"/>
      <c r="Q282" s="59"/>
      <c r="R282" s="69"/>
      <c r="S282" s="59"/>
      <c r="T282" s="59"/>
      <c r="U282" s="62"/>
      <c r="V282" s="65"/>
      <c r="W282" s="65"/>
      <c r="X282" s="66" t="str">
        <f>IF(W282&lt;&gt;"",IF((W282-V282)-almoco&gt;=corte_almoco,(W282-V282)-almoco,(W282-V282)),"")</f>
        <v/>
      </c>
      <c r="Y282" s="66" t="str">
        <f t="shared" si="2"/>
        <v/>
      </c>
      <c r="Z282" s="59"/>
      <c r="AA282" s="59"/>
      <c r="AB282" s="59"/>
      <c r="AC282" s="70"/>
      <c r="AD282" s="70"/>
      <c r="AE282" s="71" t="str">
        <f t="shared" si="3"/>
        <v/>
      </c>
      <c r="AF282" s="71" t="str">
        <f>IF(X282&lt;&gt;"",(HOUR(X282)+MINUTE(X282)/60)*custohh,"")</f>
        <v/>
      </c>
      <c r="AG282" s="70"/>
      <c r="AH282" s="71" t="str">
        <f t="shared" si="4"/>
        <v/>
      </c>
      <c r="AI282" s="59"/>
      <c r="AJ282" s="59"/>
      <c r="AK282" s="59"/>
      <c r="AL282" s="72"/>
      <c r="AM282" s="59"/>
      <c r="AN282" s="73"/>
      <c r="AO282" s="59"/>
      <c r="AP282" s="59"/>
      <c r="AQ282" s="74"/>
      <c r="AR282" s="74"/>
      <c r="AS282" s="62"/>
      <c r="AT282" s="62"/>
      <c r="AU282" s="59"/>
    </row>
    <row r="283">
      <c r="A283" s="59"/>
      <c r="B283" s="60" t="str">
        <f>IFERROR(VLOOKUP($A283,contratos,2,FALSE),"")</f>
        <v/>
      </c>
      <c r="C283" s="61" t="str">
        <f t="shared" si="1"/>
        <v/>
      </c>
      <c r="D283" s="62"/>
      <c r="E283" s="62"/>
      <c r="F283" s="63"/>
      <c r="G283" s="62"/>
      <c r="H283" s="65"/>
      <c r="I283" s="65"/>
      <c r="J283" s="66" t="str">
        <f>IF(I283&lt;&gt;"",(I283-H283)-almoco,"")</f>
        <v/>
      </c>
      <c r="K283" s="67"/>
      <c r="L283" s="59"/>
      <c r="M283" s="59"/>
      <c r="N283" s="68"/>
      <c r="O283" s="69"/>
      <c r="P283" s="69"/>
      <c r="Q283" s="59"/>
      <c r="R283" s="69"/>
      <c r="S283" s="59"/>
      <c r="T283" s="59"/>
      <c r="U283" s="62"/>
      <c r="V283" s="65"/>
      <c r="W283" s="65"/>
      <c r="X283" s="66" t="str">
        <f>IF(W283&lt;&gt;"",IF((W283-V283)-almoco&gt;=corte_almoco,(W283-V283)-almoco,(W283-V283)),"")</f>
        <v/>
      </c>
      <c r="Y283" s="66" t="str">
        <f t="shared" si="2"/>
        <v/>
      </c>
      <c r="Z283" s="59"/>
      <c r="AA283" s="59"/>
      <c r="AB283" s="59"/>
      <c r="AC283" s="70"/>
      <c r="AD283" s="70"/>
      <c r="AE283" s="71" t="str">
        <f t="shared" si="3"/>
        <v/>
      </c>
      <c r="AF283" s="71" t="str">
        <f>IF(X283&lt;&gt;"",(HOUR(X283)+MINUTE(X283)/60)*custohh,"")</f>
        <v/>
      </c>
      <c r="AG283" s="70"/>
      <c r="AH283" s="71" t="str">
        <f t="shared" si="4"/>
        <v/>
      </c>
      <c r="AI283" s="59"/>
      <c r="AJ283" s="59"/>
      <c r="AK283" s="59"/>
      <c r="AL283" s="72"/>
      <c r="AM283" s="59"/>
      <c r="AN283" s="73"/>
      <c r="AO283" s="59"/>
      <c r="AP283" s="59"/>
      <c r="AQ283" s="74"/>
      <c r="AR283" s="74"/>
      <c r="AS283" s="62"/>
      <c r="AT283" s="62"/>
      <c r="AU283" s="59"/>
    </row>
    <row r="284">
      <c r="A284" s="59"/>
      <c r="B284" s="60" t="str">
        <f>IFERROR(VLOOKUP($A284,contratos,2,FALSE),"")</f>
        <v/>
      </c>
      <c r="C284" s="61" t="str">
        <f t="shared" si="1"/>
        <v/>
      </c>
      <c r="D284" s="62"/>
      <c r="E284" s="62"/>
      <c r="F284" s="63"/>
      <c r="G284" s="62"/>
      <c r="H284" s="65"/>
      <c r="I284" s="65"/>
      <c r="J284" s="66" t="str">
        <f>IF(I284&lt;&gt;"",(I284-H284)-almoco,"")</f>
        <v/>
      </c>
      <c r="K284" s="67"/>
      <c r="L284" s="59"/>
      <c r="M284" s="59"/>
      <c r="N284" s="68"/>
      <c r="O284" s="69"/>
      <c r="P284" s="69"/>
      <c r="Q284" s="59"/>
      <c r="R284" s="69"/>
      <c r="S284" s="59"/>
      <c r="T284" s="59"/>
      <c r="U284" s="62"/>
      <c r="V284" s="65"/>
      <c r="W284" s="65"/>
      <c r="X284" s="66" t="str">
        <f>IF(W284&lt;&gt;"",IF((W284-V284)-almoco&gt;=corte_almoco,(W284-V284)-almoco,(W284-V284)),"")</f>
        <v/>
      </c>
      <c r="Y284" s="66" t="str">
        <f t="shared" si="2"/>
        <v/>
      </c>
      <c r="Z284" s="59"/>
      <c r="AA284" s="59"/>
      <c r="AB284" s="59"/>
      <c r="AC284" s="70"/>
      <c r="AD284" s="70"/>
      <c r="AE284" s="71" t="str">
        <f t="shared" si="3"/>
        <v/>
      </c>
      <c r="AF284" s="71" t="str">
        <f>IF(X284&lt;&gt;"",(HOUR(X284)+MINUTE(X284)/60)*custohh,"")</f>
        <v/>
      </c>
      <c r="AG284" s="70"/>
      <c r="AH284" s="71" t="str">
        <f t="shared" si="4"/>
        <v/>
      </c>
      <c r="AI284" s="59"/>
      <c r="AJ284" s="59"/>
      <c r="AK284" s="59"/>
      <c r="AL284" s="72"/>
      <c r="AM284" s="59"/>
      <c r="AN284" s="73"/>
      <c r="AO284" s="59"/>
      <c r="AP284" s="59"/>
      <c r="AQ284" s="74"/>
      <c r="AR284" s="74"/>
      <c r="AS284" s="62"/>
      <c r="AT284" s="62"/>
      <c r="AU284" s="59"/>
    </row>
    <row r="285">
      <c r="A285" s="59"/>
      <c r="B285" s="60" t="str">
        <f>IFERROR(VLOOKUP($A285,contratos,2,FALSE),"")</f>
        <v/>
      </c>
      <c r="C285" s="61" t="str">
        <f t="shared" si="1"/>
        <v/>
      </c>
      <c r="D285" s="62"/>
      <c r="E285" s="62"/>
      <c r="F285" s="63"/>
      <c r="G285" s="62"/>
      <c r="H285" s="65"/>
      <c r="I285" s="65"/>
      <c r="J285" s="66" t="str">
        <f>IF(I285&lt;&gt;"",(I285-H285)-almoco,"")</f>
        <v/>
      </c>
      <c r="K285" s="67"/>
      <c r="L285" s="59"/>
      <c r="M285" s="59"/>
      <c r="N285" s="68"/>
      <c r="O285" s="69"/>
      <c r="P285" s="69"/>
      <c r="Q285" s="59"/>
      <c r="R285" s="69"/>
      <c r="S285" s="59"/>
      <c r="T285" s="59"/>
      <c r="U285" s="62"/>
      <c r="V285" s="65"/>
      <c r="W285" s="65"/>
      <c r="X285" s="66" t="str">
        <f>IF(W285&lt;&gt;"",IF((W285-V285)-almoco&gt;=corte_almoco,(W285-V285)-almoco,(W285-V285)),"")</f>
        <v/>
      </c>
      <c r="Y285" s="66" t="str">
        <f t="shared" si="2"/>
        <v/>
      </c>
      <c r="Z285" s="59"/>
      <c r="AA285" s="59"/>
      <c r="AB285" s="59"/>
      <c r="AC285" s="70"/>
      <c r="AD285" s="70"/>
      <c r="AE285" s="71" t="str">
        <f t="shared" si="3"/>
        <v/>
      </c>
      <c r="AF285" s="71" t="str">
        <f>IF(X285&lt;&gt;"",(HOUR(X285)+MINUTE(X285)/60)*custohh,"")</f>
        <v/>
      </c>
      <c r="AG285" s="70"/>
      <c r="AH285" s="71" t="str">
        <f t="shared" si="4"/>
        <v/>
      </c>
      <c r="AI285" s="59"/>
      <c r="AJ285" s="59"/>
      <c r="AK285" s="59"/>
      <c r="AL285" s="72"/>
      <c r="AM285" s="59"/>
      <c r="AN285" s="73"/>
      <c r="AO285" s="59"/>
      <c r="AP285" s="59"/>
      <c r="AQ285" s="74"/>
      <c r="AR285" s="74"/>
      <c r="AS285" s="62"/>
      <c r="AT285" s="62"/>
      <c r="AU285" s="59"/>
    </row>
    <row r="286">
      <c r="A286" s="59"/>
      <c r="B286" s="60" t="str">
        <f>IFERROR(VLOOKUP($A286,contratos,2,FALSE),"")</f>
        <v/>
      </c>
      <c r="C286" s="61" t="str">
        <f t="shared" si="1"/>
        <v/>
      </c>
      <c r="D286" s="62"/>
      <c r="E286" s="62"/>
      <c r="F286" s="63"/>
      <c r="G286" s="62"/>
      <c r="H286" s="65"/>
      <c r="I286" s="65"/>
      <c r="J286" s="66" t="str">
        <f>IF(I286&lt;&gt;"",(I286-H286)-almoco,"")</f>
        <v/>
      </c>
      <c r="K286" s="67"/>
      <c r="L286" s="59"/>
      <c r="M286" s="59"/>
      <c r="N286" s="68"/>
      <c r="O286" s="69"/>
      <c r="P286" s="69"/>
      <c r="Q286" s="59"/>
      <c r="R286" s="69"/>
      <c r="S286" s="59"/>
      <c r="T286" s="59"/>
      <c r="U286" s="62"/>
      <c r="V286" s="65"/>
      <c r="W286" s="65"/>
      <c r="X286" s="66" t="str">
        <f>IF(W286&lt;&gt;"",IF((W286-V286)-almoco&gt;=corte_almoco,(W286-V286)-almoco,(W286-V286)),"")</f>
        <v/>
      </c>
      <c r="Y286" s="66" t="str">
        <f t="shared" si="2"/>
        <v/>
      </c>
      <c r="Z286" s="59"/>
      <c r="AA286" s="59"/>
      <c r="AB286" s="59"/>
      <c r="AC286" s="70"/>
      <c r="AD286" s="70"/>
      <c r="AE286" s="71" t="str">
        <f t="shared" si="3"/>
        <v/>
      </c>
      <c r="AF286" s="71" t="str">
        <f>IF(X286&lt;&gt;"",(HOUR(X286)+MINUTE(X286)/60)*custohh,"")</f>
        <v/>
      </c>
      <c r="AG286" s="70"/>
      <c r="AH286" s="71" t="str">
        <f t="shared" si="4"/>
        <v/>
      </c>
      <c r="AI286" s="59"/>
      <c r="AJ286" s="59"/>
      <c r="AK286" s="59"/>
      <c r="AL286" s="72"/>
      <c r="AM286" s="59"/>
      <c r="AN286" s="73"/>
      <c r="AO286" s="59"/>
      <c r="AP286" s="59"/>
      <c r="AQ286" s="74"/>
      <c r="AR286" s="74"/>
      <c r="AS286" s="62"/>
      <c r="AT286" s="62"/>
      <c r="AU286" s="59"/>
    </row>
    <row r="287">
      <c r="A287" s="59"/>
      <c r="B287" s="60" t="str">
        <f>IFERROR(VLOOKUP($A287,contratos,2,FALSE),"")</f>
        <v/>
      </c>
      <c r="C287" s="61" t="str">
        <f t="shared" si="1"/>
        <v/>
      </c>
      <c r="D287" s="62"/>
      <c r="E287" s="62"/>
      <c r="F287" s="63"/>
      <c r="G287" s="62"/>
      <c r="H287" s="65"/>
      <c r="I287" s="65"/>
      <c r="J287" s="66" t="str">
        <f>IF(I287&lt;&gt;"",(I287-H287)-almoco,"")</f>
        <v/>
      </c>
      <c r="K287" s="67"/>
      <c r="L287" s="59"/>
      <c r="M287" s="59"/>
      <c r="N287" s="68"/>
      <c r="O287" s="69"/>
      <c r="P287" s="69"/>
      <c r="Q287" s="59"/>
      <c r="R287" s="69"/>
      <c r="S287" s="59"/>
      <c r="T287" s="59"/>
      <c r="U287" s="62"/>
      <c r="V287" s="65"/>
      <c r="W287" s="65"/>
      <c r="X287" s="66" t="str">
        <f>IF(W287&lt;&gt;"",IF((W287-V287)-almoco&gt;=corte_almoco,(W287-V287)-almoco,(W287-V287)),"")</f>
        <v/>
      </c>
      <c r="Y287" s="66" t="str">
        <f t="shared" si="2"/>
        <v/>
      </c>
      <c r="Z287" s="59"/>
      <c r="AA287" s="59"/>
      <c r="AB287" s="59"/>
      <c r="AC287" s="70"/>
      <c r="AD287" s="70"/>
      <c r="AE287" s="71" t="str">
        <f t="shared" si="3"/>
        <v/>
      </c>
      <c r="AF287" s="71" t="str">
        <f>IF(X287&lt;&gt;"",(HOUR(X287)+MINUTE(X287)/60)*custohh,"")</f>
        <v/>
      </c>
      <c r="AG287" s="70"/>
      <c r="AH287" s="71" t="str">
        <f t="shared" si="4"/>
        <v/>
      </c>
      <c r="AI287" s="59"/>
      <c r="AJ287" s="59"/>
      <c r="AK287" s="59"/>
      <c r="AL287" s="72"/>
      <c r="AM287" s="59"/>
      <c r="AN287" s="73"/>
      <c r="AO287" s="59"/>
      <c r="AP287" s="59"/>
      <c r="AQ287" s="74"/>
      <c r="AR287" s="74"/>
      <c r="AS287" s="62"/>
      <c r="AT287" s="62"/>
      <c r="AU287" s="59"/>
    </row>
    <row r="288">
      <c r="A288" s="59"/>
      <c r="B288" s="60" t="str">
        <f>IFERROR(VLOOKUP($A288,contratos,2,FALSE),"")</f>
        <v/>
      </c>
      <c r="C288" s="61" t="str">
        <f t="shared" si="1"/>
        <v/>
      </c>
      <c r="D288" s="62"/>
      <c r="E288" s="62"/>
      <c r="F288" s="63"/>
      <c r="G288" s="62"/>
      <c r="H288" s="65"/>
      <c r="I288" s="65"/>
      <c r="J288" s="66" t="str">
        <f>IF(I288&lt;&gt;"",(I288-H288)-almoco,"")</f>
        <v/>
      </c>
      <c r="K288" s="67"/>
      <c r="L288" s="59"/>
      <c r="M288" s="59"/>
      <c r="N288" s="68"/>
      <c r="O288" s="69"/>
      <c r="P288" s="69"/>
      <c r="Q288" s="59"/>
      <c r="R288" s="69"/>
      <c r="S288" s="59"/>
      <c r="T288" s="59"/>
      <c r="U288" s="62"/>
      <c r="V288" s="65"/>
      <c r="W288" s="65"/>
      <c r="X288" s="66" t="str">
        <f>IF(W288&lt;&gt;"",IF((W288-V288)-almoco&gt;=corte_almoco,(W288-V288)-almoco,(W288-V288)),"")</f>
        <v/>
      </c>
      <c r="Y288" s="66" t="str">
        <f t="shared" si="2"/>
        <v/>
      </c>
      <c r="Z288" s="59"/>
      <c r="AA288" s="59"/>
      <c r="AB288" s="59"/>
      <c r="AC288" s="70"/>
      <c r="AD288" s="70"/>
      <c r="AE288" s="71" t="str">
        <f t="shared" si="3"/>
        <v/>
      </c>
      <c r="AF288" s="71" t="str">
        <f>IF(X288&lt;&gt;"",(HOUR(X288)+MINUTE(X288)/60)*custohh,"")</f>
        <v/>
      </c>
      <c r="AG288" s="70"/>
      <c r="AH288" s="71" t="str">
        <f t="shared" si="4"/>
        <v/>
      </c>
      <c r="AI288" s="59"/>
      <c r="AJ288" s="59"/>
      <c r="AK288" s="59"/>
      <c r="AL288" s="72"/>
      <c r="AM288" s="59"/>
      <c r="AN288" s="73"/>
      <c r="AO288" s="59"/>
      <c r="AP288" s="59"/>
      <c r="AQ288" s="74"/>
      <c r="AR288" s="74"/>
      <c r="AS288" s="62"/>
      <c r="AT288" s="62"/>
      <c r="AU288" s="59"/>
    </row>
    <row r="289">
      <c r="A289" s="59"/>
      <c r="B289" s="60" t="str">
        <f>IFERROR(VLOOKUP($A289,contratos,2,FALSE),"")</f>
        <v/>
      </c>
      <c r="C289" s="61" t="str">
        <f t="shared" si="1"/>
        <v/>
      </c>
      <c r="D289" s="62"/>
      <c r="E289" s="62"/>
      <c r="F289" s="63"/>
      <c r="G289" s="62"/>
      <c r="H289" s="65"/>
      <c r="I289" s="65"/>
      <c r="J289" s="66" t="str">
        <f>IF(I289&lt;&gt;"",(I289-H289)-almoco,"")</f>
        <v/>
      </c>
      <c r="K289" s="67"/>
      <c r="L289" s="59"/>
      <c r="M289" s="59"/>
      <c r="N289" s="68"/>
      <c r="O289" s="69"/>
      <c r="P289" s="69"/>
      <c r="Q289" s="59"/>
      <c r="R289" s="69"/>
      <c r="S289" s="59"/>
      <c r="T289" s="59"/>
      <c r="U289" s="62"/>
      <c r="V289" s="65"/>
      <c r="W289" s="65"/>
      <c r="X289" s="66" t="str">
        <f>IF(W289&lt;&gt;"",IF((W289-V289)-almoco&gt;=corte_almoco,(W289-V289)-almoco,(W289-V289)),"")</f>
        <v/>
      </c>
      <c r="Y289" s="66" t="str">
        <f t="shared" si="2"/>
        <v/>
      </c>
      <c r="Z289" s="59"/>
      <c r="AA289" s="59"/>
      <c r="AB289" s="59"/>
      <c r="AC289" s="70"/>
      <c r="AD289" s="70"/>
      <c r="AE289" s="71" t="str">
        <f t="shared" si="3"/>
        <v/>
      </c>
      <c r="AF289" s="71" t="str">
        <f>IF(X289&lt;&gt;"",(HOUR(X289)+MINUTE(X289)/60)*custohh,"")</f>
        <v/>
      </c>
      <c r="AG289" s="70"/>
      <c r="AH289" s="71" t="str">
        <f t="shared" si="4"/>
        <v/>
      </c>
      <c r="AI289" s="59"/>
      <c r="AJ289" s="59"/>
      <c r="AK289" s="59"/>
      <c r="AL289" s="72"/>
      <c r="AM289" s="59"/>
      <c r="AN289" s="73"/>
      <c r="AO289" s="59"/>
      <c r="AP289" s="59"/>
      <c r="AQ289" s="74"/>
      <c r="AR289" s="74"/>
      <c r="AS289" s="62"/>
      <c r="AT289" s="62"/>
      <c r="AU289" s="59"/>
    </row>
    <row r="290">
      <c r="A290" s="59"/>
      <c r="B290" s="60" t="str">
        <f>IFERROR(VLOOKUP($A290,contratos,2,FALSE),"")</f>
        <v/>
      </c>
      <c r="C290" s="61" t="str">
        <f t="shared" si="1"/>
        <v/>
      </c>
      <c r="D290" s="62"/>
      <c r="E290" s="62"/>
      <c r="F290" s="63"/>
      <c r="G290" s="62"/>
      <c r="H290" s="65"/>
      <c r="I290" s="65"/>
      <c r="J290" s="66" t="str">
        <f>IF(I290&lt;&gt;"",(I290-H290)-almoco,"")</f>
        <v/>
      </c>
      <c r="K290" s="67"/>
      <c r="L290" s="59"/>
      <c r="M290" s="59"/>
      <c r="N290" s="68"/>
      <c r="O290" s="69"/>
      <c r="P290" s="69"/>
      <c r="Q290" s="59"/>
      <c r="R290" s="69"/>
      <c r="S290" s="59"/>
      <c r="T290" s="59"/>
      <c r="U290" s="62"/>
      <c r="V290" s="65"/>
      <c r="W290" s="65"/>
      <c r="X290" s="66" t="str">
        <f>IF(W290&lt;&gt;"",IF((W290-V290)-almoco&gt;=corte_almoco,(W290-V290)-almoco,(W290-V290)),"")</f>
        <v/>
      </c>
      <c r="Y290" s="66" t="str">
        <f t="shared" si="2"/>
        <v/>
      </c>
      <c r="Z290" s="59"/>
      <c r="AA290" s="59"/>
      <c r="AB290" s="59"/>
      <c r="AC290" s="70"/>
      <c r="AD290" s="70"/>
      <c r="AE290" s="71" t="str">
        <f t="shared" si="3"/>
        <v/>
      </c>
      <c r="AF290" s="71" t="str">
        <f>IF(X290&lt;&gt;"",(HOUR(X290)+MINUTE(X290)/60)*custohh,"")</f>
        <v/>
      </c>
      <c r="AG290" s="70"/>
      <c r="AH290" s="71" t="str">
        <f t="shared" si="4"/>
        <v/>
      </c>
      <c r="AI290" s="59"/>
      <c r="AJ290" s="59"/>
      <c r="AK290" s="59"/>
      <c r="AL290" s="72"/>
      <c r="AM290" s="59"/>
      <c r="AN290" s="73"/>
      <c r="AO290" s="59"/>
      <c r="AP290" s="59"/>
      <c r="AQ290" s="74"/>
      <c r="AR290" s="74"/>
      <c r="AS290" s="62"/>
      <c r="AT290" s="62"/>
      <c r="AU290" s="59"/>
    </row>
    <row r="291">
      <c r="A291" s="59"/>
      <c r="B291" s="60" t="str">
        <f>IFERROR(VLOOKUP($A291,contratos,2,FALSE),"")</f>
        <v/>
      </c>
      <c r="C291" s="61" t="str">
        <f t="shared" si="1"/>
        <v/>
      </c>
      <c r="D291" s="62"/>
      <c r="E291" s="62"/>
      <c r="F291" s="63"/>
      <c r="G291" s="62"/>
      <c r="H291" s="65"/>
      <c r="I291" s="65"/>
      <c r="J291" s="66" t="str">
        <f>IF(I291&lt;&gt;"",(I291-H291)-almoco,"")</f>
        <v/>
      </c>
      <c r="K291" s="67"/>
      <c r="L291" s="59"/>
      <c r="M291" s="59"/>
      <c r="N291" s="68"/>
      <c r="O291" s="69"/>
      <c r="P291" s="69"/>
      <c r="Q291" s="59"/>
      <c r="R291" s="69"/>
      <c r="S291" s="59"/>
      <c r="T291" s="59"/>
      <c r="U291" s="62"/>
      <c r="V291" s="65"/>
      <c r="W291" s="65"/>
      <c r="X291" s="66" t="str">
        <f>IF(W291&lt;&gt;"",IF((W291-V291)-almoco&gt;=corte_almoco,(W291-V291)-almoco,(W291-V291)),"")</f>
        <v/>
      </c>
      <c r="Y291" s="66" t="str">
        <f t="shared" si="2"/>
        <v/>
      </c>
      <c r="Z291" s="59"/>
      <c r="AA291" s="59"/>
      <c r="AB291" s="59"/>
      <c r="AC291" s="70"/>
      <c r="AD291" s="70"/>
      <c r="AE291" s="71" t="str">
        <f t="shared" si="3"/>
        <v/>
      </c>
      <c r="AF291" s="71" t="str">
        <f>IF(X291&lt;&gt;"",(HOUR(X291)+MINUTE(X291)/60)*custohh,"")</f>
        <v/>
      </c>
      <c r="AG291" s="70"/>
      <c r="AH291" s="71" t="str">
        <f t="shared" si="4"/>
        <v/>
      </c>
      <c r="AI291" s="59"/>
      <c r="AJ291" s="59"/>
      <c r="AK291" s="59"/>
      <c r="AL291" s="72"/>
      <c r="AM291" s="59"/>
      <c r="AN291" s="73"/>
      <c r="AO291" s="59"/>
      <c r="AP291" s="59"/>
      <c r="AQ291" s="74"/>
      <c r="AR291" s="74"/>
      <c r="AS291" s="62"/>
      <c r="AT291" s="62"/>
      <c r="AU291" s="59"/>
    </row>
    <row r="292">
      <c r="A292" s="59"/>
      <c r="B292" s="60" t="str">
        <f>IFERROR(VLOOKUP($A292,contratos,2,FALSE),"")</f>
        <v/>
      </c>
      <c r="C292" s="61" t="str">
        <f t="shared" si="1"/>
        <v/>
      </c>
      <c r="D292" s="62"/>
      <c r="E292" s="62"/>
      <c r="F292" s="63"/>
      <c r="G292" s="62"/>
      <c r="H292" s="65"/>
      <c r="I292" s="65"/>
      <c r="J292" s="66" t="str">
        <f>IF(I292&lt;&gt;"",(I292-H292)-almoco,"")</f>
        <v/>
      </c>
      <c r="K292" s="67"/>
      <c r="L292" s="59"/>
      <c r="M292" s="59"/>
      <c r="N292" s="68"/>
      <c r="O292" s="69"/>
      <c r="P292" s="69"/>
      <c r="Q292" s="59"/>
      <c r="R292" s="69"/>
      <c r="S292" s="59"/>
      <c r="T292" s="59"/>
      <c r="U292" s="62"/>
      <c r="V292" s="65"/>
      <c r="W292" s="65"/>
      <c r="X292" s="66" t="str">
        <f>IF(W292&lt;&gt;"",IF((W292-V292)-almoco&gt;=corte_almoco,(W292-V292)-almoco,(W292-V292)),"")</f>
        <v/>
      </c>
      <c r="Y292" s="66" t="str">
        <f t="shared" si="2"/>
        <v/>
      </c>
      <c r="Z292" s="59"/>
      <c r="AA292" s="59"/>
      <c r="AB292" s="59"/>
      <c r="AC292" s="70"/>
      <c r="AD292" s="70"/>
      <c r="AE292" s="71" t="str">
        <f t="shared" si="3"/>
        <v/>
      </c>
      <c r="AF292" s="71" t="str">
        <f>IF(X292&lt;&gt;"",(HOUR(X292)+MINUTE(X292)/60)*custohh,"")</f>
        <v/>
      </c>
      <c r="AG292" s="70"/>
      <c r="AH292" s="71" t="str">
        <f t="shared" si="4"/>
        <v/>
      </c>
      <c r="AI292" s="59"/>
      <c r="AJ292" s="59"/>
      <c r="AK292" s="59"/>
      <c r="AL292" s="72"/>
      <c r="AM292" s="59"/>
      <c r="AN292" s="73"/>
      <c r="AO292" s="59"/>
      <c r="AP292" s="59"/>
      <c r="AQ292" s="74"/>
      <c r="AR292" s="74"/>
      <c r="AS292" s="62"/>
      <c r="AT292" s="62"/>
      <c r="AU292" s="59"/>
    </row>
    <row r="293">
      <c r="A293" s="59"/>
      <c r="B293" s="60" t="str">
        <f>IFERROR(VLOOKUP($A293,contratos,2,FALSE),"")</f>
        <v/>
      </c>
      <c r="C293" s="61" t="str">
        <f t="shared" si="1"/>
        <v/>
      </c>
      <c r="D293" s="62"/>
      <c r="E293" s="62"/>
      <c r="F293" s="63"/>
      <c r="G293" s="62"/>
      <c r="H293" s="65"/>
      <c r="I293" s="65"/>
      <c r="J293" s="66" t="str">
        <f>IF(I293&lt;&gt;"",(I293-H293)-almoco,"")</f>
        <v/>
      </c>
      <c r="K293" s="67"/>
      <c r="L293" s="59"/>
      <c r="M293" s="59"/>
      <c r="N293" s="68"/>
      <c r="O293" s="69"/>
      <c r="P293" s="69"/>
      <c r="Q293" s="59"/>
      <c r="R293" s="69"/>
      <c r="S293" s="59"/>
      <c r="T293" s="59"/>
      <c r="U293" s="62"/>
      <c r="V293" s="65"/>
      <c r="W293" s="65"/>
      <c r="X293" s="66" t="str">
        <f>IF(W293&lt;&gt;"",IF((W293-V293)-almoco&gt;=corte_almoco,(W293-V293)-almoco,(W293-V293)),"")</f>
        <v/>
      </c>
      <c r="Y293" s="66" t="str">
        <f t="shared" si="2"/>
        <v/>
      </c>
      <c r="Z293" s="59"/>
      <c r="AA293" s="59"/>
      <c r="AB293" s="59"/>
      <c r="AC293" s="70"/>
      <c r="AD293" s="70"/>
      <c r="AE293" s="71" t="str">
        <f t="shared" si="3"/>
        <v/>
      </c>
      <c r="AF293" s="71" t="str">
        <f>IF(X293&lt;&gt;"",(HOUR(X293)+MINUTE(X293)/60)*custohh,"")</f>
        <v/>
      </c>
      <c r="AG293" s="70"/>
      <c r="AH293" s="71" t="str">
        <f t="shared" si="4"/>
        <v/>
      </c>
      <c r="AI293" s="59"/>
      <c r="AJ293" s="59"/>
      <c r="AK293" s="59"/>
      <c r="AL293" s="72"/>
      <c r="AM293" s="59"/>
      <c r="AN293" s="73"/>
      <c r="AO293" s="59"/>
      <c r="AP293" s="59"/>
      <c r="AQ293" s="74"/>
      <c r="AR293" s="74"/>
      <c r="AS293" s="62"/>
      <c r="AT293" s="62"/>
      <c r="AU293" s="59"/>
    </row>
    <row r="294">
      <c r="A294" s="59"/>
      <c r="B294" s="60" t="str">
        <f>IFERROR(VLOOKUP($A294,contratos,2,FALSE),"")</f>
        <v/>
      </c>
      <c r="C294" s="61" t="str">
        <f t="shared" si="1"/>
        <v/>
      </c>
      <c r="D294" s="62"/>
      <c r="E294" s="62"/>
      <c r="F294" s="63"/>
      <c r="G294" s="62"/>
      <c r="H294" s="65"/>
      <c r="I294" s="65"/>
      <c r="J294" s="66" t="str">
        <f>IF(I294&lt;&gt;"",(I294-H294)-almoco,"")</f>
        <v/>
      </c>
      <c r="K294" s="67"/>
      <c r="L294" s="59"/>
      <c r="M294" s="59"/>
      <c r="N294" s="68"/>
      <c r="O294" s="69"/>
      <c r="P294" s="69"/>
      <c r="Q294" s="59"/>
      <c r="R294" s="69"/>
      <c r="S294" s="59"/>
      <c r="T294" s="59"/>
      <c r="U294" s="62"/>
      <c r="V294" s="65"/>
      <c r="W294" s="65"/>
      <c r="X294" s="66" t="str">
        <f>IF(W294&lt;&gt;"",IF((W294-V294)-almoco&gt;=corte_almoco,(W294-V294)-almoco,(W294-V294)),"")</f>
        <v/>
      </c>
      <c r="Y294" s="66" t="str">
        <f t="shared" si="2"/>
        <v/>
      </c>
      <c r="Z294" s="59"/>
      <c r="AA294" s="59"/>
      <c r="AB294" s="59"/>
      <c r="AC294" s="70"/>
      <c r="AD294" s="70"/>
      <c r="AE294" s="71" t="str">
        <f t="shared" si="3"/>
        <v/>
      </c>
      <c r="AF294" s="71" t="str">
        <f>IF(X294&lt;&gt;"",(HOUR(X294)+MINUTE(X294)/60)*custohh,"")</f>
        <v/>
      </c>
      <c r="AG294" s="70"/>
      <c r="AH294" s="71" t="str">
        <f t="shared" si="4"/>
        <v/>
      </c>
      <c r="AI294" s="59"/>
      <c r="AJ294" s="59"/>
      <c r="AK294" s="59"/>
      <c r="AL294" s="72"/>
      <c r="AM294" s="59"/>
      <c r="AN294" s="73"/>
      <c r="AO294" s="59"/>
      <c r="AP294" s="59"/>
      <c r="AQ294" s="74"/>
      <c r="AR294" s="74"/>
      <c r="AS294" s="62"/>
      <c r="AT294" s="62"/>
      <c r="AU294" s="59"/>
    </row>
    <row r="295">
      <c r="A295" s="59"/>
      <c r="B295" s="60" t="str">
        <f>IFERROR(VLOOKUP($A295,contratos,2,FALSE),"")</f>
        <v/>
      </c>
      <c r="C295" s="61" t="str">
        <f t="shared" si="1"/>
        <v/>
      </c>
      <c r="D295" s="62"/>
      <c r="E295" s="62"/>
      <c r="F295" s="63"/>
      <c r="G295" s="62"/>
      <c r="H295" s="65"/>
      <c r="I295" s="65"/>
      <c r="J295" s="66" t="str">
        <f>IF(I295&lt;&gt;"",(I295-H295)-almoco,"")</f>
        <v/>
      </c>
      <c r="K295" s="67"/>
      <c r="L295" s="59"/>
      <c r="M295" s="59"/>
      <c r="N295" s="68"/>
      <c r="O295" s="69"/>
      <c r="P295" s="69"/>
      <c r="Q295" s="59"/>
      <c r="R295" s="69"/>
      <c r="S295" s="59"/>
      <c r="T295" s="59"/>
      <c r="U295" s="62"/>
      <c r="V295" s="65"/>
      <c r="W295" s="65"/>
      <c r="X295" s="66" t="str">
        <f>IF(W295&lt;&gt;"",IF((W295-V295)-almoco&gt;=corte_almoco,(W295-V295)-almoco,(W295-V295)),"")</f>
        <v/>
      </c>
      <c r="Y295" s="66" t="str">
        <f t="shared" si="2"/>
        <v/>
      </c>
      <c r="Z295" s="59"/>
      <c r="AA295" s="59"/>
      <c r="AB295" s="59"/>
      <c r="AC295" s="70"/>
      <c r="AD295" s="70"/>
      <c r="AE295" s="71" t="str">
        <f t="shared" si="3"/>
        <v/>
      </c>
      <c r="AF295" s="71" t="str">
        <f>IF(X295&lt;&gt;"",(HOUR(X295)+MINUTE(X295)/60)*custohh,"")</f>
        <v/>
      </c>
      <c r="AG295" s="70"/>
      <c r="AH295" s="71" t="str">
        <f t="shared" si="4"/>
        <v/>
      </c>
      <c r="AI295" s="59"/>
      <c r="AJ295" s="59"/>
      <c r="AK295" s="59"/>
      <c r="AL295" s="72"/>
      <c r="AM295" s="59"/>
      <c r="AN295" s="73"/>
      <c r="AO295" s="59"/>
      <c r="AP295" s="59"/>
      <c r="AQ295" s="74"/>
      <c r="AR295" s="74"/>
      <c r="AS295" s="62"/>
      <c r="AT295" s="62"/>
      <c r="AU295" s="59"/>
    </row>
    <row r="296">
      <c r="A296" s="59"/>
      <c r="B296" s="60" t="str">
        <f>IFERROR(VLOOKUP($A296,contratos,2,FALSE),"")</f>
        <v/>
      </c>
      <c r="C296" s="61" t="str">
        <f t="shared" si="1"/>
        <v/>
      </c>
      <c r="D296" s="62"/>
      <c r="E296" s="62"/>
      <c r="F296" s="63"/>
      <c r="G296" s="62"/>
      <c r="H296" s="65"/>
      <c r="I296" s="65"/>
      <c r="J296" s="66" t="str">
        <f>IF(I296&lt;&gt;"",(I296-H296)-almoco,"")</f>
        <v/>
      </c>
      <c r="K296" s="67"/>
      <c r="L296" s="59"/>
      <c r="M296" s="59"/>
      <c r="N296" s="68"/>
      <c r="O296" s="69"/>
      <c r="P296" s="69"/>
      <c r="Q296" s="59"/>
      <c r="R296" s="69"/>
      <c r="S296" s="59"/>
      <c r="T296" s="59"/>
      <c r="U296" s="62"/>
      <c r="V296" s="65"/>
      <c r="W296" s="65"/>
      <c r="X296" s="66" t="str">
        <f>IF(W296&lt;&gt;"",IF((W296-V296)-almoco&gt;=corte_almoco,(W296-V296)-almoco,(W296-V296)),"")</f>
        <v/>
      </c>
      <c r="Y296" s="66" t="str">
        <f t="shared" si="2"/>
        <v/>
      </c>
      <c r="Z296" s="59"/>
      <c r="AA296" s="59"/>
      <c r="AB296" s="59"/>
      <c r="AC296" s="70"/>
      <c r="AD296" s="70"/>
      <c r="AE296" s="71" t="str">
        <f t="shared" si="3"/>
        <v/>
      </c>
      <c r="AF296" s="71" t="str">
        <f>IF(X296&lt;&gt;"",(HOUR(X296)+MINUTE(X296)/60)*custohh,"")</f>
        <v/>
      </c>
      <c r="AG296" s="70"/>
      <c r="AH296" s="71" t="str">
        <f t="shared" si="4"/>
        <v/>
      </c>
      <c r="AI296" s="59"/>
      <c r="AJ296" s="59"/>
      <c r="AK296" s="59"/>
      <c r="AL296" s="72"/>
      <c r="AM296" s="59"/>
      <c r="AN296" s="73"/>
      <c r="AO296" s="59"/>
      <c r="AP296" s="59"/>
      <c r="AQ296" s="74"/>
      <c r="AR296" s="74"/>
      <c r="AS296" s="62"/>
      <c r="AT296" s="62"/>
      <c r="AU296" s="59"/>
    </row>
    <row r="297">
      <c r="A297" s="59"/>
      <c r="B297" s="60" t="str">
        <f>IFERROR(VLOOKUP($A297,contratos,2,FALSE),"")</f>
        <v/>
      </c>
      <c r="C297" s="61" t="str">
        <f t="shared" si="1"/>
        <v/>
      </c>
      <c r="D297" s="62"/>
      <c r="E297" s="62"/>
      <c r="F297" s="63"/>
      <c r="G297" s="62"/>
      <c r="H297" s="65"/>
      <c r="I297" s="65"/>
      <c r="J297" s="66" t="str">
        <f>IF(I297&lt;&gt;"",(I297-H297)-almoco,"")</f>
        <v/>
      </c>
      <c r="K297" s="67"/>
      <c r="L297" s="59"/>
      <c r="M297" s="59"/>
      <c r="N297" s="68"/>
      <c r="O297" s="69"/>
      <c r="P297" s="69"/>
      <c r="Q297" s="59"/>
      <c r="R297" s="69"/>
      <c r="S297" s="59"/>
      <c r="T297" s="59"/>
      <c r="U297" s="62"/>
      <c r="V297" s="65"/>
      <c r="W297" s="65"/>
      <c r="X297" s="66" t="str">
        <f>IF(W297&lt;&gt;"",IF((W297-V297)-almoco&gt;=corte_almoco,(W297-V297)-almoco,(W297-V297)),"")</f>
        <v/>
      </c>
      <c r="Y297" s="66" t="str">
        <f t="shared" si="2"/>
        <v/>
      </c>
      <c r="Z297" s="59"/>
      <c r="AA297" s="59"/>
      <c r="AB297" s="59"/>
      <c r="AC297" s="70"/>
      <c r="AD297" s="70"/>
      <c r="AE297" s="71" t="str">
        <f t="shared" si="3"/>
        <v/>
      </c>
      <c r="AF297" s="71" t="str">
        <f>IF(X297&lt;&gt;"",(HOUR(X297)+MINUTE(X297)/60)*custohh,"")</f>
        <v/>
      </c>
      <c r="AG297" s="70"/>
      <c r="AH297" s="71" t="str">
        <f t="shared" si="4"/>
        <v/>
      </c>
      <c r="AI297" s="59"/>
      <c r="AJ297" s="59"/>
      <c r="AK297" s="59"/>
      <c r="AL297" s="72"/>
      <c r="AM297" s="59"/>
      <c r="AN297" s="73"/>
      <c r="AO297" s="59"/>
      <c r="AP297" s="59"/>
      <c r="AQ297" s="74"/>
      <c r="AR297" s="74"/>
      <c r="AS297" s="62"/>
      <c r="AT297" s="62"/>
      <c r="AU297" s="59"/>
    </row>
    <row r="298">
      <c r="A298" s="59"/>
      <c r="B298" s="60" t="str">
        <f>IFERROR(VLOOKUP($A298,contratos,2,FALSE),"")</f>
        <v/>
      </c>
      <c r="C298" s="61" t="str">
        <f t="shared" si="1"/>
        <v/>
      </c>
      <c r="D298" s="62"/>
      <c r="E298" s="62"/>
      <c r="F298" s="63"/>
      <c r="G298" s="62"/>
      <c r="H298" s="65"/>
      <c r="I298" s="65"/>
      <c r="J298" s="66" t="str">
        <f>IF(I298&lt;&gt;"",(I298-H298)-almoco,"")</f>
        <v/>
      </c>
      <c r="K298" s="67"/>
      <c r="L298" s="59"/>
      <c r="M298" s="59"/>
      <c r="N298" s="68"/>
      <c r="O298" s="69"/>
      <c r="P298" s="69"/>
      <c r="Q298" s="59"/>
      <c r="R298" s="69"/>
      <c r="S298" s="59"/>
      <c r="T298" s="59"/>
      <c r="U298" s="62"/>
      <c r="V298" s="65"/>
      <c r="W298" s="65"/>
      <c r="X298" s="66" t="str">
        <f>IF(W298&lt;&gt;"",IF((W298-V298)-almoco&gt;=corte_almoco,(W298-V298)-almoco,(W298-V298)),"")</f>
        <v/>
      </c>
      <c r="Y298" s="66" t="str">
        <f t="shared" si="2"/>
        <v/>
      </c>
      <c r="Z298" s="59"/>
      <c r="AA298" s="59"/>
      <c r="AB298" s="59"/>
      <c r="AC298" s="70"/>
      <c r="AD298" s="70"/>
      <c r="AE298" s="71" t="str">
        <f t="shared" si="3"/>
        <v/>
      </c>
      <c r="AF298" s="71" t="str">
        <f>IF(X298&lt;&gt;"",(HOUR(X298)+MINUTE(X298)/60)*custohh,"")</f>
        <v/>
      </c>
      <c r="AG298" s="70"/>
      <c r="AH298" s="71" t="str">
        <f t="shared" si="4"/>
        <v/>
      </c>
      <c r="AI298" s="59"/>
      <c r="AJ298" s="59"/>
      <c r="AK298" s="59"/>
      <c r="AL298" s="72"/>
      <c r="AM298" s="59"/>
      <c r="AN298" s="73"/>
      <c r="AO298" s="59"/>
      <c r="AP298" s="59"/>
      <c r="AQ298" s="74"/>
      <c r="AR298" s="74"/>
      <c r="AS298" s="62"/>
      <c r="AT298" s="62"/>
      <c r="AU298" s="59"/>
    </row>
    <row r="299">
      <c r="A299" s="59"/>
      <c r="B299" s="60" t="str">
        <f>IFERROR(VLOOKUP($A299,contratos,2,FALSE),"")</f>
        <v/>
      </c>
      <c r="C299" s="61" t="str">
        <f t="shared" si="1"/>
        <v/>
      </c>
      <c r="D299" s="62"/>
      <c r="E299" s="62"/>
      <c r="F299" s="63"/>
      <c r="G299" s="62"/>
      <c r="H299" s="65"/>
      <c r="I299" s="65"/>
      <c r="J299" s="66" t="str">
        <f>IF(I299&lt;&gt;"",(I299-H299)-almoco,"")</f>
        <v/>
      </c>
      <c r="K299" s="67"/>
      <c r="L299" s="59"/>
      <c r="M299" s="59"/>
      <c r="N299" s="68"/>
      <c r="O299" s="69"/>
      <c r="P299" s="69"/>
      <c r="Q299" s="59"/>
      <c r="R299" s="69"/>
      <c r="S299" s="59"/>
      <c r="T299" s="59"/>
      <c r="U299" s="62"/>
      <c r="V299" s="65"/>
      <c r="W299" s="65"/>
      <c r="X299" s="66" t="str">
        <f>IF(W299&lt;&gt;"",IF((W299-V299)-almoco&gt;=corte_almoco,(W299-V299)-almoco,(W299-V299)),"")</f>
        <v/>
      </c>
      <c r="Y299" s="66" t="str">
        <f t="shared" si="2"/>
        <v/>
      </c>
      <c r="Z299" s="59"/>
      <c r="AA299" s="59"/>
      <c r="AB299" s="59"/>
      <c r="AC299" s="70"/>
      <c r="AD299" s="70"/>
      <c r="AE299" s="71" t="str">
        <f t="shared" si="3"/>
        <v/>
      </c>
      <c r="AF299" s="71" t="str">
        <f>IF(X299&lt;&gt;"",(HOUR(X299)+MINUTE(X299)/60)*custohh,"")</f>
        <v/>
      </c>
      <c r="AG299" s="70"/>
      <c r="AH299" s="71" t="str">
        <f t="shared" si="4"/>
        <v/>
      </c>
      <c r="AI299" s="59"/>
      <c r="AJ299" s="59"/>
      <c r="AK299" s="59"/>
      <c r="AL299" s="72"/>
      <c r="AM299" s="59"/>
      <c r="AN299" s="73"/>
      <c r="AO299" s="59"/>
      <c r="AP299" s="59"/>
      <c r="AQ299" s="74"/>
      <c r="AR299" s="74"/>
      <c r="AS299" s="62"/>
      <c r="AT299" s="62"/>
      <c r="AU299" s="59"/>
    </row>
    <row r="300">
      <c r="A300" s="59"/>
      <c r="B300" s="60" t="str">
        <f>IFERROR(VLOOKUP($A300,contratos,2,FALSE),"")</f>
        <v/>
      </c>
      <c r="C300" s="61" t="str">
        <f t="shared" si="1"/>
        <v/>
      </c>
      <c r="D300" s="62"/>
      <c r="E300" s="62"/>
      <c r="F300" s="63"/>
      <c r="G300" s="62"/>
      <c r="H300" s="65"/>
      <c r="I300" s="65"/>
      <c r="J300" s="66" t="str">
        <f>IF(I300&lt;&gt;"",(I300-H300)-almoco,"")</f>
        <v/>
      </c>
      <c r="K300" s="67"/>
      <c r="L300" s="59"/>
      <c r="M300" s="59"/>
      <c r="N300" s="68"/>
      <c r="O300" s="69"/>
      <c r="P300" s="69"/>
      <c r="Q300" s="59"/>
      <c r="R300" s="69"/>
      <c r="S300" s="59"/>
      <c r="T300" s="59"/>
      <c r="U300" s="62"/>
      <c r="V300" s="65"/>
      <c r="W300" s="65"/>
      <c r="X300" s="66" t="str">
        <f>IF(W300&lt;&gt;"",IF((W300-V300)-almoco&gt;=corte_almoco,(W300-V300)-almoco,(W300-V300)),"")</f>
        <v/>
      </c>
      <c r="Y300" s="66" t="str">
        <f t="shared" si="2"/>
        <v/>
      </c>
      <c r="Z300" s="59"/>
      <c r="AA300" s="59"/>
      <c r="AB300" s="59"/>
      <c r="AC300" s="70"/>
      <c r="AD300" s="70"/>
      <c r="AE300" s="71" t="str">
        <f t="shared" si="3"/>
        <v/>
      </c>
      <c r="AF300" s="71" t="str">
        <f>IF(X300&lt;&gt;"",(HOUR(X300)+MINUTE(X300)/60)*custohh,"")</f>
        <v/>
      </c>
      <c r="AG300" s="70"/>
      <c r="AH300" s="71" t="str">
        <f t="shared" si="4"/>
        <v/>
      </c>
      <c r="AI300" s="59"/>
      <c r="AJ300" s="59"/>
      <c r="AK300" s="59"/>
      <c r="AL300" s="72"/>
      <c r="AM300" s="59"/>
      <c r="AN300" s="73"/>
      <c r="AO300" s="59"/>
      <c r="AP300" s="59"/>
      <c r="AQ300" s="74"/>
      <c r="AR300" s="74"/>
      <c r="AS300" s="62"/>
      <c r="AT300" s="62"/>
      <c r="AU300" s="59"/>
    </row>
    <row r="301">
      <c r="A301" s="59"/>
      <c r="B301" s="60" t="str">
        <f>IFERROR(VLOOKUP($A301,contratos,2,FALSE),"")</f>
        <v/>
      </c>
      <c r="C301" s="61" t="str">
        <f t="shared" si="1"/>
        <v/>
      </c>
      <c r="D301" s="62"/>
      <c r="E301" s="62"/>
      <c r="F301" s="63"/>
      <c r="G301" s="62"/>
      <c r="H301" s="65"/>
      <c r="I301" s="65"/>
      <c r="J301" s="66" t="str">
        <f>IF(I301&lt;&gt;"",(I301-H301)-almoco,"")</f>
        <v/>
      </c>
      <c r="K301" s="67"/>
      <c r="L301" s="59"/>
      <c r="M301" s="59"/>
      <c r="N301" s="68"/>
      <c r="O301" s="69"/>
      <c r="P301" s="69"/>
      <c r="Q301" s="59"/>
      <c r="R301" s="69"/>
      <c r="S301" s="59"/>
      <c r="T301" s="59"/>
      <c r="U301" s="62"/>
      <c r="V301" s="65"/>
      <c r="W301" s="65"/>
      <c r="X301" s="66" t="str">
        <f>IF(W301&lt;&gt;"",IF((W301-V301)-almoco&gt;=corte_almoco,(W301-V301)-almoco,(W301-V301)),"")</f>
        <v/>
      </c>
      <c r="Y301" s="66" t="str">
        <f t="shared" si="2"/>
        <v/>
      </c>
      <c r="Z301" s="59"/>
      <c r="AA301" s="59"/>
      <c r="AB301" s="59"/>
      <c r="AC301" s="70"/>
      <c r="AD301" s="70"/>
      <c r="AE301" s="71" t="str">
        <f t="shared" si="3"/>
        <v/>
      </c>
      <c r="AF301" s="71" t="str">
        <f>IF(X301&lt;&gt;"",(HOUR(X301)+MINUTE(X301)/60)*custohh,"")</f>
        <v/>
      </c>
      <c r="AG301" s="70"/>
      <c r="AH301" s="71" t="str">
        <f t="shared" si="4"/>
        <v/>
      </c>
      <c r="AI301" s="59"/>
      <c r="AJ301" s="59"/>
      <c r="AK301" s="59"/>
      <c r="AL301" s="72"/>
      <c r="AM301" s="59"/>
      <c r="AN301" s="73"/>
      <c r="AO301" s="59"/>
      <c r="AP301" s="59"/>
      <c r="AQ301" s="74"/>
      <c r="AR301" s="74"/>
      <c r="AS301" s="62"/>
      <c r="AT301" s="62"/>
      <c r="AU301" s="59"/>
    </row>
    <row r="302">
      <c r="A302" s="59"/>
      <c r="B302" s="60" t="str">
        <f>IFERROR(VLOOKUP($A302,contratos,2,FALSE),"")</f>
        <v/>
      </c>
      <c r="C302" s="61" t="str">
        <f t="shared" si="1"/>
        <v/>
      </c>
      <c r="D302" s="62"/>
      <c r="E302" s="62"/>
      <c r="F302" s="63"/>
      <c r="G302" s="62"/>
      <c r="H302" s="65"/>
      <c r="I302" s="65"/>
      <c r="J302" s="66" t="str">
        <f>IF(I302&lt;&gt;"",(I302-H302)-almoco,"")</f>
        <v/>
      </c>
      <c r="K302" s="67"/>
      <c r="L302" s="59"/>
      <c r="M302" s="59"/>
      <c r="N302" s="68"/>
      <c r="O302" s="69"/>
      <c r="P302" s="69"/>
      <c r="Q302" s="59"/>
      <c r="R302" s="69"/>
      <c r="S302" s="59"/>
      <c r="T302" s="59"/>
      <c r="U302" s="62"/>
      <c r="V302" s="65"/>
      <c r="W302" s="65"/>
      <c r="X302" s="66" t="str">
        <f>IF(W302&lt;&gt;"",IF((W302-V302)-almoco&gt;=corte_almoco,(W302-V302)-almoco,(W302-V302)),"")</f>
        <v/>
      </c>
      <c r="Y302" s="66" t="str">
        <f t="shared" si="2"/>
        <v/>
      </c>
      <c r="Z302" s="59"/>
      <c r="AA302" s="59"/>
      <c r="AB302" s="59"/>
      <c r="AC302" s="70"/>
      <c r="AD302" s="70"/>
      <c r="AE302" s="71" t="str">
        <f t="shared" si="3"/>
        <v/>
      </c>
      <c r="AF302" s="71" t="str">
        <f>IF(X302&lt;&gt;"",(HOUR(X302)+MINUTE(X302)/60)*custohh,"")</f>
        <v/>
      </c>
      <c r="AG302" s="70"/>
      <c r="AH302" s="71" t="str">
        <f t="shared" si="4"/>
        <v/>
      </c>
      <c r="AI302" s="59"/>
      <c r="AJ302" s="59"/>
      <c r="AK302" s="59"/>
      <c r="AL302" s="72"/>
      <c r="AM302" s="59"/>
      <c r="AN302" s="73"/>
      <c r="AO302" s="59"/>
      <c r="AP302" s="59"/>
      <c r="AQ302" s="74"/>
      <c r="AR302" s="74"/>
      <c r="AS302" s="62"/>
      <c r="AT302" s="62"/>
      <c r="AU302" s="59"/>
    </row>
    <row r="303">
      <c r="A303" s="59"/>
      <c r="B303" s="60" t="str">
        <f>IFERROR(VLOOKUP($A303,contratos,2,FALSE),"")</f>
        <v/>
      </c>
      <c r="C303" s="61" t="str">
        <f t="shared" si="1"/>
        <v/>
      </c>
      <c r="D303" s="62"/>
      <c r="E303" s="62"/>
      <c r="F303" s="63"/>
      <c r="G303" s="62"/>
      <c r="H303" s="65"/>
      <c r="I303" s="65"/>
      <c r="J303" s="66" t="str">
        <f>IF(I303&lt;&gt;"",(I303-H303)-almoco,"")</f>
        <v/>
      </c>
      <c r="K303" s="67"/>
      <c r="L303" s="59"/>
      <c r="M303" s="59"/>
      <c r="N303" s="68"/>
      <c r="O303" s="69"/>
      <c r="P303" s="69"/>
      <c r="Q303" s="59"/>
      <c r="R303" s="69"/>
      <c r="S303" s="59"/>
      <c r="T303" s="59"/>
      <c r="U303" s="62"/>
      <c r="V303" s="65"/>
      <c r="W303" s="65"/>
      <c r="X303" s="66" t="str">
        <f>IF(W303&lt;&gt;"",IF((W303-V303)-almoco&gt;=corte_almoco,(W303-V303)-almoco,(W303-V303)),"")</f>
        <v/>
      </c>
      <c r="Y303" s="66" t="str">
        <f t="shared" si="2"/>
        <v/>
      </c>
      <c r="Z303" s="59"/>
      <c r="AA303" s="59"/>
      <c r="AB303" s="59"/>
      <c r="AC303" s="70"/>
      <c r="AD303" s="70"/>
      <c r="AE303" s="71" t="str">
        <f t="shared" si="3"/>
        <v/>
      </c>
      <c r="AF303" s="71" t="str">
        <f>IF(X303&lt;&gt;"",(HOUR(X303)+MINUTE(X303)/60)*custohh,"")</f>
        <v/>
      </c>
      <c r="AG303" s="70"/>
      <c r="AH303" s="71" t="str">
        <f t="shared" si="4"/>
        <v/>
      </c>
      <c r="AI303" s="59"/>
      <c r="AJ303" s="59"/>
      <c r="AK303" s="59"/>
      <c r="AL303" s="72"/>
      <c r="AM303" s="59"/>
      <c r="AN303" s="73"/>
      <c r="AO303" s="59"/>
      <c r="AP303" s="59"/>
      <c r="AQ303" s="74"/>
      <c r="AR303" s="74"/>
      <c r="AS303" s="62"/>
      <c r="AT303" s="62"/>
      <c r="AU303" s="59"/>
    </row>
    <row r="304">
      <c r="A304" s="59"/>
      <c r="B304" s="60" t="str">
        <f>IFERROR(VLOOKUP($A304,contratos,2,FALSE),"")</f>
        <v/>
      </c>
      <c r="C304" s="61" t="str">
        <f t="shared" si="1"/>
        <v/>
      </c>
      <c r="D304" s="62"/>
      <c r="E304" s="62"/>
      <c r="F304" s="63"/>
      <c r="G304" s="62"/>
      <c r="H304" s="65"/>
      <c r="I304" s="65"/>
      <c r="J304" s="66" t="str">
        <f>IF(I304&lt;&gt;"",(I304-H304)-almoco,"")</f>
        <v/>
      </c>
      <c r="K304" s="67"/>
      <c r="L304" s="59"/>
      <c r="M304" s="59"/>
      <c r="N304" s="68"/>
      <c r="O304" s="69"/>
      <c r="P304" s="69"/>
      <c r="Q304" s="59"/>
      <c r="R304" s="69"/>
      <c r="S304" s="59"/>
      <c r="T304" s="59"/>
      <c r="U304" s="62"/>
      <c r="V304" s="65"/>
      <c r="W304" s="65"/>
      <c r="X304" s="66" t="str">
        <f>IF(W304&lt;&gt;"",IF((W304-V304)-almoco&gt;=corte_almoco,(W304-V304)-almoco,(W304-V304)),"")</f>
        <v/>
      </c>
      <c r="Y304" s="66" t="str">
        <f t="shared" si="2"/>
        <v/>
      </c>
      <c r="Z304" s="59"/>
      <c r="AA304" s="59"/>
      <c r="AB304" s="59"/>
      <c r="AC304" s="70"/>
      <c r="AD304" s="70"/>
      <c r="AE304" s="71" t="str">
        <f t="shared" si="3"/>
        <v/>
      </c>
      <c r="AF304" s="71" t="str">
        <f>IF(X304&lt;&gt;"",(HOUR(X304)+MINUTE(X304)/60)*custohh,"")</f>
        <v/>
      </c>
      <c r="AG304" s="70"/>
      <c r="AH304" s="71" t="str">
        <f t="shared" si="4"/>
        <v/>
      </c>
      <c r="AI304" s="59"/>
      <c r="AJ304" s="59"/>
      <c r="AK304" s="59"/>
      <c r="AL304" s="72"/>
      <c r="AM304" s="59"/>
      <c r="AN304" s="73"/>
      <c r="AO304" s="59"/>
      <c r="AP304" s="59"/>
      <c r="AQ304" s="74"/>
      <c r="AR304" s="74"/>
      <c r="AS304" s="62"/>
      <c r="AT304" s="62"/>
      <c r="AU304" s="59"/>
    </row>
    <row r="305">
      <c r="A305" s="59"/>
      <c r="B305" s="60" t="str">
        <f>IFERROR(VLOOKUP($A305,contratos,2,FALSE),"")</f>
        <v/>
      </c>
      <c r="C305" s="61" t="str">
        <f t="shared" si="1"/>
        <v/>
      </c>
      <c r="D305" s="62"/>
      <c r="E305" s="62"/>
      <c r="F305" s="63"/>
      <c r="G305" s="62"/>
      <c r="H305" s="65"/>
      <c r="I305" s="65"/>
      <c r="J305" s="66" t="str">
        <f>IF(I305&lt;&gt;"",(I305-H305)-almoco,"")</f>
        <v/>
      </c>
      <c r="K305" s="67"/>
      <c r="L305" s="59"/>
      <c r="M305" s="59"/>
      <c r="N305" s="68"/>
      <c r="O305" s="69"/>
      <c r="P305" s="69"/>
      <c r="Q305" s="59"/>
      <c r="R305" s="69"/>
      <c r="S305" s="59"/>
      <c r="T305" s="59"/>
      <c r="U305" s="62"/>
      <c r="V305" s="65"/>
      <c r="W305" s="65"/>
      <c r="X305" s="66" t="str">
        <f>IF(W305&lt;&gt;"",IF((W305-V305)-almoco&gt;=corte_almoco,(W305-V305)-almoco,(W305-V305)),"")</f>
        <v/>
      </c>
      <c r="Y305" s="66" t="str">
        <f t="shared" si="2"/>
        <v/>
      </c>
      <c r="Z305" s="59"/>
      <c r="AA305" s="59"/>
      <c r="AB305" s="59"/>
      <c r="AC305" s="70"/>
      <c r="AD305" s="70"/>
      <c r="AE305" s="71" t="str">
        <f t="shared" si="3"/>
        <v/>
      </c>
      <c r="AF305" s="71" t="str">
        <f>IF(X305&lt;&gt;"",(HOUR(X305)+MINUTE(X305)/60)*custohh,"")</f>
        <v/>
      </c>
      <c r="AG305" s="70"/>
      <c r="AH305" s="71" t="str">
        <f t="shared" si="4"/>
        <v/>
      </c>
      <c r="AI305" s="59"/>
      <c r="AJ305" s="59"/>
      <c r="AK305" s="59"/>
      <c r="AL305" s="72"/>
      <c r="AM305" s="59"/>
      <c r="AN305" s="73"/>
      <c r="AO305" s="59"/>
      <c r="AP305" s="59"/>
      <c r="AQ305" s="74"/>
      <c r="AR305" s="74"/>
      <c r="AS305" s="62"/>
      <c r="AT305" s="62"/>
      <c r="AU305" s="59"/>
    </row>
    <row r="306">
      <c r="A306" s="59"/>
      <c r="B306" s="60" t="str">
        <f>IFERROR(VLOOKUP($A306,contratos,2,FALSE),"")</f>
        <v/>
      </c>
      <c r="C306" s="61" t="str">
        <f t="shared" si="1"/>
        <v/>
      </c>
      <c r="D306" s="62"/>
      <c r="E306" s="62"/>
      <c r="F306" s="63"/>
      <c r="G306" s="62"/>
      <c r="H306" s="65"/>
      <c r="I306" s="65"/>
      <c r="J306" s="66" t="str">
        <f>IF(I306&lt;&gt;"",(I306-H306)-almoco,"")</f>
        <v/>
      </c>
      <c r="K306" s="67"/>
      <c r="L306" s="59"/>
      <c r="M306" s="59"/>
      <c r="N306" s="68"/>
      <c r="O306" s="69"/>
      <c r="P306" s="69"/>
      <c r="Q306" s="59"/>
      <c r="R306" s="69"/>
      <c r="S306" s="59"/>
      <c r="T306" s="59"/>
      <c r="U306" s="62"/>
      <c r="V306" s="65"/>
      <c r="W306" s="65"/>
      <c r="X306" s="66" t="str">
        <f>IF(W306&lt;&gt;"",IF((W306-V306)-almoco&gt;=corte_almoco,(W306-V306)-almoco,(W306-V306)),"")</f>
        <v/>
      </c>
      <c r="Y306" s="66" t="str">
        <f t="shared" si="2"/>
        <v/>
      </c>
      <c r="Z306" s="59"/>
      <c r="AA306" s="59"/>
      <c r="AB306" s="59"/>
      <c r="AC306" s="70"/>
      <c r="AD306" s="70"/>
      <c r="AE306" s="71" t="str">
        <f t="shared" si="3"/>
        <v/>
      </c>
      <c r="AF306" s="71" t="str">
        <f>IF(X306&lt;&gt;"",(HOUR(X306)+MINUTE(X306)/60)*custohh,"")</f>
        <v/>
      </c>
      <c r="AG306" s="70"/>
      <c r="AH306" s="71" t="str">
        <f t="shared" si="4"/>
        <v/>
      </c>
      <c r="AI306" s="59"/>
      <c r="AJ306" s="59"/>
      <c r="AK306" s="59"/>
      <c r="AL306" s="72"/>
      <c r="AM306" s="59"/>
      <c r="AN306" s="73"/>
      <c r="AO306" s="59"/>
      <c r="AP306" s="59"/>
      <c r="AQ306" s="74"/>
      <c r="AR306" s="74"/>
      <c r="AS306" s="62"/>
      <c r="AT306" s="62"/>
      <c r="AU306" s="59"/>
    </row>
    <row r="307">
      <c r="A307" s="59"/>
      <c r="B307" s="60" t="str">
        <f>IFERROR(VLOOKUP($A307,contratos,2,FALSE),"")</f>
        <v/>
      </c>
      <c r="C307" s="61" t="str">
        <f t="shared" si="1"/>
        <v/>
      </c>
      <c r="D307" s="62"/>
      <c r="E307" s="62"/>
      <c r="F307" s="63"/>
      <c r="G307" s="62"/>
      <c r="H307" s="65"/>
      <c r="I307" s="65"/>
      <c r="J307" s="66" t="str">
        <f>IF(I307&lt;&gt;"",(I307-H307)-almoco,"")</f>
        <v/>
      </c>
      <c r="K307" s="67"/>
      <c r="L307" s="59"/>
      <c r="M307" s="59"/>
      <c r="N307" s="68"/>
      <c r="O307" s="69"/>
      <c r="P307" s="69"/>
      <c r="Q307" s="59"/>
      <c r="R307" s="69"/>
      <c r="S307" s="59"/>
      <c r="T307" s="59"/>
      <c r="U307" s="62"/>
      <c r="V307" s="65"/>
      <c r="W307" s="65"/>
      <c r="X307" s="66" t="str">
        <f>IF(W307&lt;&gt;"",IF((W307-V307)-almoco&gt;=corte_almoco,(W307-V307)-almoco,(W307-V307)),"")</f>
        <v/>
      </c>
      <c r="Y307" s="66" t="str">
        <f t="shared" si="2"/>
        <v/>
      </c>
      <c r="Z307" s="59"/>
      <c r="AA307" s="59"/>
      <c r="AB307" s="59"/>
      <c r="AC307" s="70"/>
      <c r="AD307" s="70"/>
      <c r="AE307" s="71" t="str">
        <f t="shared" si="3"/>
        <v/>
      </c>
      <c r="AF307" s="71" t="str">
        <f>IF(X307&lt;&gt;"",(HOUR(X307)+MINUTE(X307)/60)*custohh,"")</f>
        <v/>
      </c>
      <c r="AG307" s="70"/>
      <c r="AH307" s="71" t="str">
        <f t="shared" si="4"/>
        <v/>
      </c>
      <c r="AI307" s="59"/>
      <c r="AJ307" s="59"/>
      <c r="AK307" s="59"/>
      <c r="AL307" s="72"/>
      <c r="AM307" s="59"/>
      <c r="AN307" s="73"/>
      <c r="AO307" s="59"/>
      <c r="AP307" s="59"/>
      <c r="AQ307" s="74"/>
      <c r="AR307" s="74"/>
      <c r="AS307" s="62"/>
      <c r="AT307" s="62"/>
      <c r="AU307" s="59"/>
    </row>
    <row r="308">
      <c r="A308" s="59"/>
      <c r="B308" s="60" t="str">
        <f>IFERROR(VLOOKUP($A308,contratos,2,FALSE),"")</f>
        <v/>
      </c>
      <c r="C308" s="61" t="str">
        <f t="shared" si="1"/>
        <v/>
      </c>
      <c r="D308" s="62"/>
      <c r="E308" s="62"/>
      <c r="F308" s="63"/>
      <c r="G308" s="62"/>
      <c r="H308" s="65"/>
      <c r="I308" s="65"/>
      <c r="J308" s="66" t="str">
        <f>IF(I308&lt;&gt;"",(I308-H308)-almoco,"")</f>
        <v/>
      </c>
      <c r="K308" s="67"/>
      <c r="L308" s="59"/>
      <c r="M308" s="59"/>
      <c r="N308" s="68"/>
      <c r="O308" s="69"/>
      <c r="P308" s="69"/>
      <c r="Q308" s="59"/>
      <c r="R308" s="69"/>
      <c r="S308" s="59"/>
      <c r="T308" s="59"/>
      <c r="U308" s="62"/>
      <c r="V308" s="65"/>
      <c r="W308" s="65"/>
      <c r="X308" s="66" t="str">
        <f>IF(W308&lt;&gt;"",IF((W308-V308)-almoco&gt;=corte_almoco,(W308-V308)-almoco,(W308-V308)),"")</f>
        <v/>
      </c>
      <c r="Y308" s="66" t="str">
        <f t="shared" si="2"/>
        <v/>
      </c>
      <c r="Z308" s="59"/>
      <c r="AA308" s="59"/>
      <c r="AB308" s="59"/>
      <c r="AC308" s="70"/>
      <c r="AD308" s="70"/>
      <c r="AE308" s="71" t="str">
        <f t="shared" si="3"/>
        <v/>
      </c>
      <c r="AF308" s="71" t="str">
        <f>IF(X308&lt;&gt;"",(HOUR(X308)+MINUTE(X308)/60)*custohh,"")</f>
        <v/>
      </c>
      <c r="AG308" s="70"/>
      <c r="AH308" s="71" t="str">
        <f t="shared" si="4"/>
        <v/>
      </c>
      <c r="AI308" s="59"/>
      <c r="AJ308" s="59"/>
      <c r="AK308" s="59"/>
      <c r="AL308" s="72"/>
      <c r="AM308" s="59"/>
      <c r="AN308" s="73"/>
      <c r="AO308" s="59"/>
      <c r="AP308" s="59"/>
      <c r="AQ308" s="74"/>
      <c r="AR308" s="74"/>
      <c r="AS308" s="62"/>
      <c r="AT308" s="62"/>
      <c r="AU308" s="59"/>
    </row>
    <row r="309">
      <c r="A309" s="59"/>
      <c r="B309" s="60" t="str">
        <f>IFERROR(VLOOKUP($A309,contratos,2,FALSE),"")</f>
        <v/>
      </c>
      <c r="C309" s="61" t="str">
        <f t="shared" si="1"/>
        <v/>
      </c>
      <c r="D309" s="62"/>
      <c r="E309" s="62"/>
      <c r="F309" s="63"/>
      <c r="G309" s="62"/>
      <c r="H309" s="65"/>
      <c r="I309" s="65"/>
      <c r="J309" s="66" t="str">
        <f>IF(I309&lt;&gt;"",(I309-H309)-almoco,"")</f>
        <v/>
      </c>
      <c r="K309" s="67"/>
      <c r="L309" s="59"/>
      <c r="M309" s="59"/>
      <c r="N309" s="68"/>
      <c r="O309" s="69"/>
      <c r="P309" s="69"/>
      <c r="Q309" s="59"/>
      <c r="R309" s="69"/>
      <c r="S309" s="59"/>
      <c r="T309" s="59"/>
      <c r="U309" s="62"/>
      <c r="V309" s="65"/>
      <c r="W309" s="65"/>
      <c r="X309" s="66" t="str">
        <f>IF(W309&lt;&gt;"",IF((W309-V309)-almoco&gt;=corte_almoco,(W309-V309)-almoco,(W309-V309)),"")</f>
        <v/>
      </c>
      <c r="Y309" s="66" t="str">
        <f t="shared" si="2"/>
        <v/>
      </c>
      <c r="Z309" s="59"/>
      <c r="AA309" s="59"/>
      <c r="AB309" s="59"/>
      <c r="AC309" s="70"/>
      <c r="AD309" s="70"/>
      <c r="AE309" s="71" t="str">
        <f t="shared" si="3"/>
        <v/>
      </c>
      <c r="AF309" s="71" t="str">
        <f>IF(X309&lt;&gt;"",(HOUR(X309)+MINUTE(X309)/60)*custohh,"")</f>
        <v/>
      </c>
      <c r="AG309" s="70"/>
      <c r="AH309" s="71" t="str">
        <f t="shared" si="4"/>
        <v/>
      </c>
      <c r="AI309" s="59"/>
      <c r="AJ309" s="59"/>
      <c r="AK309" s="59"/>
      <c r="AL309" s="72"/>
      <c r="AM309" s="59"/>
      <c r="AN309" s="73"/>
      <c r="AO309" s="59"/>
      <c r="AP309" s="59"/>
      <c r="AQ309" s="74"/>
      <c r="AR309" s="74"/>
      <c r="AS309" s="62"/>
      <c r="AT309" s="62"/>
      <c r="AU309" s="59"/>
    </row>
    <row r="310">
      <c r="A310" s="59"/>
      <c r="B310" s="60" t="str">
        <f>IFERROR(VLOOKUP($A310,contratos,2,FALSE),"")</f>
        <v/>
      </c>
      <c r="C310" s="61" t="str">
        <f t="shared" si="1"/>
        <v/>
      </c>
      <c r="D310" s="62"/>
      <c r="E310" s="62"/>
      <c r="F310" s="63"/>
      <c r="G310" s="62"/>
      <c r="H310" s="65"/>
      <c r="I310" s="65"/>
      <c r="J310" s="66" t="str">
        <f>IF(I310&lt;&gt;"",(I310-H310)-almoco,"")</f>
        <v/>
      </c>
      <c r="K310" s="67"/>
      <c r="L310" s="59"/>
      <c r="M310" s="59"/>
      <c r="N310" s="68"/>
      <c r="O310" s="69"/>
      <c r="P310" s="69"/>
      <c r="Q310" s="59"/>
      <c r="R310" s="69"/>
      <c r="S310" s="59"/>
      <c r="T310" s="59"/>
      <c r="U310" s="62"/>
      <c r="V310" s="65"/>
      <c r="W310" s="65"/>
      <c r="X310" s="66" t="str">
        <f>IF(W310&lt;&gt;"",IF((W310-V310)-almoco&gt;=corte_almoco,(W310-V310)-almoco,(W310-V310)),"")</f>
        <v/>
      </c>
      <c r="Y310" s="66" t="str">
        <f t="shared" si="2"/>
        <v/>
      </c>
      <c r="Z310" s="59"/>
      <c r="AA310" s="59"/>
      <c r="AB310" s="59"/>
      <c r="AC310" s="70"/>
      <c r="AD310" s="70"/>
      <c r="AE310" s="71" t="str">
        <f t="shared" si="3"/>
        <v/>
      </c>
      <c r="AF310" s="71" t="str">
        <f>IF(X310&lt;&gt;"",(HOUR(X310)+MINUTE(X310)/60)*custohh,"")</f>
        <v/>
      </c>
      <c r="AG310" s="70"/>
      <c r="AH310" s="71" t="str">
        <f t="shared" si="4"/>
        <v/>
      </c>
      <c r="AI310" s="59"/>
      <c r="AJ310" s="59"/>
      <c r="AK310" s="59"/>
      <c r="AL310" s="72"/>
      <c r="AM310" s="59"/>
      <c r="AN310" s="73"/>
      <c r="AO310" s="59"/>
      <c r="AP310" s="59"/>
      <c r="AQ310" s="74"/>
      <c r="AR310" s="74"/>
      <c r="AS310" s="62"/>
      <c r="AT310" s="62"/>
      <c r="AU310" s="59"/>
    </row>
    <row r="311">
      <c r="A311" s="59"/>
      <c r="B311" s="60" t="str">
        <f>IFERROR(VLOOKUP($A311,contratos,2,FALSE),"")</f>
        <v/>
      </c>
      <c r="C311" s="61" t="str">
        <f t="shared" si="1"/>
        <v/>
      </c>
      <c r="D311" s="62"/>
      <c r="E311" s="62"/>
      <c r="F311" s="63"/>
      <c r="G311" s="62"/>
      <c r="H311" s="65"/>
      <c r="I311" s="65"/>
      <c r="J311" s="66" t="str">
        <f>IF(I311&lt;&gt;"",(I311-H311)-almoco,"")</f>
        <v/>
      </c>
      <c r="K311" s="67"/>
      <c r="L311" s="59"/>
      <c r="M311" s="59"/>
      <c r="N311" s="68"/>
      <c r="O311" s="69"/>
      <c r="P311" s="69"/>
      <c r="Q311" s="59"/>
      <c r="R311" s="69"/>
      <c r="S311" s="59"/>
      <c r="T311" s="59"/>
      <c r="U311" s="62"/>
      <c r="V311" s="65"/>
      <c r="W311" s="65"/>
      <c r="X311" s="66" t="str">
        <f>IF(W311&lt;&gt;"",IF((W311-V311)-almoco&gt;=corte_almoco,(W311-V311)-almoco,(W311-V311)),"")</f>
        <v/>
      </c>
      <c r="Y311" s="66" t="str">
        <f t="shared" si="2"/>
        <v/>
      </c>
      <c r="Z311" s="59"/>
      <c r="AA311" s="59"/>
      <c r="AB311" s="59"/>
      <c r="AC311" s="70"/>
      <c r="AD311" s="70"/>
      <c r="AE311" s="71" t="str">
        <f t="shared" si="3"/>
        <v/>
      </c>
      <c r="AF311" s="71" t="str">
        <f>IF(X311&lt;&gt;"",(HOUR(X311)+MINUTE(X311)/60)*custohh,"")</f>
        <v/>
      </c>
      <c r="AG311" s="70"/>
      <c r="AH311" s="71" t="str">
        <f t="shared" si="4"/>
        <v/>
      </c>
      <c r="AI311" s="59"/>
      <c r="AJ311" s="59"/>
      <c r="AK311" s="59"/>
      <c r="AL311" s="72"/>
      <c r="AM311" s="59"/>
      <c r="AN311" s="73"/>
      <c r="AO311" s="59"/>
      <c r="AP311" s="59"/>
      <c r="AQ311" s="74"/>
      <c r="AR311" s="74"/>
      <c r="AS311" s="62"/>
      <c r="AT311" s="62"/>
      <c r="AU311" s="59"/>
    </row>
    <row r="312">
      <c r="A312" s="59"/>
      <c r="B312" s="60" t="str">
        <f>IFERROR(VLOOKUP($A312,contratos,2,FALSE),"")</f>
        <v/>
      </c>
      <c r="C312" s="61" t="str">
        <f t="shared" si="1"/>
        <v/>
      </c>
      <c r="D312" s="62"/>
      <c r="E312" s="62"/>
      <c r="F312" s="63"/>
      <c r="G312" s="62"/>
      <c r="H312" s="65"/>
      <c r="I312" s="65"/>
      <c r="J312" s="66" t="str">
        <f>IF(I312&lt;&gt;"",(I312-H312)-almoco,"")</f>
        <v/>
      </c>
      <c r="K312" s="67"/>
      <c r="L312" s="59"/>
      <c r="M312" s="59"/>
      <c r="N312" s="68"/>
      <c r="O312" s="69"/>
      <c r="P312" s="69"/>
      <c r="Q312" s="59"/>
      <c r="R312" s="69"/>
      <c r="S312" s="59"/>
      <c r="T312" s="59"/>
      <c r="U312" s="62"/>
      <c r="V312" s="65"/>
      <c r="W312" s="65"/>
      <c r="X312" s="66" t="str">
        <f>IF(W312&lt;&gt;"",IF((W312-V312)-almoco&gt;=corte_almoco,(W312-V312)-almoco,(W312-V312)),"")</f>
        <v/>
      </c>
      <c r="Y312" s="66" t="str">
        <f t="shared" si="2"/>
        <v/>
      </c>
      <c r="Z312" s="59"/>
      <c r="AA312" s="59"/>
      <c r="AB312" s="59"/>
      <c r="AC312" s="70"/>
      <c r="AD312" s="70"/>
      <c r="AE312" s="71" t="str">
        <f t="shared" si="3"/>
        <v/>
      </c>
      <c r="AF312" s="71" t="str">
        <f>IF(X312&lt;&gt;"",(HOUR(X312)+MINUTE(X312)/60)*custohh,"")</f>
        <v/>
      </c>
      <c r="AG312" s="70"/>
      <c r="AH312" s="71" t="str">
        <f t="shared" si="4"/>
        <v/>
      </c>
      <c r="AI312" s="59"/>
      <c r="AJ312" s="59"/>
      <c r="AK312" s="59"/>
      <c r="AL312" s="72"/>
      <c r="AM312" s="59"/>
      <c r="AN312" s="73"/>
      <c r="AO312" s="59"/>
      <c r="AP312" s="59"/>
      <c r="AQ312" s="74"/>
      <c r="AR312" s="74"/>
      <c r="AS312" s="62"/>
      <c r="AT312" s="62"/>
      <c r="AU312" s="59"/>
    </row>
    <row r="313">
      <c r="A313" s="59"/>
      <c r="B313" s="60" t="str">
        <f>IFERROR(VLOOKUP($A313,contratos,2,FALSE),"")</f>
        <v/>
      </c>
      <c r="C313" s="61" t="str">
        <f t="shared" si="1"/>
        <v/>
      </c>
      <c r="D313" s="62"/>
      <c r="E313" s="62"/>
      <c r="F313" s="63"/>
      <c r="G313" s="62"/>
      <c r="H313" s="65"/>
      <c r="I313" s="65"/>
      <c r="J313" s="66" t="str">
        <f>IF(I313&lt;&gt;"",(I313-H313)-almoco,"")</f>
        <v/>
      </c>
      <c r="K313" s="67"/>
      <c r="L313" s="59"/>
      <c r="M313" s="59"/>
      <c r="N313" s="68"/>
      <c r="O313" s="69"/>
      <c r="P313" s="69"/>
      <c r="Q313" s="59"/>
      <c r="R313" s="69"/>
      <c r="S313" s="59"/>
      <c r="T313" s="59"/>
      <c r="U313" s="62"/>
      <c r="V313" s="65"/>
      <c r="W313" s="65"/>
      <c r="X313" s="66" t="str">
        <f>IF(W313&lt;&gt;"",IF((W313-V313)-almoco&gt;=corte_almoco,(W313-V313)-almoco,(W313-V313)),"")</f>
        <v/>
      </c>
      <c r="Y313" s="66" t="str">
        <f t="shared" si="2"/>
        <v/>
      </c>
      <c r="Z313" s="59"/>
      <c r="AA313" s="59"/>
      <c r="AB313" s="59"/>
      <c r="AC313" s="70"/>
      <c r="AD313" s="70"/>
      <c r="AE313" s="71" t="str">
        <f t="shared" si="3"/>
        <v/>
      </c>
      <c r="AF313" s="71" t="str">
        <f>IF(X313&lt;&gt;"",(HOUR(X313)+MINUTE(X313)/60)*custohh,"")</f>
        <v/>
      </c>
      <c r="AG313" s="70"/>
      <c r="AH313" s="71" t="str">
        <f t="shared" si="4"/>
        <v/>
      </c>
      <c r="AI313" s="59"/>
      <c r="AJ313" s="59"/>
      <c r="AK313" s="59"/>
      <c r="AL313" s="72"/>
      <c r="AM313" s="59"/>
      <c r="AN313" s="73"/>
      <c r="AO313" s="59"/>
      <c r="AP313" s="59"/>
      <c r="AQ313" s="74"/>
      <c r="AR313" s="74"/>
      <c r="AS313" s="62"/>
      <c r="AT313" s="62"/>
      <c r="AU313" s="59"/>
    </row>
    <row r="314">
      <c r="A314" s="59"/>
      <c r="B314" s="60" t="str">
        <f>IFERROR(VLOOKUP($A314,contratos,2,FALSE),"")</f>
        <v/>
      </c>
      <c r="C314" s="61" t="str">
        <f t="shared" si="1"/>
        <v/>
      </c>
      <c r="D314" s="62"/>
      <c r="E314" s="62"/>
      <c r="F314" s="63"/>
      <c r="G314" s="62"/>
      <c r="H314" s="65"/>
      <c r="I314" s="65"/>
      <c r="J314" s="66" t="str">
        <f>IF(I314&lt;&gt;"",(I314-H314)-almoco,"")</f>
        <v/>
      </c>
      <c r="K314" s="67"/>
      <c r="L314" s="59"/>
      <c r="M314" s="59"/>
      <c r="N314" s="68"/>
      <c r="O314" s="69"/>
      <c r="P314" s="69"/>
      <c r="Q314" s="59"/>
      <c r="R314" s="69"/>
      <c r="S314" s="59"/>
      <c r="T314" s="59"/>
      <c r="U314" s="62"/>
      <c r="V314" s="65"/>
      <c r="W314" s="65"/>
      <c r="X314" s="66" t="str">
        <f>IF(W314&lt;&gt;"",IF((W314-V314)-almoco&gt;=corte_almoco,(W314-V314)-almoco,(W314-V314)),"")</f>
        <v/>
      </c>
      <c r="Y314" s="66" t="str">
        <f t="shared" si="2"/>
        <v/>
      </c>
      <c r="Z314" s="59"/>
      <c r="AA314" s="59"/>
      <c r="AB314" s="59"/>
      <c r="AC314" s="70"/>
      <c r="AD314" s="70"/>
      <c r="AE314" s="71" t="str">
        <f t="shared" si="3"/>
        <v/>
      </c>
      <c r="AF314" s="71" t="str">
        <f>IF(X314&lt;&gt;"",(HOUR(X314)+MINUTE(X314)/60)*custohh,"")</f>
        <v/>
      </c>
      <c r="AG314" s="70"/>
      <c r="AH314" s="71" t="str">
        <f t="shared" si="4"/>
        <v/>
      </c>
      <c r="AI314" s="59"/>
      <c r="AJ314" s="59"/>
      <c r="AK314" s="59"/>
      <c r="AL314" s="72"/>
      <c r="AM314" s="59"/>
      <c r="AN314" s="73"/>
      <c r="AO314" s="59"/>
      <c r="AP314" s="59"/>
      <c r="AQ314" s="74"/>
      <c r="AR314" s="74"/>
      <c r="AS314" s="62"/>
      <c r="AT314" s="62"/>
      <c r="AU314" s="59"/>
    </row>
    <row r="315">
      <c r="A315" s="59"/>
      <c r="B315" s="60" t="str">
        <f>IFERROR(VLOOKUP($A315,contratos,2,FALSE),"")</f>
        <v/>
      </c>
      <c r="C315" s="61" t="str">
        <f t="shared" si="1"/>
        <v/>
      </c>
      <c r="D315" s="62"/>
      <c r="E315" s="62"/>
      <c r="F315" s="63"/>
      <c r="G315" s="62"/>
      <c r="H315" s="65"/>
      <c r="I315" s="65"/>
      <c r="J315" s="66" t="str">
        <f>IF(I315&lt;&gt;"",(I315-H315)-almoco,"")</f>
        <v/>
      </c>
      <c r="K315" s="67"/>
      <c r="L315" s="59"/>
      <c r="M315" s="59"/>
      <c r="N315" s="68"/>
      <c r="O315" s="69"/>
      <c r="P315" s="69"/>
      <c r="Q315" s="59"/>
      <c r="R315" s="69"/>
      <c r="S315" s="59"/>
      <c r="T315" s="59"/>
      <c r="U315" s="62"/>
      <c r="V315" s="65"/>
      <c r="W315" s="65"/>
      <c r="X315" s="66" t="str">
        <f>IF(W315&lt;&gt;"",IF((W315-V315)-almoco&gt;=corte_almoco,(W315-V315)-almoco,(W315-V315)),"")</f>
        <v/>
      </c>
      <c r="Y315" s="66" t="str">
        <f t="shared" si="2"/>
        <v/>
      </c>
      <c r="Z315" s="59"/>
      <c r="AA315" s="59"/>
      <c r="AB315" s="59"/>
      <c r="AC315" s="70"/>
      <c r="AD315" s="70"/>
      <c r="AE315" s="71" t="str">
        <f t="shared" si="3"/>
        <v/>
      </c>
      <c r="AF315" s="71" t="str">
        <f>IF(X315&lt;&gt;"",(HOUR(X315)+MINUTE(X315)/60)*custohh,"")</f>
        <v/>
      </c>
      <c r="AG315" s="70"/>
      <c r="AH315" s="71" t="str">
        <f t="shared" si="4"/>
        <v/>
      </c>
      <c r="AI315" s="59"/>
      <c r="AJ315" s="59"/>
      <c r="AK315" s="59"/>
      <c r="AL315" s="72"/>
      <c r="AM315" s="59"/>
      <c r="AN315" s="73"/>
      <c r="AO315" s="59"/>
      <c r="AP315" s="59"/>
      <c r="AQ315" s="74"/>
      <c r="AR315" s="74"/>
      <c r="AS315" s="62"/>
      <c r="AT315" s="62"/>
      <c r="AU315" s="59"/>
    </row>
    <row r="316">
      <c r="A316" s="59"/>
      <c r="B316" s="60" t="str">
        <f>IFERROR(VLOOKUP($A316,contratos,2,FALSE),"")</f>
        <v/>
      </c>
      <c r="C316" s="61" t="str">
        <f t="shared" si="1"/>
        <v/>
      </c>
      <c r="D316" s="62"/>
      <c r="E316" s="62"/>
      <c r="F316" s="63"/>
      <c r="G316" s="62"/>
      <c r="H316" s="65"/>
      <c r="I316" s="65"/>
      <c r="J316" s="66" t="str">
        <f>IF(I316&lt;&gt;"",(I316-H316)-almoco,"")</f>
        <v/>
      </c>
      <c r="K316" s="67"/>
      <c r="L316" s="59"/>
      <c r="M316" s="59"/>
      <c r="N316" s="68"/>
      <c r="O316" s="69"/>
      <c r="P316" s="69"/>
      <c r="Q316" s="59"/>
      <c r="R316" s="69"/>
      <c r="S316" s="59"/>
      <c r="T316" s="59"/>
      <c r="U316" s="62"/>
      <c r="V316" s="65"/>
      <c r="W316" s="65"/>
      <c r="X316" s="66" t="str">
        <f>IF(W316&lt;&gt;"",IF((W316-V316)-almoco&gt;=corte_almoco,(W316-V316)-almoco,(W316-V316)),"")</f>
        <v/>
      </c>
      <c r="Y316" s="66" t="str">
        <f t="shared" si="2"/>
        <v/>
      </c>
      <c r="Z316" s="59"/>
      <c r="AA316" s="59"/>
      <c r="AB316" s="59"/>
      <c r="AC316" s="70"/>
      <c r="AD316" s="70"/>
      <c r="AE316" s="71" t="str">
        <f t="shared" si="3"/>
        <v/>
      </c>
      <c r="AF316" s="71" t="str">
        <f>IF(X316&lt;&gt;"",(HOUR(X316)+MINUTE(X316)/60)*custohh,"")</f>
        <v/>
      </c>
      <c r="AG316" s="70"/>
      <c r="AH316" s="71" t="str">
        <f t="shared" si="4"/>
        <v/>
      </c>
      <c r="AI316" s="59"/>
      <c r="AJ316" s="59"/>
      <c r="AK316" s="59"/>
      <c r="AL316" s="72"/>
      <c r="AM316" s="59"/>
      <c r="AN316" s="73"/>
      <c r="AO316" s="59"/>
      <c r="AP316" s="59"/>
      <c r="AQ316" s="74"/>
      <c r="AR316" s="74"/>
      <c r="AS316" s="62"/>
      <c r="AT316" s="62"/>
      <c r="AU316" s="59"/>
    </row>
    <row r="317">
      <c r="A317" s="59"/>
      <c r="B317" s="60" t="str">
        <f>IFERROR(VLOOKUP($A317,contratos,2,FALSE),"")</f>
        <v/>
      </c>
      <c r="C317" s="61" t="str">
        <f t="shared" si="1"/>
        <v/>
      </c>
      <c r="D317" s="62"/>
      <c r="E317" s="62"/>
      <c r="F317" s="63"/>
      <c r="G317" s="62"/>
      <c r="H317" s="65"/>
      <c r="I317" s="65"/>
      <c r="J317" s="66" t="str">
        <f>IF(I317&lt;&gt;"",(I317-H317)-almoco,"")</f>
        <v/>
      </c>
      <c r="K317" s="67"/>
      <c r="L317" s="59"/>
      <c r="M317" s="59"/>
      <c r="N317" s="68"/>
      <c r="O317" s="69"/>
      <c r="P317" s="69"/>
      <c r="Q317" s="59"/>
      <c r="R317" s="69"/>
      <c r="S317" s="59"/>
      <c r="T317" s="59"/>
      <c r="U317" s="62"/>
      <c r="V317" s="65"/>
      <c r="W317" s="65"/>
      <c r="X317" s="66" t="str">
        <f>IF(W317&lt;&gt;"",IF((W317-V317)-almoco&gt;=corte_almoco,(W317-V317)-almoco,(W317-V317)),"")</f>
        <v/>
      </c>
      <c r="Y317" s="66" t="str">
        <f t="shared" si="2"/>
        <v/>
      </c>
      <c r="Z317" s="59"/>
      <c r="AA317" s="59"/>
      <c r="AB317" s="59"/>
      <c r="AC317" s="70"/>
      <c r="AD317" s="70"/>
      <c r="AE317" s="71" t="str">
        <f t="shared" si="3"/>
        <v/>
      </c>
      <c r="AF317" s="71" t="str">
        <f>IF(X317&lt;&gt;"",(HOUR(X317)+MINUTE(X317)/60)*custohh,"")</f>
        <v/>
      </c>
      <c r="AG317" s="70"/>
      <c r="AH317" s="71" t="str">
        <f t="shared" si="4"/>
        <v/>
      </c>
      <c r="AI317" s="59"/>
      <c r="AJ317" s="59"/>
      <c r="AK317" s="59"/>
      <c r="AL317" s="72"/>
      <c r="AM317" s="59"/>
      <c r="AN317" s="73"/>
      <c r="AO317" s="59"/>
      <c r="AP317" s="59"/>
      <c r="AQ317" s="74"/>
      <c r="AR317" s="74"/>
      <c r="AS317" s="62"/>
      <c r="AT317" s="62"/>
      <c r="AU317" s="59"/>
    </row>
    <row r="318">
      <c r="A318" s="59"/>
      <c r="B318" s="60" t="str">
        <f>IFERROR(VLOOKUP($A318,contratos,2,FALSE),"")</f>
        <v/>
      </c>
      <c r="C318" s="61" t="str">
        <f t="shared" si="1"/>
        <v/>
      </c>
      <c r="D318" s="62"/>
      <c r="E318" s="62"/>
      <c r="F318" s="63"/>
      <c r="G318" s="62"/>
      <c r="H318" s="65"/>
      <c r="I318" s="65"/>
      <c r="J318" s="66" t="str">
        <f>IF(I318&lt;&gt;"",(I318-H318)-almoco,"")</f>
        <v/>
      </c>
      <c r="K318" s="67"/>
      <c r="L318" s="59"/>
      <c r="M318" s="59"/>
      <c r="N318" s="68"/>
      <c r="O318" s="69"/>
      <c r="P318" s="69"/>
      <c r="Q318" s="59"/>
      <c r="R318" s="69"/>
      <c r="S318" s="59"/>
      <c r="T318" s="59"/>
      <c r="U318" s="62"/>
      <c r="V318" s="65"/>
      <c r="W318" s="65"/>
      <c r="X318" s="66" t="str">
        <f>IF(W318&lt;&gt;"",IF((W318-V318)-almoco&gt;=corte_almoco,(W318-V318)-almoco,(W318-V318)),"")</f>
        <v/>
      </c>
      <c r="Y318" s="66" t="str">
        <f t="shared" si="2"/>
        <v/>
      </c>
      <c r="Z318" s="59"/>
      <c r="AA318" s="59"/>
      <c r="AB318" s="59"/>
      <c r="AC318" s="70"/>
      <c r="AD318" s="70"/>
      <c r="AE318" s="71" t="str">
        <f t="shared" si="3"/>
        <v/>
      </c>
      <c r="AF318" s="71" t="str">
        <f>IF(X318&lt;&gt;"",(HOUR(X318)+MINUTE(X318)/60)*custohh,"")</f>
        <v/>
      </c>
      <c r="AG318" s="70"/>
      <c r="AH318" s="71" t="str">
        <f t="shared" si="4"/>
        <v/>
      </c>
      <c r="AI318" s="59"/>
      <c r="AJ318" s="59"/>
      <c r="AK318" s="59"/>
      <c r="AL318" s="72"/>
      <c r="AM318" s="59"/>
      <c r="AN318" s="73"/>
      <c r="AO318" s="59"/>
      <c r="AP318" s="59"/>
      <c r="AQ318" s="74"/>
      <c r="AR318" s="74"/>
      <c r="AS318" s="62"/>
      <c r="AT318" s="62"/>
      <c r="AU318" s="59"/>
    </row>
    <row r="319">
      <c r="A319" s="59"/>
      <c r="B319" s="60" t="str">
        <f>IFERROR(VLOOKUP($A319,contratos,2,FALSE),"")</f>
        <v/>
      </c>
      <c r="C319" s="61" t="str">
        <f t="shared" si="1"/>
        <v/>
      </c>
      <c r="D319" s="62"/>
      <c r="E319" s="62"/>
      <c r="F319" s="63"/>
      <c r="G319" s="62"/>
      <c r="H319" s="65"/>
      <c r="I319" s="65"/>
      <c r="J319" s="66" t="str">
        <f>IF(I319&lt;&gt;"",(I319-H319)-almoco,"")</f>
        <v/>
      </c>
      <c r="K319" s="67"/>
      <c r="L319" s="59"/>
      <c r="M319" s="59"/>
      <c r="N319" s="68"/>
      <c r="O319" s="69"/>
      <c r="P319" s="69"/>
      <c r="Q319" s="59"/>
      <c r="R319" s="69"/>
      <c r="S319" s="59"/>
      <c r="T319" s="59"/>
      <c r="U319" s="62"/>
      <c r="V319" s="65"/>
      <c r="W319" s="65"/>
      <c r="X319" s="66" t="str">
        <f>IF(W319&lt;&gt;"",IF((W319-V319)-almoco&gt;=corte_almoco,(W319-V319)-almoco,(W319-V319)),"")</f>
        <v/>
      </c>
      <c r="Y319" s="66" t="str">
        <f t="shared" si="2"/>
        <v/>
      </c>
      <c r="Z319" s="59"/>
      <c r="AA319" s="59"/>
      <c r="AB319" s="59"/>
      <c r="AC319" s="70"/>
      <c r="AD319" s="70"/>
      <c r="AE319" s="71" t="str">
        <f t="shared" si="3"/>
        <v/>
      </c>
      <c r="AF319" s="71" t="str">
        <f>IF(X319&lt;&gt;"",(HOUR(X319)+MINUTE(X319)/60)*custohh,"")</f>
        <v/>
      </c>
      <c r="AG319" s="70"/>
      <c r="AH319" s="71" t="str">
        <f t="shared" si="4"/>
        <v/>
      </c>
      <c r="AI319" s="59"/>
      <c r="AJ319" s="59"/>
      <c r="AK319" s="59"/>
      <c r="AL319" s="72"/>
      <c r="AM319" s="59"/>
      <c r="AN319" s="73"/>
      <c r="AO319" s="59"/>
      <c r="AP319" s="59"/>
      <c r="AQ319" s="74"/>
      <c r="AR319" s="74"/>
      <c r="AS319" s="62"/>
      <c r="AT319" s="62"/>
      <c r="AU319" s="59"/>
    </row>
    <row r="320">
      <c r="A320" s="59"/>
      <c r="B320" s="60" t="str">
        <f>IFERROR(VLOOKUP($A320,contratos,2,FALSE),"")</f>
        <v/>
      </c>
      <c r="C320" s="61" t="str">
        <f t="shared" si="1"/>
        <v/>
      </c>
      <c r="D320" s="62"/>
      <c r="E320" s="62"/>
      <c r="F320" s="63"/>
      <c r="G320" s="62"/>
      <c r="H320" s="65"/>
      <c r="I320" s="65"/>
      <c r="J320" s="66" t="str">
        <f>IF(I320&lt;&gt;"",(I320-H320)-almoco,"")</f>
        <v/>
      </c>
      <c r="K320" s="67"/>
      <c r="L320" s="59"/>
      <c r="M320" s="59"/>
      <c r="N320" s="68"/>
      <c r="O320" s="69"/>
      <c r="P320" s="69"/>
      <c r="Q320" s="59"/>
      <c r="R320" s="69"/>
      <c r="S320" s="59"/>
      <c r="T320" s="59"/>
      <c r="U320" s="62"/>
      <c r="V320" s="65"/>
      <c r="W320" s="65"/>
      <c r="X320" s="66" t="str">
        <f>IF(W320&lt;&gt;"",IF((W320-V320)-almoco&gt;=corte_almoco,(W320-V320)-almoco,(W320-V320)),"")</f>
        <v/>
      </c>
      <c r="Y320" s="66" t="str">
        <f t="shared" si="2"/>
        <v/>
      </c>
      <c r="Z320" s="59"/>
      <c r="AA320" s="59"/>
      <c r="AB320" s="59"/>
      <c r="AC320" s="70"/>
      <c r="AD320" s="70"/>
      <c r="AE320" s="71" t="str">
        <f t="shared" si="3"/>
        <v/>
      </c>
      <c r="AF320" s="71" t="str">
        <f>IF(X320&lt;&gt;"",(HOUR(X320)+MINUTE(X320)/60)*custohh,"")</f>
        <v/>
      </c>
      <c r="AG320" s="70"/>
      <c r="AH320" s="71" t="str">
        <f t="shared" si="4"/>
        <v/>
      </c>
      <c r="AI320" s="59"/>
      <c r="AJ320" s="59"/>
      <c r="AK320" s="59"/>
      <c r="AL320" s="72"/>
      <c r="AM320" s="59"/>
      <c r="AN320" s="73"/>
      <c r="AO320" s="59"/>
      <c r="AP320" s="59"/>
      <c r="AQ320" s="74"/>
      <c r="AR320" s="74"/>
      <c r="AS320" s="62"/>
      <c r="AT320" s="62"/>
      <c r="AU320" s="59"/>
    </row>
    <row r="321">
      <c r="A321" s="59"/>
      <c r="B321" s="60" t="str">
        <f>IFERROR(VLOOKUP($A321,contratos,2,FALSE),"")</f>
        <v/>
      </c>
      <c r="C321" s="61" t="str">
        <f t="shared" si="1"/>
        <v/>
      </c>
      <c r="D321" s="62"/>
      <c r="E321" s="62"/>
      <c r="F321" s="63"/>
      <c r="G321" s="62"/>
      <c r="H321" s="65"/>
      <c r="I321" s="65"/>
      <c r="J321" s="66" t="str">
        <f>IF(I321&lt;&gt;"",(I321-H321)-almoco,"")</f>
        <v/>
      </c>
      <c r="K321" s="67"/>
      <c r="L321" s="59"/>
      <c r="M321" s="59"/>
      <c r="N321" s="68"/>
      <c r="O321" s="69"/>
      <c r="P321" s="69"/>
      <c r="Q321" s="59"/>
      <c r="R321" s="69"/>
      <c r="S321" s="59"/>
      <c r="T321" s="59"/>
      <c r="U321" s="62"/>
      <c r="V321" s="65"/>
      <c r="W321" s="65"/>
      <c r="X321" s="66" t="str">
        <f>IF(W321&lt;&gt;"",IF((W321-V321)-almoco&gt;=corte_almoco,(W321-V321)-almoco,(W321-V321)),"")</f>
        <v/>
      </c>
      <c r="Y321" s="66" t="str">
        <f t="shared" si="2"/>
        <v/>
      </c>
      <c r="Z321" s="59"/>
      <c r="AA321" s="59"/>
      <c r="AB321" s="59"/>
      <c r="AC321" s="70"/>
      <c r="AD321" s="70"/>
      <c r="AE321" s="71" t="str">
        <f t="shared" si="3"/>
        <v/>
      </c>
      <c r="AF321" s="71" t="str">
        <f>IF(X321&lt;&gt;"",(HOUR(X321)+MINUTE(X321)/60)*custohh,"")</f>
        <v/>
      </c>
      <c r="AG321" s="70"/>
      <c r="AH321" s="71" t="str">
        <f t="shared" si="4"/>
        <v/>
      </c>
      <c r="AI321" s="59"/>
      <c r="AJ321" s="59"/>
      <c r="AK321" s="59"/>
      <c r="AL321" s="72"/>
      <c r="AM321" s="59"/>
      <c r="AN321" s="73"/>
      <c r="AO321" s="59"/>
      <c r="AP321" s="59"/>
      <c r="AQ321" s="74"/>
      <c r="AR321" s="74"/>
      <c r="AS321" s="62"/>
      <c r="AT321" s="62"/>
      <c r="AU321" s="59"/>
    </row>
    <row r="322">
      <c r="A322" s="59"/>
      <c r="B322" s="60" t="str">
        <f>IFERROR(VLOOKUP($A322,contratos,2,FALSE),"")</f>
        <v/>
      </c>
      <c r="C322" s="61" t="str">
        <f t="shared" si="1"/>
        <v/>
      </c>
      <c r="D322" s="62"/>
      <c r="E322" s="62"/>
      <c r="F322" s="63"/>
      <c r="G322" s="62"/>
      <c r="H322" s="65"/>
      <c r="I322" s="65"/>
      <c r="J322" s="66" t="str">
        <f>IF(I322&lt;&gt;"",(I322-H322)-almoco,"")</f>
        <v/>
      </c>
      <c r="K322" s="67"/>
      <c r="L322" s="59"/>
      <c r="M322" s="59"/>
      <c r="N322" s="68"/>
      <c r="O322" s="69"/>
      <c r="P322" s="69"/>
      <c r="Q322" s="59"/>
      <c r="R322" s="69"/>
      <c r="S322" s="59"/>
      <c r="T322" s="59"/>
      <c r="U322" s="62"/>
      <c r="V322" s="65"/>
      <c r="W322" s="65"/>
      <c r="X322" s="66" t="str">
        <f>IF(W322&lt;&gt;"",IF((W322-V322)-almoco&gt;=corte_almoco,(W322-V322)-almoco,(W322-V322)),"")</f>
        <v/>
      </c>
      <c r="Y322" s="66" t="str">
        <f t="shared" si="2"/>
        <v/>
      </c>
      <c r="Z322" s="59"/>
      <c r="AA322" s="59"/>
      <c r="AB322" s="59"/>
      <c r="AC322" s="70"/>
      <c r="AD322" s="70"/>
      <c r="AE322" s="71" t="str">
        <f t="shared" si="3"/>
        <v/>
      </c>
      <c r="AF322" s="71" t="str">
        <f>IF(X322&lt;&gt;"",(HOUR(X322)+MINUTE(X322)/60)*custohh,"")</f>
        <v/>
      </c>
      <c r="AG322" s="70"/>
      <c r="AH322" s="71" t="str">
        <f t="shared" si="4"/>
        <v/>
      </c>
      <c r="AI322" s="59"/>
      <c r="AJ322" s="59"/>
      <c r="AK322" s="59"/>
      <c r="AL322" s="72"/>
      <c r="AM322" s="59"/>
      <c r="AN322" s="73"/>
      <c r="AO322" s="59"/>
      <c r="AP322" s="59"/>
      <c r="AQ322" s="74"/>
      <c r="AR322" s="74"/>
      <c r="AS322" s="62"/>
      <c r="AT322" s="62"/>
      <c r="AU322" s="59"/>
    </row>
    <row r="323">
      <c r="A323" s="59"/>
      <c r="B323" s="60" t="str">
        <f>IFERROR(VLOOKUP($A323,contratos,2,FALSE),"")</f>
        <v/>
      </c>
      <c r="C323" s="61" t="str">
        <f t="shared" si="1"/>
        <v/>
      </c>
      <c r="D323" s="62"/>
      <c r="E323" s="62"/>
      <c r="F323" s="63"/>
      <c r="G323" s="62"/>
      <c r="H323" s="65"/>
      <c r="I323" s="65"/>
      <c r="J323" s="66" t="str">
        <f>IF(I323&lt;&gt;"",(I323-H323)-almoco,"")</f>
        <v/>
      </c>
      <c r="K323" s="67"/>
      <c r="L323" s="59"/>
      <c r="M323" s="59"/>
      <c r="N323" s="68"/>
      <c r="O323" s="69"/>
      <c r="P323" s="69"/>
      <c r="Q323" s="59"/>
      <c r="R323" s="69"/>
      <c r="S323" s="59"/>
      <c r="T323" s="59"/>
      <c r="U323" s="62"/>
      <c r="V323" s="65"/>
      <c r="W323" s="65"/>
      <c r="X323" s="66" t="str">
        <f>IF(W323&lt;&gt;"",IF((W323-V323)-almoco&gt;=corte_almoco,(W323-V323)-almoco,(W323-V323)),"")</f>
        <v/>
      </c>
      <c r="Y323" s="66" t="str">
        <f t="shared" si="2"/>
        <v/>
      </c>
      <c r="Z323" s="59"/>
      <c r="AA323" s="59"/>
      <c r="AB323" s="59"/>
      <c r="AC323" s="70"/>
      <c r="AD323" s="70"/>
      <c r="AE323" s="71" t="str">
        <f t="shared" si="3"/>
        <v/>
      </c>
      <c r="AF323" s="71" t="str">
        <f>IF(X323&lt;&gt;"",(HOUR(X323)+MINUTE(X323)/60)*custohh,"")</f>
        <v/>
      </c>
      <c r="AG323" s="70"/>
      <c r="AH323" s="71" t="str">
        <f t="shared" si="4"/>
        <v/>
      </c>
      <c r="AI323" s="59"/>
      <c r="AJ323" s="59"/>
      <c r="AK323" s="59"/>
      <c r="AL323" s="72"/>
      <c r="AM323" s="59"/>
      <c r="AN323" s="73"/>
      <c r="AO323" s="59"/>
      <c r="AP323" s="59"/>
      <c r="AQ323" s="74"/>
      <c r="AR323" s="74"/>
      <c r="AS323" s="62"/>
      <c r="AT323" s="62"/>
      <c r="AU323" s="59"/>
    </row>
    <row r="324">
      <c r="A324" s="59"/>
      <c r="B324" s="60" t="str">
        <f>IFERROR(VLOOKUP($A324,contratos,2,FALSE),"")</f>
        <v/>
      </c>
      <c r="C324" s="61" t="str">
        <f t="shared" si="1"/>
        <v/>
      </c>
      <c r="D324" s="62"/>
      <c r="E324" s="62"/>
      <c r="F324" s="63"/>
      <c r="G324" s="62"/>
      <c r="H324" s="65"/>
      <c r="I324" s="65"/>
      <c r="J324" s="66" t="str">
        <f>IF(I324&lt;&gt;"",(I324-H324)-almoco,"")</f>
        <v/>
      </c>
      <c r="K324" s="67"/>
      <c r="L324" s="59"/>
      <c r="M324" s="59"/>
      <c r="N324" s="68"/>
      <c r="O324" s="69"/>
      <c r="P324" s="69"/>
      <c r="Q324" s="59"/>
      <c r="R324" s="69"/>
      <c r="S324" s="59"/>
      <c r="T324" s="59"/>
      <c r="U324" s="62"/>
      <c r="V324" s="65"/>
      <c r="W324" s="65"/>
      <c r="X324" s="66" t="str">
        <f>IF(W324&lt;&gt;"",IF((W324-V324)-almoco&gt;=corte_almoco,(W324-V324)-almoco,(W324-V324)),"")</f>
        <v/>
      </c>
      <c r="Y324" s="66" t="str">
        <f t="shared" si="2"/>
        <v/>
      </c>
      <c r="Z324" s="59"/>
      <c r="AA324" s="59"/>
      <c r="AB324" s="59"/>
      <c r="AC324" s="70"/>
      <c r="AD324" s="70"/>
      <c r="AE324" s="71" t="str">
        <f t="shared" si="3"/>
        <v/>
      </c>
      <c r="AF324" s="71" t="str">
        <f>IF(X324&lt;&gt;"",(HOUR(X324)+MINUTE(X324)/60)*custohh,"")</f>
        <v/>
      </c>
      <c r="AG324" s="70"/>
      <c r="AH324" s="71" t="str">
        <f t="shared" si="4"/>
        <v/>
      </c>
      <c r="AI324" s="59"/>
      <c r="AJ324" s="59"/>
      <c r="AK324" s="59"/>
      <c r="AL324" s="72"/>
      <c r="AM324" s="59"/>
      <c r="AN324" s="73"/>
      <c r="AO324" s="59"/>
      <c r="AP324" s="59"/>
      <c r="AQ324" s="74"/>
      <c r="AR324" s="74"/>
      <c r="AS324" s="62"/>
      <c r="AT324" s="62"/>
      <c r="AU324" s="59"/>
    </row>
    <row r="325">
      <c r="A325" s="59"/>
      <c r="B325" s="60" t="str">
        <f>IFERROR(VLOOKUP($A325,contratos,2,FALSE),"")</f>
        <v/>
      </c>
      <c r="C325" s="61" t="str">
        <f t="shared" si="1"/>
        <v/>
      </c>
      <c r="D325" s="62"/>
      <c r="E325" s="62"/>
      <c r="F325" s="63"/>
      <c r="G325" s="62"/>
      <c r="H325" s="65"/>
      <c r="I325" s="65"/>
      <c r="J325" s="66" t="str">
        <f>IF(I325&lt;&gt;"",(I325-H325)-almoco,"")</f>
        <v/>
      </c>
      <c r="K325" s="67"/>
      <c r="L325" s="59"/>
      <c r="M325" s="59"/>
      <c r="N325" s="68"/>
      <c r="O325" s="69"/>
      <c r="P325" s="69"/>
      <c r="Q325" s="59"/>
      <c r="R325" s="69"/>
      <c r="S325" s="59"/>
      <c r="T325" s="59"/>
      <c r="U325" s="62"/>
      <c r="V325" s="65"/>
      <c r="W325" s="65"/>
      <c r="X325" s="66" t="str">
        <f>IF(W325&lt;&gt;"",IF((W325-V325)-almoco&gt;=corte_almoco,(W325-V325)-almoco,(W325-V325)),"")</f>
        <v/>
      </c>
      <c r="Y325" s="66" t="str">
        <f t="shared" si="2"/>
        <v/>
      </c>
      <c r="Z325" s="59"/>
      <c r="AA325" s="59"/>
      <c r="AB325" s="59"/>
      <c r="AC325" s="70"/>
      <c r="AD325" s="70"/>
      <c r="AE325" s="71" t="str">
        <f t="shared" si="3"/>
        <v/>
      </c>
      <c r="AF325" s="71" t="str">
        <f>IF(X325&lt;&gt;"",(HOUR(X325)+MINUTE(X325)/60)*custohh,"")</f>
        <v/>
      </c>
      <c r="AG325" s="70"/>
      <c r="AH325" s="71" t="str">
        <f t="shared" si="4"/>
        <v/>
      </c>
      <c r="AI325" s="59"/>
      <c r="AJ325" s="59"/>
      <c r="AK325" s="59"/>
      <c r="AL325" s="72"/>
      <c r="AM325" s="59"/>
      <c r="AN325" s="73"/>
      <c r="AO325" s="59"/>
      <c r="AP325" s="59"/>
      <c r="AQ325" s="74"/>
      <c r="AR325" s="74"/>
      <c r="AS325" s="62"/>
      <c r="AT325" s="62"/>
      <c r="AU325" s="59"/>
    </row>
    <row r="326">
      <c r="A326" s="59"/>
      <c r="B326" s="60" t="str">
        <f>IFERROR(VLOOKUP($A326,contratos,2,FALSE),"")</f>
        <v/>
      </c>
      <c r="C326" s="61" t="str">
        <f t="shared" si="1"/>
        <v/>
      </c>
      <c r="D326" s="62"/>
      <c r="E326" s="62"/>
      <c r="F326" s="63"/>
      <c r="G326" s="62"/>
      <c r="H326" s="65"/>
      <c r="I326" s="65"/>
      <c r="J326" s="66" t="str">
        <f>IF(I326&lt;&gt;"",(I326-H326)-almoco,"")</f>
        <v/>
      </c>
      <c r="K326" s="67"/>
      <c r="L326" s="59"/>
      <c r="M326" s="59"/>
      <c r="N326" s="68"/>
      <c r="O326" s="69"/>
      <c r="P326" s="69"/>
      <c r="Q326" s="59"/>
      <c r="R326" s="69"/>
      <c r="S326" s="59"/>
      <c r="T326" s="59"/>
      <c r="U326" s="62"/>
      <c r="V326" s="65"/>
      <c r="W326" s="65"/>
      <c r="X326" s="66" t="str">
        <f>IF(W326&lt;&gt;"",IF((W326-V326)-almoco&gt;=corte_almoco,(W326-V326)-almoco,(W326-V326)),"")</f>
        <v/>
      </c>
      <c r="Y326" s="66" t="str">
        <f t="shared" si="2"/>
        <v/>
      </c>
      <c r="Z326" s="59"/>
      <c r="AA326" s="59"/>
      <c r="AB326" s="59"/>
      <c r="AC326" s="70"/>
      <c r="AD326" s="70"/>
      <c r="AE326" s="71" t="str">
        <f t="shared" si="3"/>
        <v/>
      </c>
      <c r="AF326" s="71" t="str">
        <f>IF(X326&lt;&gt;"",(HOUR(X326)+MINUTE(X326)/60)*custohh,"")</f>
        <v/>
      </c>
      <c r="AG326" s="70"/>
      <c r="AH326" s="71" t="str">
        <f t="shared" si="4"/>
        <v/>
      </c>
      <c r="AI326" s="59"/>
      <c r="AJ326" s="59"/>
      <c r="AK326" s="59"/>
      <c r="AL326" s="72"/>
      <c r="AM326" s="59"/>
      <c r="AN326" s="73"/>
      <c r="AO326" s="59"/>
      <c r="AP326" s="59"/>
      <c r="AQ326" s="74"/>
      <c r="AR326" s="74"/>
      <c r="AS326" s="62"/>
      <c r="AT326" s="62"/>
      <c r="AU326" s="59"/>
    </row>
    <row r="327">
      <c r="A327" s="59"/>
      <c r="B327" s="60" t="str">
        <f>IFERROR(VLOOKUP($A327,contratos,2,FALSE),"")</f>
        <v/>
      </c>
      <c r="C327" s="61" t="str">
        <f t="shared" si="1"/>
        <v/>
      </c>
      <c r="D327" s="62"/>
      <c r="E327" s="62"/>
      <c r="F327" s="63"/>
      <c r="G327" s="62"/>
      <c r="H327" s="65"/>
      <c r="I327" s="65"/>
      <c r="J327" s="66" t="str">
        <f>IF(I327&lt;&gt;"",(I327-H327)-almoco,"")</f>
        <v/>
      </c>
      <c r="K327" s="67"/>
      <c r="L327" s="59"/>
      <c r="M327" s="59"/>
      <c r="N327" s="68"/>
      <c r="O327" s="69"/>
      <c r="P327" s="69"/>
      <c r="Q327" s="59"/>
      <c r="R327" s="69"/>
      <c r="S327" s="59"/>
      <c r="T327" s="59"/>
      <c r="U327" s="62"/>
      <c r="V327" s="65"/>
      <c r="W327" s="65"/>
      <c r="X327" s="66" t="str">
        <f>IF(W327&lt;&gt;"",IF((W327-V327)-almoco&gt;=corte_almoco,(W327-V327)-almoco,(W327-V327)),"")</f>
        <v/>
      </c>
      <c r="Y327" s="66" t="str">
        <f t="shared" si="2"/>
        <v/>
      </c>
      <c r="Z327" s="59"/>
      <c r="AA327" s="59"/>
      <c r="AB327" s="59"/>
      <c r="AC327" s="70"/>
      <c r="AD327" s="70"/>
      <c r="AE327" s="71" t="str">
        <f t="shared" si="3"/>
        <v/>
      </c>
      <c r="AF327" s="71" t="str">
        <f>IF(X327&lt;&gt;"",(HOUR(X327)+MINUTE(X327)/60)*custohh,"")</f>
        <v/>
      </c>
      <c r="AG327" s="70"/>
      <c r="AH327" s="71" t="str">
        <f t="shared" si="4"/>
        <v/>
      </c>
      <c r="AI327" s="59"/>
      <c r="AJ327" s="59"/>
      <c r="AK327" s="59"/>
      <c r="AL327" s="72"/>
      <c r="AM327" s="59"/>
      <c r="AN327" s="73"/>
      <c r="AO327" s="59"/>
      <c r="AP327" s="59"/>
      <c r="AQ327" s="74"/>
      <c r="AR327" s="74"/>
      <c r="AS327" s="62"/>
      <c r="AT327" s="62"/>
      <c r="AU327" s="59"/>
    </row>
    <row r="328">
      <c r="A328" s="59"/>
      <c r="B328" s="60" t="str">
        <f>IFERROR(VLOOKUP($A328,contratos,2,FALSE),"")</f>
        <v/>
      </c>
      <c r="C328" s="61" t="str">
        <f t="shared" si="1"/>
        <v/>
      </c>
      <c r="D328" s="62"/>
      <c r="E328" s="62"/>
      <c r="F328" s="63"/>
      <c r="G328" s="62"/>
      <c r="H328" s="65"/>
      <c r="I328" s="65"/>
      <c r="J328" s="66" t="str">
        <f>IF(I328&lt;&gt;"",(I328-H328)-almoco,"")</f>
        <v/>
      </c>
      <c r="K328" s="67"/>
      <c r="L328" s="59"/>
      <c r="M328" s="59"/>
      <c r="N328" s="68"/>
      <c r="O328" s="69"/>
      <c r="P328" s="69"/>
      <c r="Q328" s="59"/>
      <c r="R328" s="69"/>
      <c r="S328" s="59"/>
      <c r="T328" s="59"/>
      <c r="U328" s="62"/>
      <c r="V328" s="65"/>
      <c r="W328" s="65"/>
      <c r="X328" s="66" t="str">
        <f>IF(W328&lt;&gt;"",IF((W328-V328)-almoco&gt;=corte_almoco,(W328-V328)-almoco,(W328-V328)),"")</f>
        <v/>
      </c>
      <c r="Y328" s="66" t="str">
        <f t="shared" si="2"/>
        <v/>
      </c>
      <c r="Z328" s="59"/>
      <c r="AA328" s="59"/>
      <c r="AB328" s="59"/>
      <c r="AC328" s="70"/>
      <c r="AD328" s="70"/>
      <c r="AE328" s="71" t="str">
        <f t="shared" si="3"/>
        <v/>
      </c>
      <c r="AF328" s="71" t="str">
        <f>IF(X328&lt;&gt;"",(HOUR(X328)+MINUTE(X328)/60)*custohh,"")</f>
        <v/>
      </c>
      <c r="AG328" s="70"/>
      <c r="AH328" s="71" t="str">
        <f t="shared" si="4"/>
        <v/>
      </c>
      <c r="AI328" s="59"/>
      <c r="AJ328" s="59"/>
      <c r="AK328" s="59"/>
      <c r="AL328" s="72"/>
      <c r="AM328" s="59"/>
      <c r="AN328" s="73"/>
      <c r="AO328" s="59"/>
      <c r="AP328" s="59"/>
      <c r="AQ328" s="74"/>
      <c r="AR328" s="74"/>
      <c r="AS328" s="62"/>
      <c r="AT328" s="62"/>
      <c r="AU328" s="59"/>
    </row>
    <row r="329">
      <c r="A329" s="59"/>
      <c r="B329" s="60" t="str">
        <f>IFERROR(VLOOKUP($A329,contratos,2,FALSE),"")</f>
        <v/>
      </c>
      <c r="C329" s="61" t="str">
        <f t="shared" si="1"/>
        <v/>
      </c>
      <c r="D329" s="62"/>
      <c r="E329" s="62"/>
      <c r="F329" s="63"/>
      <c r="G329" s="62"/>
      <c r="H329" s="65"/>
      <c r="I329" s="65"/>
      <c r="J329" s="66" t="str">
        <f>IF(I329&lt;&gt;"",(I329-H329)-almoco,"")</f>
        <v/>
      </c>
      <c r="K329" s="67"/>
      <c r="L329" s="59"/>
      <c r="M329" s="59"/>
      <c r="N329" s="68"/>
      <c r="O329" s="69"/>
      <c r="P329" s="69"/>
      <c r="Q329" s="59"/>
      <c r="R329" s="69"/>
      <c r="S329" s="59"/>
      <c r="T329" s="59"/>
      <c r="U329" s="62"/>
      <c r="V329" s="65"/>
      <c r="W329" s="65"/>
      <c r="X329" s="66" t="str">
        <f>IF(W329&lt;&gt;"",IF((W329-V329)-almoco&gt;=corte_almoco,(W329-V329)-almoco,(W329-V329)),"")</f>
        <v/>
      </c>
      <c r="Y329" s="66" t="str">
        <f t="shared" si="2"/>
        <v/>
      </c>
      <c r="Z329" s="59"/>
      <c r="AA329" s="59"/>
      <c r="AB329" s="59"/>
      <c r="AC329" s="70"/>
      <c r="AD329" s="70"/>
      <c r="AE329" s="71" t="str">
        <f t="shared" si="3"/>
        <v/>
      </c>
      <c r="AF329" s="71" t="str">
        <f>IF(X329&lt;&gt;"",(HOUR(X329)+MINUTE(X329)/60)*custohh,"")</f>
        <v/>
      </c>
      <c r="AG329" s="70"/>
      <c r="AH329" s="71" t="str">
        <f t="shared" si="4"/>
        <v/>
      </c>
      <c r="AI329" s="59"/>
      <c r="AJ329" s="59"/>
      <c r="AK329" s="59"/>
      <c r="AL329" s="72"/>
      <c r="AM329" s="59"/>
      <c r="AN329" s="73"/>
      <c r="AO329" s="59"/>
      <c r="AP329" s="59"/>
      <c r="AQ329" s="74"/>
      <c r="AR329" s="74"/>
      <c r="AS329" s="62"/>
      <c r="AT329" s="62"/>
      <c r="AU329" s="59"/>
    </row>
    <row r="330">
      <c r="A330" s="59"/>
      <c r="B330" s="60" t="str">
        <f>IFERROR(VLOOKUP($A330,contratos,2,FALSE),"")</f>
        <v/>
      </c>
      <c r="C330" s="61" t="str">
        <f t="shared" si="1"/>
        <v/>
      </c>
      <c r="D330" s="62"/>
      <c r="E330" s="62"/>
      <c r="F330" s="63"/>
      <c r="G330" s="62"/>
      <c r="H330" s="65"/>
      <c r="I330" s="65"/>
      <c r="J330" s="66" t="str">
        <f>IF(I330&lt;&gt;"",(I330-H330)-almoco,"")</f>
        <v/>
      </c>
      <c r="K330" s="67"/>
      <c r="L330" s="59"/>
      <c r="M330" s="59"/>
      <c r="N330" s="68"/>
      <c r="O330" s="69"/>
      <c r="P330" s="69"/>
      <c r="Q330" s="59"/>
      <c r="R330" s="69"/>
      <c r="S330" s="59"/>
      <c r="T330" s="59"/>
      <c r="U330" s="62"/>
      <c r="V330" s="65"/>
      <c r="W330" s="65"/>
      <c r="X330" s="66" t="str">
        <f>IF(W330&lt;&gt;"",IF((W330-V330)-almoco&gt;=corte_almoco,(W330-V330)-almoco,(W330-V330)),"")</f>
        <v/>
      </c>
      <c r="Y330" s="66" t="str">
        <f t="shared" si="2"/>
        <v/>
      </c>
      <c r="Z330" s="59"/>
      <c r="AA330" s="59"/>
      <c r="AB330" s="59"/>
      <c r="AC330" s="70"/>
      <c r="AD330" s="70"/>
      <c r="AE330" s="71" t="str">
        <f t="shared" si="3"/>
        <v/>
      </c>
      <c r="AF330" s="71" t="str">
        <f>IF(X330&lt;&gt;"",(HOUR(X330)+MINUTE(X330)/60)*custohh,"")</f>
        <v/>
      </c>
      <c r="AG330" s="70"/>
      <c r="AH330" s="71" t="str">
        <f t="shared" si="4"/>
        <v/>
      </c>
      <c r="AI330" s="59"/>
      <c r="AJ330" s="59"/>
      <c r="AK330" s="59"/>
      <c r="AL330" s="72"/>
      <c r="AM330" s="59"/>
      <c r="AN330" s="73"/>
      <c r="AO330" s="59"/>
      <c r="AP330" s="59"/>
      <c r="AQ330" s="74"/>
      <c r="AR330" s="74"/>
      <c r="AS330" s="62"/>
      <c r="AT330" s="62"/>
      <c r="AU330" s="59"/>
    </row>
    <row r="331">
      <c r="A331" s="59"/>
      <c r="B331" s="60" t="str">
        <f>IFERROR(VLOOKUP($A331,contratos,2,FALSE),"")</f>
        <v/>
      </c>
      <c r="C331" s="61" t="str">
        <f t="shared" si="1"/>
        <v/>
      </c>
      <c r="D331" s="62"/>
      <c r="E331" s="62"/>
      <c r="F331" s="63"/>
      <c r="G331" s="62"/>
      <c r="H331" s="65"/>
      <c r="I331" s="65"/>
      <c r="J331" s="66" t="str">
        <f>IF(I331&lt;&gt;"",(I331-H331)-almoco,"")</f>
        <v/>
      </c>
      <c r="K331" s="67"/>
      <c r="L331" s="59"/>
      <c r="M331" s="59"/>
      <c r="N331" s="68"/>
      <c r="O331" s="69"/>
      <c r="P331" s="69"/>
      <c r="Q331" s="59"/>
      <c r="R331" s="69"/>
      <c r="S331" s="59"/>
      <c r="T331" s="59"/>
      <c r="U331" s="62"/>
      <c r="V331" s="65"/>
      <c r="W331" s="65"/>
      <c r="X331" s="66" t="str">
        <f>IF(W331&lt;&gt;"",IF((W331-V331)-almoco&gt;=corte_almoco,(W331-V331)-almoco,(W331-V331)),"")</f>
        <v/>
      </c>
      <c r="Y331" s="66" t="str">
        <f t="shared" si="2"/>
        <v/>
      </c>
      <c r="Z331" s="59"/>
      <c r="AA331" s="59"/>
      <c r="AB331" s="59"/>
      <c r="AC331" s="70"/>
      <c r="AD331" s="70"/>
      <c r="AE331" s="71" t="str">
        <f t="shared" si="3"/>
        <v/>
      </c>
      <c r="AF331" s="71" t="str">
        <f>IF(X331&lt;&gt;"",(HOUR(X331)+MINUTE(X331)/60)*custohh,"")</f>
        <v/>
      </c>
      <c r="AG331" s="70"/>
      <c r="AH331" s="71" t="str">
        <f t="shared" si="4"/>
        <v/>
      </c>
      <c r="AI331" s="59"/>
      <c r="AJ331" s="59"/>
      <c r="AK331" s="59"/>
      <c r="AL331" s="72"/>
      <c r="AM331" s="59"/>
      <c r="AN331" s="73"/>
      <c r="AO331" s="59"/>
      <c r="AP331" s="59"/>
      <c r="AQ331" s="74"/>
      <c r="AR331" s="74"/>
      <c r="AS331" s="62"/>
      <c r="AT331" s="62"/>
      <c r="AU331" s="59"/>
    </row>
    <row r="332">
      <c r="A332" s="59"/>
      <c r="B332" s="60" t="str">
        <f>IFERROR(VLOOKUP($A332,contratos,2,FALSE),"")</f>
        <v/>
      </c>
      <c r="C332" s="61" t="str">
        <f t="shared" si="1"/>
        <v/>
      </c>
      <c r="D332" s="62"/>
      <c r="E332" s="62"/>
      <c r="F332" s="63"/>
      <c r="G332" s="62"/>
      <c r="H332" s="65"/>
      <c r="I332" s="65"/>
      <c r="J332" s="66" t="str">
        <f>IF(I332&lt;&gt;"",(I332-H332)-almoco,"")</f>
        <v/>
      </c>
      <c r="K332" s="67"/>
      <c r="L332" s="59"/>
      <c r="M332" s="59"/>
      <c r="N332" s="68"/>
      <c r="O332" s="69"/>
      <c r="P332" s="69"/>
      <c r="Q332" s="59"/>
      <c r="R332" s="69"/>
      <c r="S332" s="59"/>
      <c r="T332" s="59"/>
      <c r="U332" s="62"/>
      <c r="V332" s="65"/>
      <c r="W332" s="65"/>
      <c r="X332" s="66" t="str">
        <f>IF(W332&lt;&gt;"",IF((W332-V332)-almoco&gt;=corte_almoco,(W332-V332)-almoco,(W332-V332)),"")</f>
        <v/>
      </c>
      <c r="Y332" s="66" t="str">
        <f t="shared" si="2"/>
        <v/>
      </c>
      <c r="Z332" s="59"/>
      <c r="AA332" s="59"/>
      <c r="AB332" s="59"/>
      <c r="AC332" s="70"/>
      <c r="AD332" s="70"/>
      <c r="AE332" s="71" t="str">
        <f t="shared" si="3"/>
        <v/>
      </c>
      <c r="AF332" s="71" t="str">
        <f>IF(X332&lt;&gt;"",(HOUR(X332)+MINUTE(X332)/60)*custohh,"")</f>
        <v/>
      </c>
      <c r="AG332" s="70"/>
      <c r="AH332" s="71" t="str">
        <f t="shared" si="4"/>
        <v/>
      </c>
      <c r="AI332" s="59"/>
      <c r="AJ332" s="59"/>
      <c r="AK332" s="59"/>
      <c r="AL332" s="72"/>
      <c r="AM332" s="59"/>
      <c r="AN332" s="73"/>
      <c r="AO332" s="59"/>
      <c r="AP332" s="59"/>
      <c r="AQ332" s="74"/>
      <c r="AR332" s="74"/>
      <c r="AS332" s="62"/>
      <c r="AT332" s="62"/>
      <c r="AU332" s="59"/>
    </row>
    <row r="333">
      <c r="A333" s="59"/>
      <c r="B333" s="60" t="str">
        <f>IFERROR(VLOOKUP($A333,contratos,2,FALSE),"")</f>
        <v/>
      </c>
      <c r="C333" s="61" t="str">
        <f t="shared" si="1"/>
        <v/>
      </c>
      <c r="D333" s="62"/>
      <c r="E333" s="62"/>
      <c r="F333" s="63"/>
      <c r="G333" s="62"/>
      <c r="H333" s="65"/>
      <c r="I333" s="65"/>
      <c r="J333" s="66" t="str">
        <f>IF(I333&lt;&gt;"",(I333-H333)-almoco,"")</f>
        <v/>
      </c>
      <c r="K333" s="67"/>
      <c r="L333" s="59"/>
      <c r="M333" s="59"/>
      <c r="N333" s="68"/>
      <c r="O333" s="69"/>
      <c r="P333" s="69"/>
      <c r="Q333" s="59"/>
      <c r="R333" s="69"/>
      <c r="S333" s="59"/>
      <c r="T333" s="59"/>
      <c r="U333" s="62"/>
      <c r="V333" s="65"/>
      <c r="W333" s="65"/>
      <c r="X333" s="66" t="str">
        <f>IF(W333&lt;&gt;"",IF((W333-V333)-almoco&gt;=corte_almoco,(W333-V333)-almoco,(W333-V333)),"")</f>
        <v/>
      </c>
      <c r="Y333" s="66" t="str">
        <f t="shared" si="2"/>
        <v/>
      </c>
      <c r="Z333" s="59"/>
      <c r="AA333" s="59"/>
      <c r="AB333" s="59"/>
      <c r="AC333" s="70"/>
      <c r="AD333" s="70"/>
      <c r="AE333" s="71" t="str">
        <f t="shared" si="3"/>
        <v/>
      </c>
      <c r="AF333" s="71" t="str">
        <f>IF(X333&lt;&gt;"",(HOUR(X333)+MINUTE(X333)/60)*custohh,"")</f>
        <v/>
      </c>
      <c r="AG333" s="70"/>
      <c r="AH333" s="71" t="str">
        <f t="shared" si="4"/>
        <v/>
      </c>
      <c r="AI333" s="59"/>
      <c r="AJ333" s="59"/>
      <c r="AK333" s="59"/>
      <c r="AL333" s="72"/>
      <c r="AM333" s="59"/>
      <c r="AN333" s="73"/>
      <c r="AO333" s="59"/>
      <c r="AP333" s="59"/>
      <c r="AQ333" s="74"/>
      <c r="AR333" s="74"/>
      <c r="AS333" s="62"/>
      <c r="AT333" s="62"/>
      <c r="AU333" s="59"/>
    </row>
    <row r="334">
      <c r="A334" s="59"/>
      <c r="B334" s="60" t="str">
        <f>IFERROR(VLOOKUP($A334,contratos,2,FALSE),"")</f>
        <v/>
      </c>
      <c r="C334" s="61" t="str">
        <f t="shared" si="1"/>
        <v/>
      </c>
      <c r="D334" s="62"/>
      <c r="E334" s="62"/>
      <c r="F334" s="63"/>
      <c r="G334" s="62"/>
      <c r="H334" s="65"/>
      <c r="I334" s="65"/>
      <c r="J334" s="66" t="str">
        <f>IF(I334&lt;&gt;"",(I334-H334)-almoco,"")</f>
        <v/>
      </c>
      <c r="K334" s="67"/>
      <c r="L334" s="59"/>
      <c r="M334" s="59"/>
      <c r="N334" s="68"/>
      <c r="O334" s="69"/>
      <c r="P334" s="69"/>
      <c r="Q334" s="59"/>
      <c r="R334" s="69"/>
      <c r="S334" s="59"/>
      <c r="T334" s="59"/>
      <c r="U334" s="62"/>
      <c r="V334" s="65"/>
      <c r="W334" s="65"/>
      <c r="X334" s="66" t="str">
        <f>IF(W334&lt;&gt;"",IF((W334-V334)-almoco&gt;=corte_almoco,(W334-V334)-almoco,(W334-V334)),"")</f>
        <v/>
      </c>
      <c r="Y334" s="66" t="str">
        <f t="shared" si="2"/>
        <v/>
      </c>
      <c r="Z334" s="59"/>
      <c r="AA334" s="59"/>
      <c r="AB334" s="59"/>
      <c r="AC334" s="70"/>
      <c r="AD334" s="70"/>
      <c r="AE334" s="71" t="str">
        <f t="shared" si="3"/>
        <v/>
      </c>
      <c r="AF334" s="71" t="str">
        <f>IF(X334&lt;&gt;"",(HOUR(X334)+MINUTE(X334)/60)*custohh,"")</f>
        <v/>
      </c>
      <c r="AG334" s="70"/>
      <c r="AH334" s="71" t="str">
        <f t="shared" si="4"/>
        <v/>
      </c>
      <c r="AI334" s="59"/>
      <c r="AJ334" s="59"/>
      <c r="AK334" s="59"/>
      <c r="AL334" s="72"/>
      <c r="AM334" s="59"/>
      <c r="AN334" s="73"/>
      <c r="AO334" s="59"/>
      <c r="AP334" s="59"/>
      <c r="AQ334" s="74"/>
      <c r="AR334" s="74"/>
      <c r="AS334" s="62"/>
      <c r="AT334" s="62"/>
      <c r="AU334" s="59"/>
    </row>
    <row r="335">
      <c r="A335" s="59"/>
      <c r="B335" s="60" t="str">
        <f>IFERROR(VLOOKUP($A335,contratos,2,FALSE),"")</f>
        <v/>
      </c>
      <c r="C335" s="61" t="str">
        <f t="shared" si="1"/>
        <v/>
      </c>
      <c r="D335" s="62"/>
      <c r="E335" s="62"/>
      <c r="F335" s="63"/>
      <c r="G335" s="62"/>
      <c r="H335" s="65"/>
      <c r="I335" s="65"/>
      <c r="J335" s="66" t="str">
        <f>IF(I335&lt;&gt;"",(I335-H335)-almoco,"")</f>
        <v/>
      </c>
      <c r="K335" s="67"/>
      <c r="L335" s="59"/>
      <c r="M335" s="59"/>
      <c r="N335" s="68"/>
      <c r="O335" s="69"/>
      <c r="P335" s="69"/>
      <c r="Q335" s="59"/>
      <c r="R335" s="69"/>
      <c r="S335" s="59"/>
      <c r="T335" s="59"/>
      <c r="U335" s="62"/>
      <c r="V335" s="65"/>
      <c r="W335" s="65"/>
      <c r="X335" s="66" t="str">
        <f>IF(W335&lt;&gt;"",IF((W335-V335)-almoco&gt;=corte_almoco,(W335-V335)-almoco,(W335-V335)),"")</f>
        <v/>
      </c>
      <c r="Y335" s="66" t="str">
        <f t="shared" si="2"/>
        <v/>
      </c>
      <c r="Z335" s="59"/>
      <c r="AA335" s="59"/>
      <c r="AB335" s="59"/>
      <c r="AC335" s="70"/>
      <c r="AD335" s="70"/>
      <c r="AE335" s="71" t="str">
        <f t="shared" si="3"/>
        <v/>
      </c>
      <c r="AF335" s="71" t="str">
        <f>IF(X335&lt;&gt;"",(HOUR(X335)+MINUTE(X335)/60)*custohh,"")</f>
        <v/>
      </c>
      <c r="AG335" s="70"/>
      <c r="AH335" s="71" t="str">
        <f t="shared" si="4"/>
        <v/>
      </c>
      <c r="AI335" s="59"/>
      <c r="AJ335" s="59"/>
      <c r="AK335" s="59"/>
      <c r="AL335" s="72"/>
      <c r="AM335" s="59"/>
      <c r="AN335" s="73"/>
      <c r="AO335" s="59"/>
      <c r="AP335" s="59"/>
      <c r="AQ335" s="74"/>
      <c r="AR335" s="74"/>
      <c r="AS335" s="62"/>
      <c r="AT335" s="62"/>
      <c r="AU335" s="59"/>
    </row>
    <row r="336">
      <c r="A336" s="59"/>
      <c r="B336" s="60" t="str">
        <f>IFERROR(VLOOKUP($A336,contratos,2,FALSE),"")</f>
        <v/>
      </c>
      <c r="C336" s="61" t="str">
        <f t="shared" si="1"/>
        <v/>
      </c>
      <c r="D336" s="62"/>
      <c r="E336" s="62"/>
      <c r="F336" s="63"/>
      <c r="G336" s="62"/>
      <c r="H336" s="65"/>
      <c r="I336" s="65"/>
      <c r="J336" s="66" t="str">
        <f>IF(I336&lt;&gt;"",(I336-H336)-almoco,"")</f>
        <v/>
      </c>
      <c r="K336" s="67"/>
      <c r="L336" s="59"/>
      <c r="M336" s="59"/>
      <c r="N336" s="68"/>
      <c r="O336" s="69"/>
      <c r="P336" s="69"/>
      <c r="Q336" s="59"/>
      <c r="R336" s="69"/>
      <c r="S336" s="59"/>
      <c r="T336" s="59"/>
      <c r="U336" s="62"/>
      <c r="V336" s="65"/>
      <c r="W336" s="65"/>
      <c r="X336" s="66" t="str">
        <f>IF(W336&lt;&gt;"",IF((W336-V336)-almoco&gt;=corte_almoco,(W336-V336)-almoco,(W336-V336)),"")</f>
        <v/>
      </c>
      <c r="Y336" s="66" t="str">
        <f t="shared" si="2"/>
        <v/>
      </c>
      <c r="Z336" s="59"/>
      <c r="AA336" s="59"/>
      <c r="AB336" s="59"/>
      <c r="AC336" s="70"/>
      <c r="AD336" s="70"/>
      <c r="AE336" s="71" t="str">
        <f t="shared" si="3"/>
        <v/>
      </c>
      <c r="AF336" s="71" t="str">
        <f>IF(X336&lt;&gt;"",(HOUR(X336)+MINUTE(X336)/60)*custohh,"")</f>
        <v/>
      </c>
      <c r="AG336" s="70"/>
      <c r="AH336" s="71" t="str">
        <f t="shared" si="4"/>
        <v/>
      </c>
      <c r="AI336" s="59"/>
      <c r="AJ336" s="59"/>
      <c r="AK336" s="59"/>
      <c r="AL336" s="72"/>
      <c r="AM336" s="59"/>
      <c r="AN336" s="73"/>
      <c r="AO336" s="59"/>
      <c r="AP336" s="59"/>
      <c r="AQ336" s="74"/>
      <c r="AR336" s="74"/>
      <c r="AS336" s="62"/>
      <c r="AT336" s="62"/>
      <c r="AU336" s="59"/>
    </row>
    <row r="337">
      <c r="A337" s="59"/>
      <c r="B337" s="60" t="str">
        <f>IFERROR(VLOOKUP($A337,contratos,2,FALSE),"")</f>
        <v/>
      </c>
      <c r="C337" s="61" t="str">
        <f t="shared" si="1"/>
        <v/>
      </c>
      <c r="D337" s="62"/>
      <c r="E337" s="62"/>
      <c r="F337" s="63"/>
      <c r="G337" s="62"/>
      <c r="H337" s="65"/>
      <c r="I337" s="65"/>
      <c r="J337" s="66" t="str">
        <f>IF(I337&lt;&gt;"",(I337-H337)-almoco,"")</f>
        <v/>
      </c>
      <c r="K337" s="67"/>
      <c r="L337" s="59"/>
      <c r="M337" s="59"/>
      <c r="N337" s="68"/>
      <c r="O337" s="69"/>
      <c r="P337" s="69"/>
      <c r="Q337" s="59"/>
      <c r="R337" s="69"/>
      <c r="S337" s="59"/>
      <c r="T337" s="59"/>
      <c r="U337" s="62"/>
      <c r="V337" s="65"/>
      <c r="W337" s="65"/>
      <c r="X337" s="66" t="str">
        <f>IF(W337&lt;&gt;"",IF((W337-V337)-almoco&gt;=corte_almoco,(W337-V337)-almoco,(W337-V337)),"")</f>
        <v/>
      </c>
      <c r="Y337" s="66" t="str">
        <f t="shared" si="2"/>
        <v/>
      </c>
      <c r="Z337" s="59"/>
      <c r="AA337" s="59"/>
      <c r="AB337" s="59"/>
      <c r="AC337" s="70"/>
      <c r="AD337" s="70"/>
      <c r="AE337" s="71" t="str">
        <f t="shared" si="3"/>
        <v/>
      </c>
      <c r="AF337" s="71" t="str">
        <f>IF(X337&lt;&gt;"",(HOUR(X337)+MINUTE(X337)/60)*custohh,"")</f>
        <v/>
      </c>
      <c r="AG337" s="70"/>
      <c r="AH337" s="71" t="str">
        <f t="shared" si="4"/>
        <v/>
      </c>
      <c r="AI337" s="59"/>
      <c r="AJ337" s="59"/>
      <c r="AK337" s="59"/>
      <c r="AL337" s="72"/>
      <c r="AM337" s="59"/>
      <c r="AN337" s="73"/>
      <c r="AO337" s="59"/>
      <c r="AP337" s="59"/>
      <c r="AQ337" s="74"/>
      <c r="AR337" s="74"/>
      <c r="AS337" s="62"/>
      <c r="AT337" s="62"/>
      <c r="AU337" s="59"/>
    </row>
    <row r="338">
      <c r="A338" s="59"/>
      <c r="B338" s="60" t="str">
        <f>IFERROR(VLOOKUP($A338,contratos,2,FALSE),"")</f>
        <v/>
      </c>
      <c r="C338" s="61" t="str">
        <f t="shared" si="1"/>
        <v/>
      </c>
      <c r="D338" s="62"/>
      <c r="E338" s="62"/>
      <c r="F338" s="63"/>
      <c r="G338" s="62"/>
      <c r="H338" s="65"/>
      <c r="I338" s="65"/>
      <c r="J338" s="66" t="str">
        <f>IF(I338&lt;&gt;"",(I338-H338)-almoco,"")</f>
        <v/>
      </c>
      <c r="K338" s="67"/>
      <c r="L338" s="59"/>
      <c r="M338" s="59"/>
      <c r="N338" s="68"/>
      <c r="O338" s="69"/>
      <c r="P338" s="69"/>
      <c r="Q338" s="59"/>
      <c r="R338" s="69"/>
      <c r="S338" s="59"/>
      <c r="T338" s="59"/>
      <c r="U338" s="62"/>
      <c r="V338" s="65"/>
      <c r="W338" s="65"/>
      <c r="X338" s="66" t="str">
        <f>IF(W338&lt;&gt;"",IF((W338-V338)-almoco&gt;=corte_almoco,(W338-V338)-almoco,(W338-V338)),"")</f>
        <v/>
      </c>
      <c r="Y338" s="66" t="str">
        <f t="shared" si="2"/>
        <v/>
      </c>
      <c r="Z338" s="59"/>
      <c r="AA338" s="59"/>
      <c r="AB338" s="59"/>
      <c r="AC338" s="70"/>
      <c r="AD338" s="70"/>
      <c r="AE338" s="71" t="str">
        <f t="shared" si="3"/>
        <v/>
      </c>
      <c r="AF338" s="71" t="str">
        <f>IF(X338&lt;&gt;"",(HOUR(X338)+MINUTE(X338)/60)*custohh,"")</f>
        <v/>
      </c>
      <c r="AG338" s="70"/>
      <c r="AH338" s="71" t="str">
        <f t="shared" si="4"/>
        <v/>
      </c>
      <c r="AI338" s="59"/>
      <c r="AJ338" s="59"/>
      <c r="AK338" s="59"/>
      <c r="AL338" s="72"/>
      <c r="AM338" s="59"/>
      <c r="AN338" s="73"/>
      <c r="AO338" s="59"/>
      <c r="AP338" s="59"/>
      <c r="AQ338" s="74"/>
      <c r="AR338" s="74"/>
      <c r="AS338" s="62"/>
      <c r="AT338" s="62"/>
      <c r="AU338" s="59"/>
    </row>
    <row r="339">
      <c r="A339" s="59"/>
      <c r="B339" s="60" t="str">
        <f>IFERROR(VLOOKUP($A339,contratos,2,FALSE),"")</f>
        <v/>
      </c>
      <c r="C339" s="61" t="str">
        <f t="shared" si="1"/>
        <v/>
      </c>
      <c r="D339" s="62"/>
      <c r="E339" s="62"/>
      <c r="F339" s="63"/>
      <c r="G339" s="62"/>
      <c r="H339" s="65"/>
      <c r="I339" s="65"/>
      <c r="J339" s="66" t="str">
        <f>IF(I339&lt;&gt;"",(I339-H339)-almoco,"")</f>
        <v/>
      </c>
      <c r="K339" s="67"/>
      <c r="L339" s="59"/>
      <c r="M339" s="59"/>
      <c r="N339" s="68"/>
      <c r="O339" s="69"/>
      <c r="P339" s="69"/>
      <c r="Q339" s="59"/>
      <c r="R339" s="69"/>
      <c r="S339" s="59"/>
      <c r="T339" s="59"/>
      <c r="U339" s="62"/>
      <c r="V339" s="65"/>
      <c r="W339" s="65"/>
      <c r="X339" s="66" t="str">
        <f>IF(W339&lt;&gt;"",IF((W339-V339)-almoco&gt;=corte_almoco,(W339-V339)-almoco,(W339-V339)),"")</f>
        <v/>
      </c>
      <c r="Y339" s="66" t="str">
        <f t="shared" si="2"/>
        <v/>
      </c>
      <c r="Z339" s="59"/>
      <c r="AA339" s="59"/>
      <c r="AB339" s="59"/>
      <c r="AC339" s="70"/>
      <c r="AD339" s="70"/>
      <c r="AE339" s="71" t="str">
        <f t="shared" si="3"/>
        <v/>
      </c>
      <c r="AF339" s="71" t="str">
        <f>IF(X339&lt;&gt;"",(HOUR(X339)+MINUTE(X339)/60)*custohh,"")</f>
        <v/>
      </c>
      <c r="AG339" s="70"/>
      <c r="AH339" s="71" t="str">
        <f t="shared" si="4"/>
        <v/>
      </c>
      <c r="AI339" s="59"/>
      <c r="AJ339" s="59"/>
      <c r="AK339" s="59"/>
      <c r="AL339" s="72"/>
      <c r="AM339" s="59"/>
      <c r="AN339" s="73"/>
      <c r="AO339" s="59"/>
      <c r="AP339" s="59"/>
      <c r="AQ339" s="74"/>
      <c r="AR339" s="74"/>
      <c r="AS339" s="62"/>
      <c r="AT339" s="62"/>
      <c r="AU339" s="59"/>
    </row>
    <row r="340">
      <c r="A340" s="59"/>
      <c r="B340" s="60" t="str">
        <f>IFERROR(VLOOKUP($A340,contratos,2,FALSE),"")</f>
        <v/>
      </c>
      <c r="C340" s="61" t="str">
        <f t="shared" si="1"/>
        <v/>
      </c>
      <c r="D340" s="62"/>
      <c r="E340" s="62"/>
      <c r="F340" s="63"/>
      <c r="G340" s="62"/>
      <c r="H340" s="65"/>
      <c r="I340" s="65"/>
      <c r="J340" s="66" t="str">
        <f>IF(I340&lt;&gt;"",(I340-H340)-almoco,"")</f>
        <v/>
      </c>
      <c r="K340" s="67"/>
      <c r="L340" s="59"/>
      <c r="M340" s="59"/>
      <c r="N340" s="68"/>
      <c r="O340" s="69"/>
      <c r="P340" s="69"/>
      <c r="Q340" s="59"/>
      <c r="R340" s="69"/>
      <c r="S340" s="59"/>
      <c r="T340" s="59"/>
      <c r="U340" s="62"/>
      <c r="V340" s="65"/>
      <c r="W340" s="65"/>
      <c r="X340" s="66" t="str">
        <f>IF(W340&lt;&gt;"",IF((W340-V340)-almoco&gt;=corte_almoco,(W340-V340)-almoco,(W340-V340)),"")</f>
        <v/>
      </c>
      <c r="Y340" s="66" t="str">
        <f t="shared" si="2"/>
        <v/>
      </c>
      <c r="Z340" s="59"/>
      <c r="AA340" s="59"/>
      <c r="AB340" s="59"/>
      <c r="AC340" s="70"/>
      <c r="AD340" s="70"/>
      <c r="AE340" s="71" t="str">
        <f t="shared" si="3"/>
        <v/>
      </c>
      <c r="AF340" s="71" t="str">
        <f>IF(X340&lt;&gt;"",(HOUR(X340)+MINUTE(X340)/60)*custohh,"")</f>
        <v/>
      </c>
      <c r="AG340" s="70"/>
      <c r="AH340" s="71" t="str">
        <f t="shared" si="4"/>
        <v/>
      </c>
      <c r="AI340" s="59"/>
      <c r="AJ340" s="59"/>
      <c r="AK340" s="59"/>
      <c r="AL340" s="72"/>
      <c r="AM340" s="59"/>
      <c r="AN340" s="73"/>
      <c r="AO340" s="59"/>
      <c r="AP340" s="59"/>
      <c r="AQ340" s="74"/>
      <c r="AR340" s="74"/>
      <c r="AS340" s="62"/>
      <c r="AT340" s="62"/>
      <c r="AU340" s="59"/>
    </row>
    <row r="341">
      <c r="A341" s="59"/>
      <c r="B341" s="60" t="str">
        <f>IFERROR(VLOOKUP($A341,contratos,2,FALSE),"")</f>
        <v/>
      </c>
      <c r="C341" s="61" t="str">
        <f t="shared" si="1"/>
        <v/>
      </c>
      <c r="D341" s="62"/>
      <c r="E341" s="62"/>
      <c r="F341" s="63"/>
      <c r="G341" s="62"/>
      <c r="H341" s="65"/>
      <c r="I341" s="65"/>
      <c r="J341" s="66" t="str">
        <f>IF(I341&lt;&gt;"",(I341-H341)-almoco,"")</f>
        <v/>
      </c>
      <c r="K341" s="67"/>
      <c r="L341" s="59"/>
      <c r="M341" s="59"/>
      <c r="N341" s="68"/>
      <c r="O341" s="69"/>
      <c r="P341" s="69"/>
      <c r="Q341" s="59"/>
      <c r="R341" s="69"/>
      <c r="S341" s="59"/>
      <c r="T341" s="59"/>
      <c r="U341" s="62"/>
      <c r="V341" s="65"/>
      <c r="W341" s="65"/>
      <c r="X341" s="66" t="str">
        <f>IF(W341&lt;&gt;"",IF((W341-V341)-almoco&gt;=corte_almoco,(W341-V341)-almoco,(W341-V341)),"")</f>
        <v/>
      </c>
      <c r="Y341" s="66" t="str">
        <f t="shared" si="2"/>
        <v/>
      </c>
      <c r="Z341" s="59"/>
      <c r="AA341" s="59"/>
      <c r="AB341" s="59"/>
      <c r="AC341" s="70"/>
      <c r="AD341" s="70"/>
      <c r="AE341" s="71" t="str">
        <f t="shared" si="3"/>
        <v/>
      </c>
      <c r="AF341" s="71" t="str">
        <f>IF(X341&lt;&gt;"",(HOUR(X341)+MINUTE(X341)/60)*custohh,"")</f>
        <v/>
      </c>
      <c r="AG341" s="70"/>
      <c r="AH341" s="71" t="str">
        <f t="shared" si="4"/>
        <v/>
      </c>
      <c r="AI341" s="59"/>
      <c r="AJ341" s="59"/>
      <c r="AK341" s="59"/>
      <c r="AL341" s="72"/>
      <c r="AM341" s="59"/>
      <c r="AN341" s="73"/>
      <c r="AO341" s="59"/>
      <c r="AP341" s="59"/>
      <c r="AQ341" s="74"/>
      <c r="AR341" s="74"/>
      <c r="AS341" s="62"/>
      <c r="AT341" s="62"/>
      <c r="AU341" s="59"/>
    </row>
    <row r="342">
      <c r="A342" s="59"/>
      <c r="B342" s="60" t="str">
        <f>IFERROR(VLOOKUP($A342,contratos,2,FALSE),"")</f>
        <v/>
      </c>
      <c r="C342" s="61" t="str">
        <f t="shared" si="1"/>
        <v/>
      </c>
      <c r="D342" s="62"/>
      <c r="E342" s="62"/>
      <c r="F342" s="63"/>
      <c r="G342" s="62"/>
      <c r="H342" s="65"/>
      <c r="I342" s="65"/>
      <c r="J342" s="66" t="str">
        <f>IF(I342&lt;&gt;"",(I342-H342)-almoco,"")</f>
        <v/>
      </c>
      <c r="K342" s="67"/>
      <c r="L342" s="59"/>
      <c r="M342" s="59"/>
      <c r="N342" s="68"/>
      <c r="O342" s="69"/>
      <c r="P342" s="69"/>
      <c r="Q342" s="59"/>
      <c r="R342" s="69"/>
      <c r="S342" s="59"/>
      <c r="T342" s="59"/>
      <c r="U342" s="62"/>
      <c r="V342" s="65"/>
      <c r="W342" s="65"/>
      <c r="X342" s="66" t="str">
        <f>IF(W342&lt;&gt;"",IF((W342-V342)-almoco&gt;=corte_almoco,(W342-V342)-almoco,(W342-V342)),"")</f>
        <v/>
      </c>
      <c r="Y342" s="66" t="str">
        <f t="shared" si="2"/>
        <v/>
      </c>
      <c r="Z342" s="59"/>
      <c r="AA342" s="59"/>
      <c r="AB342" s="59"/>
      <c r="AC342" s="70"/>
      <c r="AD342" s="70"/>
      <c r="AE342" s="71" t="str">
        <f t="shared" si="3"/>
        <v/>
      </c>
      <c r="AF342" s="71" t="str">
        <f>IF(X342&lt;&gt;"",(HOUR(X342)+MINUTE(X342)/60)*custohh,"")</f>
        <v/>
      </c>
      <c r="AG342" s="70"/>
      <c r="AH342" s="71" t="str">
        <f t="shared" si="4"/>
        <v/>
      </c>
      <c r="AI342" s="59"/>
      <c r="AJ342" s="59"/>
      <c r="AK342" s="59"/>
      <c r="AL342" s="72"/>
      <c r="AM342" s="59"/>
      <c r="AN342" s="73"/>
      <c r="AO342" s="59"/>
      <c r="AP342" s="59"/>
      <c r="AQ342" s="74"/>
      <c r="AR342" s="74"/>
      <c r="AS342" s="62"/>
      <c r="AT342" s="62"/>
      <c r="AU342" s="59"/>
    </row>
    <row r="343">
      <c r="A343" s="59"/>
      <c r="B343" s="60" t="str">
        <f>IFERROR(VLOOKUP($A343,contratos,2,FALSE),"")</f>
        <v/>
      </c>
      <c r="C343" s="61" t="str">
        <f t="shared" si="1"/>
        <v/>
      </c>
      <c r="D343" s="62"/>
      <c r="E343" s="62"/>
      <c r="F343" s="63"/>
      <c r="G343" s="62"/>
      <c r="H343" s="65"/>
      <c r="I343" s="65"/>
      <c r="J343" s="66" t="str">
        <f>IF(I343&lt;&gt;"",(I343-H343)-almoco,"")</f>
        <v/>
      </c>
      <c r="K343" s="67"/>
      <c r="L343" s="59"/>
      <c r="M343" s="59"/>
      <c r="N343" s="68"/>
      <c r="O343" s="69"/>
      <c r="P343" s="69"/>
      <c r="Q343" s="59"/>
      <c r="R343" s="69"/>
      <c r="S343" s="59"/>
      <c r="T343" s="59"/>
      <c r="U343" s="62"/>
      <c r="V343" s="65"/>
      <c r="W343" s="65"/>
      <c r="X343" s="66" t="str">
        <f>IF(W343&lt;&gt;"",IF((W343-V343)-almoco&gt;=corte_almoco,(W343-V343)-almoco,(W343-V343)),"")</f>
        <v/>
      </c>
      <c r="Y343" s="66" t="str">
        <f t="shared" si="2"/>
        <v/>
      </c>
      <c r="Z343" s="59"/>
      <c r="AA343" s="59"/>
      <c r="AB343" s="59"/>
      <c r="AC343" s="70"/>
      <c r="AD343" s="70"/>
      <c r="AE343" s="71" t="str">
        <f t="shared" si="3"/>
        <v/>
      </c>
      <c r="AF343" s="71" t="str">
        <f>IF(X343&lt;&gt;"",(HOUR(X343)+MINUTE(X343)/60)*custohh,"")</f>
        <v/>
      </c>
      <c r="AG343" s="70"/>
      <c r="AH343" s="71" t="str">
        <f t="shared" si="4"/>
        <v/>
      </c>
      <c r="AI343" s="59"/>
      <c r="AJ343" s="59"/>
      <c r="AK343" s="59"/>
      <c r="AL343" s="72"/>
      <c r="AM343" s="59"/>
      <c r="AN343" s="73"/>
      <c r="AO343" s="59"/>
      <c r="AP343" s="59"/>
      <c r="AQ343" s="74"/>
      <c r="AR343" s="74"/>
      <c r="AS343" s="62"/>
      <c r="AT343" s="62"/>
      <c r="AU343" s="59"/>
    </row>
    <row r="344">
      <c r="A344" s="59"/>
      <c r="B344" s="60" t="str">
        <f>IFERROR(VLOOKUP($A344,contratos,2,FALSE),"")</f>
        <v/>
      </c>
      <c r="C344" s="61" t="str">
        <f t="shared" si="1"/>
        <v/>
      </c>
      <c r="D344" s="62"/>
      <c r="E344" s="62"/>
      <c r="F344" s="63"/>
      <c r="G344" s="62"/>
      <c r="H344" s="65"/>
      <c r="I344" s="65"/>
      <c r="J344" s="66" t="str">
        <f>IF(I344&lt;&gt;"",(I344-H344)-almoco,"")</f>
        <v/>
      </c>
      <c r="K344" s="67"/>
      <c r="L344" s="59"/>
      <c r="M344" s="59"/>
      <c r="N344" s="68"/>
      <c r="O344" s="69"/>
      <c r="P344" s="69"/>
      <c r="Q344" s="59"/>
      <c r="R344" s="69"/>
      <c r="S344" s="59"/>
      <c r="T344" s="59"/>
      <c r="U344" s="62"/>
      <c r="V344" s="65"/>
      <c r="W344" s="65"/>
      <c r="X344" s="66" t="str">
        <f>IF(W344&lt;&gt;"",IF((W344-V344)-almoco&gt;=corte_almoco,(W344-V344)-almoco,(W344-V344)),"")</f>
        <v/>
      </c>
      <c r="Y344" s="66" t="str">
        <f t="shared" si="2"/>
        <v/>
      </c>
      <c r="Z344" s="59"/>
      <c r="AA344" s="59"/>
      <c r="AB344" s="59"/>
      <c r="AC344" s="70"/>
      <c r="AD344" s="70"/>
      <c r="AE344" s="71" t="str">
        <f t="shared" si="3"/>
        <v/>
      </c>
      <c r="AF344" s="71" t="str">
        <f>IF(X344&lt;&gt;"",(HOUR(X344)+MINUTE(X344)/60)*custohh,"")</f>
        <v/>
      </c>
      <c r="AG344" s="70"/>
      <c r="AH344" s="71" t="str">
        <f t="shared" si="4"/>
        <v/>
      </c>
      <c r="AI344" s="59"/>
      <c r="AJ344" s="59"/>
      <c r="AK344" s="59"/>
      <c r="AL344" s="72"/>
      <c r="AM344" s="59"/>
      <c r="AN344" s="73"/>
      <c r="AO344" s="59"/>
      <c r="AP344" s="59"/>
      <c r="AQ344" s="74"/>
      <c r="AR344" s="74"/>
      <c r="AS344" s="62"/>
      <c r="AT344" s="62"/>
      <c r="AU344" s="59"/>
    </row>
    <row r="345">
      <c r="A345" s="59"/>
      <c r="B345" s="60" t="str">
        <f>IFERROR(VLOOKUP($A345,contratos,2,FALSE),"")</f>
        <v/>
      </c>
      <c r="C345" s="61" t="str">
        <f t="shared" si="1"/>
        <v/>
      </c>
      <c r="D345" s="62"/>
      <c r="E345" s="62"/>
      <c r="F345" s="63"/>
      <c r="G345" s="62"/>
      <c r="H345" s="65"/>
      <c r="I345" s="65"/>
      <c r="J345" s="66" t="str">
        <f>IF(I345&lt;&gt;"",(I345-H345)-almoco,"")</f>
        <v/>
      </c>
      <c r="K345" s="67"/>
      <c r="L345" s="59"/>
      <c r="M345" s="59"/>
      <c r="N345" s="68"/>
      <c r="O345" s="69"/>
      <c r="P345" s="69"/>
      <c r="Q345" s="59"/>
      <c r="R345" s="69"/>
      <c r="S345" s="59"/>
      <c r="T345" s="59"/>
      <c r="U345" s="62"/>
      <c r="V345" s="65"/>
      <c r="W345" s="65"/>
      <c r="X345" s="66" t="str">
        <f>IF(W345&lt;&gt;"",IF((W345-V345)-almoco&gt;=corte_almoco,(W345-V345)-almoco,(W345-V345)),"")</f>
        <v/>
      </c>
      <c r="Y345" s="66" t="str">
        <f t="shared" si="2"/>
        <v/>
      </c>
      <c r="Z345" s="59"/>
      <c r="AA345" s="59"/>
      <c r="AB345" s="59"/>
      <c r="AC345" s="70"/>
      <c r="AD345" s="70"/>
      <c r="AE345" s="71" t="str">
        <f t="shared" si="3"/>
        <v/>
      </c>
      <c r="AF345" s="71" t="str">
        <f>IF(X345&lt;&gt;"",(HOUR(X345)+MINUTE(X345)/60)*custohh,"")</f>
        <v/>
      </c>
      <c r="AG345" s="70"/>
      <c r="AH345" s="71" t="str">
        <f t="shared" si="4"/>
        <v/>
      </c>
      <c r="AI345" s="59"/>
      <c r="AJ345" s="59"/>
      <c r="AK345" s="59"/>
      <c r="AL345" s="72"/>
      <c r="AM345" s="59"/>
      <c r="AN345" s="73"/>
      <c r="AO345" s="59"/>
      <c r="AP345" s="59"/>
      <c r="AQ345" s="74"/>
      <c r="AR345" s="74"/>
      <c r="AS345" s="62"/>
      <c r="AT345" s="62"/>
      <c r="AU345" s="59"/>
    </row>
    <row r="346">
      <c r="A346" s="59"/>
      <c r="B346" s="60" t="str">
        <f>IFERROR(VLOOKUP($A346,contratos,2,FALSE),"")</f>
        <v/>
      </c>
      <c r="C346" s="61" t="str">
        <f t="shared" si="1"/>
        <v/>
      </c>
      <c r="D346" s="62"/>
      <c r="E346" s="62"/>
      <c r="F346" s="63"/>
      <c r="G346" s="62"/>
      <c r="H346" s="65"/>
      <c r="I346" s="65"/>
      <c r="J346" s="66" t="str">
        <f>IF(I346&lt;&gt;"",(I346-H346)-almoco,"")</f>
        <v/>
      </c>
      <c r="K346" s="67"/>
      <c r="L346" s="59"/>
      <c r="M346" s="59"/>
      <c r="N346" s="68"/>
      <c r="O346" s="69"/>
      <c r="P346" s="69"/>
      <c r="Q346" s="59"/>
      <c r="R346" s="69"/>
      <c r="S346" s="59"/>
      <c r="T346" s="59"/>
      <c r="U346" s="62"/>
      <c r="V346" s="65"/>
      <c r="W346" s="65"/>
      <c r="X346" s="66" t="str">
        <f>IF(W346&lt;&gt;"",IF((W346-V346)-almoco&gt;=corte_almoco,(W346-V346)-almoco,(W346-V346)),"")</f>
        <v/>
      </c>
      <c r="Y346" s="66" t="str">
        <f t="shared" si="2"/>
        <v/>
      </c>
      <c r="Z346" s="59"/>
      <c r="AA346" s="59"/>
      <c r="AB346" s="59"/>
      <c r="AC346" s="70"/>
      <c r="AD346" s="70"/>
      <c r="AE346" s="71" t="str">
        <f t="shared" si="3"/>
        <v/>
      </c>
      <c r="AF346" s="71" t="str">
        <f>IF(X346&lt;&gt;"",(HOUR(X346)+MINUTE(X346)/60)*custohh,"")</f>
        <v/>
      </c>
      <c r="AG346" s="70"/>
      <c r="AH346" s="71" t="str">
        <f t="shared" si="4"/>
        <v/>
      </c>
      <c r="AI346" s="59"/>
      <c r="AJ346" s="59"/>
      <c r="AK346" s="59"/>
      <c r="AL346" s="72"/>
      <c r="AM346" s="59"/>
      <c r="AN346" s="73"/>
      <c r="AO346" s="59"/>
      <c r="AP346" s="59"/>
      <c r="AQ346" s="74"/>
      <c r="AR346" s="74"/>
      <c r="AS346" s="62"/>
      <c r="AT346" s="62"/>
      <c r="AU346" s="59"/>
    </row>
    <row r="347">
      <c r="A347" s="59"/>
      <c r="B347" s="60" t="str">
        <f>IFERROR(VLOOKUP($A347,contratos,2,FALSE),"")</f>
        <v/>
      </c>
      <c r="C347" s="61" t="str">
        <f t="shared" si="1"/>
        <v/>
      </c>
      <c r="D347" s="62"/>
      <c r="E347" s="62"/>
      <c r="F347" s="63"/>
      <c r="G347" s="62"/>
      <c r="H347" s="65"/>
      <c r="I347" s="65"/>
      <c r="J347" s="66" t="str">
        <f>IF(I347&lt;&gt;"",(I347-H347)-almoco,"")</f>
        <v/>
      </c>
      <c r="K347" s="67"/>
      <c r="L347" s="59"/>
      <c r="M347" s="59"/>
      <c r="N347" s="68"/>
      <c r="O347" s="69"/>
      <c r="P347" s="69"/>
      <c r="Q347" s="59"/>
      <c r="R347" s="69"/>
      <c r="S347" s="59"/>
      <c r="T347" s="59"/>
      <c r="U347" s="62"/>
      <c r="V347" s="65"/>
      <c r="W347" s="65"/>
      <c r="X347" s="66" t="str">
        <f>IF(W347&lt;&gt;"",IF((W347-V347)-almoco&gt;=corte_almoco,(W347-V347)-almoco,(W347-V347)),"")</f>
        <v/>
      </c>
      <c r="Y347" s="66" t="str">
        <f t="shared" si="2"/>
        <v/>
      </c>
      <c r="Z347" s="59"/>
      <c r="AA347" s="59"/>
      <c r="AB347" s="59"/>
      <c r="AC347" s="70"/>
      <c r="AD347" s="70"/>
      <c r="AE347" s="71" t="str">
        <f t="shared" si="3"/>
        <v/>
      </c>
      <c r="AF347" s="71" t="str">
        <f>IF(X347&lt;&gt;"",(HOUR(X347)+MINUTE(X347)/60)*custohh,"")</f>
        <v/>
      </c>
      <c r="AG347" s="70"/>
      <c r="AH347" s="71" t="str">
        <f t="shared" si="4"/>
        <v/>
      </c>
      <c r="AI347" s="59"/>
      <c r="AJ347" s="59"/>
      <c r="AK347" s="59"/>
      <c r="AL347" s="72"/>
      <c r="AM347" s="59"/>
      <c r="AN347" s="73"/>
      <c r="AO347" s="59"/>
      <c r="AP347" s="59"/>
      <c r="AQ347" s="74"/>
      <c r="AR347" s="74"/>
      <c r="AS347" s="62"/>
      <c r="AT347" s="62"/>
      <c r="AU347" s="59"/>
    </row>
    <row r="348">
      <c r="A348" s="59"/>
      <c r="B348" s="60" t="str">
        <f>IFERROR(VLOOKUP($A348,contratos,2,FALSE),"")</f>
        <v/>
      </c>
      <c r="C348" s="61" t="str">
        <f t="shared" si="1"/>
        <v/>
      </c>
      <c r="D348" s="62"/>
      <c r="E348" s="62"/>
      <c r="F348" s="63"/>
      <c r="G348" s="62"/>
      <c r="H348" s="65"/>
      <c r="I348" s="65"/>
      <c r="J348" s="66" t="str">
        <f>IF(I348&lt;&gt;"",(I348-H348)-almoco,"")</f>
        <v/>
      </c>
      <c r="K348" s="67"/>
      <c r="L348" s="59"/>
      <c r="M348" s="59"/>
      <c r="N348" s="68"/>
      <c r="O348" s="69"/>
      <c r="P348" s="69"/>
      <c r="Q348" s="59"/>
      <c r="R348" s="69"/>
      <c r="S348" s="59"/>
      <c r="T348" s="59"/>
      <c r="U348" s="62"/>
      <c r="V348" s="65"/>
      <c r="W348" s="65"/>
      <c r="X348" s="66" t="str">
        <f>IF(W348&lt;&gt;"",IF((W348-V348)-almoco&gt;=corte_almoco,(W348-V348)-almoco,(W348-V348)),"")</f>
        <v/>
      </c>
      <c r="Y348" s="66" t="str">
        <f t="shared" si="2"/>
        <v/>
      </c>
      <c r="Z348" s="59"/>
      <c r="AA348" s="59"/>
      <c r="AB348" s="59"/>
      <c r="AC348" s="70"/>
      <c r="AD348" s="70"/>
      <c r="AE348" s="71" t="str">
        <f t="shared" si="3"/>
        <v/>
      </c>
      <c r="AF348" s="71" t="str">
        <f>IF(X348&lt;&gt;"",(HOUR(X348)+MINUTE(X348)/60)*custohh,"")</f>
        <v/>
      </c>
      <c r="AG348" s="70"/>
      <c r="AH348" s="71" t="str">
        <f t="shared" si="4"/>
        <v/>
      </c>
      <c r="AI348" s="59"/>
      <c r="AJ348" s="59"/>
      <c r="AK348" s="59"/>
      <c r="AL348" s="72"/>
      <c r="AM348" s="59"/>
      <c r="AN348" s="73"/>
      <c r="AO348" s="59"/>
      <c r="AP348" s="59"/>
      <c r="AQ348" s="74"/>
      <c r="AR348" s="74"/>
      <c r="AS348" s="62"/>
      <c r="AT348" s="62"/>
      <c r="AU348" s="59"/>
    </row>
    <row r="349">
      <c r="A349" s="59"/>
      <c r="B349" s="60" t="str">
        <f>IFERROR(VLOOKUP($A349,contratos,2,FALSE),"")</f>
        <v/>
      </c>
      <c r="C349" s="61" t="str">
        <f t="shared" si="1"/>
        <v/>
      </c>
      <c r="D349" s="62"/>
      <c r="E349" s="62"/>
      <c r="F349" s="63"/>
      <c r="G349" s="62"/>
      <c r="H349" s="65"/>
      <c r="I349" s="65"/>
      <c r="J349" s="66" t="str">
        <f>IF(I349&lt;&gt;"",(I349-H349)-almoco,"")</f>
        <v/>
      </c>
      <c r="K349" s="67"/>
      <c r="L349" s="59"/>
      <c r="M349" s="59"/>
      <c r="N349" s="68"/>
      <c r="O349" s="69"/>
      <c r="P349" s="69"/>
      <c r="Q349" s="59"/>
      <c r="R349" s="69"/>
      <c r="S349" s="59"/>
      <c r="T349" s="59"/>
      <c r="U349" s="62"/>
      <c r="V349" s="65"/>
      <c r="W349" s="65"/>
      <c r="X349" s="66" t="str">
        <f>IF(W349&lt;&gt;"",IF((W349-V349)-almoco&gt;=corte_almoco,(W349-V349)-almoco,(W349-V349)),"")</f>
        <v/>
      </c>
      <c r="Y349" s="66" t="str">
        <f t="shared" si="2"/>
        <v/>
      </c>
      <c r="Z349" s="59"/>
      <c r="AA349" s="59"/>
      <c r="AB349" s="59"/>
      <c r="AC349" s="70"/>
      <c r="AD349" s="70"/>
      <c r="AE349" s="71" t="str">
        <f t="shared" si="3"/>
        <v/>
      </c>
      <c r="AF349" s="71" t="str">
        <f>IF(X349&lt;&gt;"",(HOUR(X349)+MINUTE(X349)/60)*custohh,"")</f>
        <v/>
      </c>
      <c r="AG349" s="70"/>
      <c r="AH349" s="71" t="str">
        <f t="shared" si="4"/>
        <v/>
      </c>
      <c r="AI349" s="59"/>
      <c r="AJ349" s="59"/>
      <c r="AK349" s="59"/>
      <c r="AL349" s="72"/>
      <c r="AM349" s="59"/>
      <c r="AN349" s="73"/>
      <c r="AO349" s="59"/>
      <c r="AP349" s="59"/>
      <c r="AQ349" s="74"/>
      <c r="AR349" s="74"/>
      <c r="AS349" s="62"/>
      <c r="AT349" s="62"/>
      <c r="AU349" s="59"/>
    </row>
    <row r="350">
      <c r="A350" s="59"/>
      <c r="B350" s="60" t="str">
        <f>IFERROR(VLOOKUP($A350,contratos,2,FALSE),"")</f>
        <v/>
      </c>
      <c r="C350" s="61" t="str">
        <f t="shared" si="1"/>
        <v/>
      </c>
      <c r="D350" s="62"/>
      <c r="E350" s="62"/>
      <c r="F350" s="63"/>
      <c r="G350" s="62"/>
      <c r="H350" s="65"/>
      <c r="I350" s="65"/>
      <c r="J350" s="66" t="str">
        <f>IF(I350&lt;&gt;"",(I350-H350)-almoco,"")</f>
        <v/>
      </c>
      <c r="K350" s="67"/>
      <c r="L350" s="59"/>
      <c r="M350" s="59"/>
      <c r="N350" s="68"/>
      <c r="O350" s="69"/>
      <c r="P350" s="69"/>
      <c r="Q350" s="59"/>
      <c r="R350" s="69"/>
      <c r="S350" s="59"/>
      <c r="T350" s="59"/>
      <c r="U350" s="62"/>
      <c r="V350" s="65"/>
      <c r="W350" s="65"/>
      <c r="X350" s="66" t="str">
        <f>IF(W350&lt;&gt;"",IF((W350-V350)-almoco&gt;=corte_almoco,(W350-V350)-almoco,(W350-V350)),"")</f>
        <v/>
      </c>
      <c r="Y350" s="66" t="str">
        <f t="shared" si="2"/>
        <v/>
      </c>
      <c r="Z350" s="59"/>
      <c r="AA350" s="59"/>
      <c r="AB350" s="59"/>
      <c r="AC350" s="70"/>
      <c r="AD350" s="70"/>
      <c r="AE350" s="71" t="str">
        <f t="shared" si="3"/>
        <v/>
      </c>
      <c r="AF350" s="71" t="str">
        <f>IF(X350&lt;&gt;"",(HOUR(X350)+MINUTE(X350)/60)*custohh,"")</f>
        <v/>
      </c>
      <c r="AG350" s="70"/>
      <c r="AH350" s="71" t="str">
        <f t="shared" si="4"/>
        <v/>
      </c>
      <c r="AI350" s="59"/>
      <c r="AJ350" s="59"/>
      <c r="AK350" s="59"/>
      <c r="AL350" s="72"/>
      <c r="AM350" s="59"/>
      <c r="AN350" s="73"/>
      <c r="AO350" s="59"/>
      <c r="AP350" s="59"/>
      <c r="AQ350" s="74"/>
      <c r="AR350" s="74"/>
      <c r="AS350" s="62"/>
      <c r="AT350" s="62"/>
      <c r="AU350" s="59"/>
    </row>
    <row r="351">
      <c r="A351" s="59"/>
      <c r="B351" s="60" t="str">
        <f>IFERROR(VLOOKUP($A351,contratos,2,FALSE),"")</f>
        <v/>
      </c>
      <c r="C351" s="61" t="str">
        <f t="shared" si="1"/>
        <v/>
      </c>
      <c r="D351" s="62"/>
      <c r="E351" s="62"/>
      <c r="F351" s="63"/>
      <c r="G351" s="62"/>
      <c r="H351" s="65"/>
      <c r="I351" s="65"/>
      <c r="J351" s="66" t="str">
        <f>IF(I351&lt;&gt;"",(I351-H351)-almoco,"")</f>
        <v/>
      </c>
      <c r="K351" s="67"/>
      <c r="L351" s="59"/>
      <c r="M351" s="59"/>
      <c r="N351" s="68"/>
      <c r="O351" s="69"/>
      <c r="P351" s="69"/>
      <c r="Q351" s="59"/>
      <c r="R351" s="69"/>
      <c r="S351" s="59"/>
      <c r="T351" s="59"/>
      <c r="U351" s="62"/>
      <c r="V351" s="65"/>
      <c r="W351" s="65"/>
      <c r="X351" s="66" t="str">
        <f>IF(W351&lt;&gt;"",IF((W351-V351)-almoco&gt;=corte_almoco,(W351-V351)-almoco,(W351-V351)),"")</f>
        <v/>
      </c>
      <c r="Y351" s="66" t="str">
        <f t="shared" si="2"/>
        <v/>
      </c>
      <c r="Z351" s="59"/>
      <c r="AA351" s="59"/>
      <c r="AB351" s="59"/>
      <c r="AC351" s="70"/>
      <c r="AD351" s="70"/>
      <c r="AE351" s="71" t="str">
        <f t="shared" si="3"/>
        <v/>
      </c>
      <c r="AF351" s="71" t="str">
        <f>IF(X351&lt;&gt;"",(HOUR(X351)+MINUTE(X351)/60)*custohh,"")</f>
        <v/>
      </c>
      <c r="AG351" s="70"/>
      <c r="AH351" s="71" t="str">
        <f t="shared" si="4"/>
        <v/>
      </c>
      <c r="AI351" s="59"/>
      <c r="AJ351" s="59"/>
      <c r="AK351" s="59"/>
      <c r="AL351" s="72"/>
      <c r="AM351" s="59"/>
      <c r="AN351" s="73"/>
      <c r="AO351" s="59"/>
      <c r="AP351" s="59"/>
      <c r="AQ351" s="74"/>
      <c r="AR351" s="74"/>
      <c r="AS351" s="62"/>
      <c r="AT351" s="62"/>
      <c r="AU351" s="59"/>
    </row>
    <row r="352">
      <c r="A352" s="59"/>
      <c r="B352" s="60" t="str">
        <f>IFERROR(VLOOKUP($A352,contratos,2,FALSE),"")</f>
        <v/>
      </c>
      <c r="C352" s="61" t="str">
        <f t="shared" si="1"/>
        <v/>
      </c>
      <c r="D352" s="62"/>
      <c r="E352" s="62"/>
      <c r="F352" s="63"/>
      <c r="G352" s="62"/>
      <c r="H352" s="65"/>
      <c r="I352" s="65"/>
      <c r="J352" s="66" t="str">
        <f>IF(I352&lt;&gt;"",(I352-H352)-almoco,"")</f>
        <v/>
      </c>
      <c r="K352" s="67"/>
      <c r="L352" s="59"/>
      <c r="M352" s="59"/>
      <c r="N352" s="68"/>
      <c r="O352" s="69"/>
      <c r="P352" s="69"/>
      <c r="Q352" s="59"/>
      <c r="R352" s="69"/>
      <c r="S352" s="59"/>
      <c r="T352" s="59"/>
      <c r="U352" s="62"/>
      <c r="V352" s="65"/>
      <c r="W352" s="65"/>
      <c r="X352" s="66" t="str">
        <f>IF(W352&lt;&gt;"",IF((W352-V352)-almoco&gt;=corte_almoco,(W352-V352)-almoco,(W352-V352)),"")</f>
        <v/>
      </c>
      <c r="Y352" s="66" t="str">
        <f t="shared" si="2"/>
        <v/>
      </c>
      <c r="Z352" s="59"/>
      <c r="AA352" s="59"/>
      <c r="AB352" s="59"/>
      <c r="AC352" s="70"/>
      <c r="AD352" s="70"/>
      <c r="AE352" s="71" t="str">
        <f t="shared" si="3"/>
        <v/>
      </c>
      <c r="AF352" s="71" t="str">
        <f>IF(X352&lt;&gt;"",(HOUR(X352)+MINUTE(X352)/60)*custohh,"")</f>
        <v/>
      </c>
      <c r="AG352" s="70"/>
      <c r="AH352" s="71" t="str">
        <f t="shared" si="4"/>
        <v/>
      </c>
      <c r="AI352" s="59"/>
      <c r="AJ352" s="59"/>
      <c r="AK352" s="59"/>
      <c r="AL352" s="72"/>
      <c r="AM352" s="59"/>
      <c r="AN352" s="73"/>
      <c r="AO352" s="59"/>
      <c r="AP352" s="59"/>
      <c r="AQ352" s="74"/>
      <c r="AR352" s="74"/>
      <c r="AS352" s="62"/>
      <c r="AT352" s="62"/>
      <c r="AU352" s="59"/>
    </row>
    <row r="353">
      <c r="A353" s="59"/>
      <c r="B353" s="60" t="str">
        <f>IFERROR(VLOOKUP($A353,contratos,2,FALSE),"")</f>
        <v/>
      </c>
      <c r="C353" s="61" t="str">
        <f t="shared" si="1"/>
        <v/>
      </c>
      <c r="D353" s="62"/>
      <c r="E353" s="62"/>
      <c r="F353" s="63"/>
      <c r="G353" s="62"/>
      <c r="H353" s="65"/>
      <c r="I353" s="65"/>
      <c r="J353" s="66" t="str">
        <f>IF(I353&lt;&gt;"",(I353-H353)-almoco,"")</f>
        <v/>
      </c>
      <c r="K353" s="67"/>
      <c r="L353" s="59"/>
      <c r="M353" s="59"/>
      <c r="N353" s="68"/>
      <c r="O353" s="69"/>
      <c r="P353" s="69"/>
      <c r="Q353" s="59"/>
      <c r="R353" s="69"/>
      <c r="S353" s="59"/>
      <c r="T353" s="59"/>
      <c r="U353" s="62"/>
      <c r="V353" s="65"/>
      <c r="W353" s="65"/>
      <c r="X353" s="66" t="str">
        <f>IF(W353&lt;&gt;"",IF((W353-V353)-almoco&gt;=corte_almoco,(W353-V353)-almoco,(W353-V353)),"")</f>
        <v/>
      </c>
      <c r="Y353" s="66" t="str">
        <f t="shared" si="2"/>
        <v/>
      </c>
      <c r="Z353" s="59"/>
      <c r="AA353" s="59"/>
      <c r="AB353" s="59"/>
      <c r="AC353" s="70"/>
      <c r="AD353" s="70"/>
      <c r="AE353" s="71" t="str">
        <f t="shared" si="3"/>
        <v/>
      </c>
      <c r="AF353" s="71" t="str">
        <f>IF(X353&lt;&gt;"",(HOUR(X353)+MINUTE(X353)/60)*custohh,"")</f>
        <v/>
      </c>
      <c r="AG353" s="70"/>
      <c r="AH353" s="71" t="str">
        <f t="shared" si="4"/>
        <v/>
      </c>
      <c r="AI353" s="59"/>
      <c r="AJ353" s="59"/>
      <c r="AK353" s="59"/>
      <c r="AL353" s="72"/>
      <c r="AM353" s="59"/>
      <c r="AN353" s="73"/>
      <c r="AO353" s="59"/>
      <c r="AP353" s="59"/>
      <c r="AQ353" s="74"/>
      <c r="AR353" s="74"/>
      <c r="AS353" s="62"/>
      <c r="AT353" s="62"/>
      <c r="AU353" s="59"/>
    </row>
    <row r="354">
      <c r="A354" s="59"/>
      <c r="B354" s="60" t="str">
        <f>IFERROR(VLOOKUP($A354,contratos,2,FALSE),"")</f>
        <v/>
      </c>
      <c r="C354" s="61" t="str">
        <f t="shared" si="1"/>
        <v/>
      </c>
      <c r="D354" s="62"/>
      <c r="E354" s="62"/>
      <c r="F354" s="63"/>
      <c r="G354" s="62"/>
      <c r="H354" s="65"/>
      <c r="I354" s="65"/>
      <c r="J354" s="66" t="str">
        <f>IF(I354&lt;&gt;"",(I354-H354)-almoco,"")</f>
        <v/>
      </c>
      <c r="K354" s="67"/>
      <c r="L354" s="59"/>
      <c r="M354" s="59"/>
      <c r="N354" s="68"/>
      <c r="O354" s="69"/>
      <c r="P354" s="69"/>
      <c r="Q354" s="59"/>
      <c r="R354" s="69"/>
      <c r="S354" s="59"/>
      <c r="T354" s="59"/>
      <c r="U354" s="62"/>
      <c r="V354" s="65"/>
      <c r="W354" s="65"/>
      <c r="X354" s="66" t="str">
        <f>IF(W354&lt;&gt;"",IF((W354-V354)-almoco&gt;=corte_almoco,(W354-V354)-almoco,(W354-V354)),"")</f>
        <v/>
      </c>
      <c r="Y354" s="66" t="str">
        <f t="shared" si="2"/>
        <v/>
      </c>
      <c r="Z354" s="59"/>
      <c r="AA354" s="59"/>
      <c r="AB354" s="59"/>
      <c r="AC354" s="70"/>
      <c r="AD354" s="70"/>
      <c r="AE354" s="71" t="str">
        <f t="shared" si="3"/>
        <v/>
      </c>
      <c r="AF354" s="71" t="str">
        <f>IF(X354&lt;&gt;"",(HOUR(X354)+MINUTE(X354)/60)*custohh,"")</f>
        <v/>
      </c>
      <c r="AG354" s="70"/>
      <c r="AH354" s="71" t="str">
        <f t="shared" si="4"/>
        <v/>
      </c>
      <c r="AI354" s="59"/>
      <c r="AJ354" s="59"/>
      <c r="AK354" s="59"/>
      <c r="AL354" s="72"/>
      <c r="AM354" s="59"/>
      <c r="AN354" s="73"/>
      <c r="AO354" s="59"/>
      <c r="AP354" s="59"/>
      <c r="AQ354" s="74"/>
      <c r="AR354" s="74"/>
      <c r="AS354" s="62"/>
      <c r="AT354" s="62"/>
      <c r="AU354" s="59"/>
    </row>
    <row r="355">
      <c r="A355" s="59"/>
      <c r="B355" s="60" t="str">
        <f>IFERROR(VLOOKUP($A355,contratos,2,FALSE),"")</f>
        <v/>
      </c>
      <c r="C355" s="61" t="str">
        <f t="shared" si="1"/>
        <v/>
      </c>
      <c r="D355" s="62"/>
      <c r="E355" s="62"/>
      <c r="F355" s="63"/>
      <c r="G355" s="62"/>
      <c r="H355" s="65"/>
      <c r="I355" s="65"/>
      <c r="J355" s="66" t="str">
        <f>IF(I355&lt;&gt;"",(I355-H355)-almoco,"")</f>
        <v/>
      </c>
      <c r="K355" s="67"/>
      <c r="L355" s="59"/>
      <c r="M355" s="59"/>
      <c r="N355" s="68"/>
      <c r="O355" s="69"/>
      <c r="P355" s="69"/>
      <c r="Q355" s="59"/>
      <c r="R355" s="69"/>
      <c r="S355" s="59"/>
      <c r="T355" s="59"/>
      <c r="U355" s="62"/>
      <c r="V355" s="65"/>
      <c r="W355" s="65"/>
      <c r="X355" s="66" t="str">
        <f>IF(W355&lt;&gt;"",IF((W355-V355)-almoco&gt;=corte_almoco,(W355-V355)-almoco,(W355-V355)),"")</f>
        <v/>
      </c>
      <c r="Y355" s="66" t="str">
        <f t="shared" si="2"/>
        <v/>
      </c>
      <c r="Z355" s="59"/>
      <c r="AA355" s="59"/>
      <c r="AB355" s="59"/>
      <c r="AC355" s="70"/>
      <c r="AD355" s="70"/>
      <c r="AE355" s="71" t="str">
        <f t="shared" si="3"/>
        <v/>
      </c>
      <c r="AF355" s="71" t="str">
        <f>IF(X355&lt;&gt;"",(HOUR(X355)+MINUTE(X355)/60)*custohh,"")</f>
        <v/>
      </c>
      <c r="AG355" s="70"/>
      <c r="AH355" s="71" t="str">
        <f t="shared" si="4"/>
        <v/>
      </c>
      <c r="AI355" s="59"/>
      <c r="AJ355" s="59"/>
      <c r="AK355" s="59"/>
      <c r="AL355" s="72"/>
      <c r="AM355" s="59"/>
      <c r="AN355" s="73"/>
      <c r="AO355" s="59"/>
      <c r="AP355" s="59"/>
      <c r="AQ355" s="74"/>
      <c r="AR355" s="74"/>
      <c r="AS355" s="62"/>
      <c r="AT355" s="62"/>
      <c r="AU355" s="59"/>
    </row>
    <row r="356">
      <c r="A356" s="59"/>
      <c r="B356" s="60" t="str">
        <f>IFERROR(VLOOKUP($A356,contratos,2,FALSE),"")</f>
        <v/>
      </c>
      <c r="C356" s="61" t="str">
        <f t="shared" si="1"/>
        <v/>
      </c>
      <c r="D356" s="62"/>
      <c r="E356" s="62"/>
      <c r="F356" s="63"/>
      <c r="G356" s="62"/>
      <c r="H356" s="65"/>
      <c r="I356" s="65"/>
      <c r="J356" s="66" t="str">
        <f>IF(I356&lt;&gt;"",(I356-H356)-almoco,"")</f>
        <v/>
      </c>
      <c r="K356" s="67"/>
      <c r="L356" s="59"/>
      <c r="M356" s="59"/>
      <c r="N356" s="68"/>
      <c r="O356" s="69"/>
      <c r="P356" s="69"/>
      <c r="Q356" s="59"/>
      <c r="R356" s="69"/>
      <c r="S356" s="59"/>
      <c r="T356" s="59"/>
      <c r="U356" s="62"/>
      <c r="V356" s="65"/>
      <c r="W356" s="65"/>
      <c r="X356" s="66" t="str">
        <f>IF(W356&lt;&gt;"",IF((W356-V356)-almoco&gt;=corte_almoco,(W356-V356)-almoco,(W356-V356)),"")</f>
        <v/>
      </c>
      <c r="Y356" s="66" t="str">
        <f t="shared" si="2"/>
        <v/>
      </c>
      <c r="Z356" s="59"/>
      <c r="AA356" s="59"/>
      <c r="AB356" s="59"/>
      <c r="AC356" s="70"/>
      <c r="AD356" s="70"/>
      <c r="AE356" s="71" t="str">
        <f t="shared" si="3"/>
        <v/>
      </c>
      <c r="AF356" s="71" t="str">
        <f>IF(X356&lt;&gt;"",(HOUR(X356)+MINUTE(X356)/60)*custohh,"")</f>
        <v/>
      </c>
      <c r="AG356" s="70"/>
      <c r="AH356" s="71" t="str">
        <f t="shared" si="4"/>
        <v/>
      </c>
      <c r="AI356" s="59"/>
      <c r="AJ356" s="59"/>
      <c r="AK356" s="59"/>
      <c r="AL356" s="72"/>
      <c r="AM356" s="59"/>
      <c r="AN356" s="73"/>
      <c r="AO356" s="59"/>
      <c r="AP356" s="59"/>
      <c r="AQ356" s="74"/>
      <c r="AR356" s="74"/>
      <c r="AS356" s="62"/>
      <c r="AT356" s="62"/>
      <c r="AU356" s="59"/>
    </row>
    <row r="357">
      <c r="A357" s="59"/>
      <c r="B357" s="60" t="str">
        <f>IFERROR(VLOOKUP($A357,contratos,2,FALSE),"")</f>
        <v/>
      </c>
      <c r="C357" s="61" t="str">
        <f t="shared" si="1"/>
        <v/>
      </c>
      <c r="D357" s="62"/>
      <c r="E357" s="62"/>
      <c r="F357" s="63"/>
      <c r="G357" s="62"/>
      <c r="H357" s="65"/>
      <c r="I357" s="65"/>
      <c r="J357" s="66" t="str">
        <f>IF(I357&lt;&gt;"",(I357-H357)-almoco,"")</f>
        <v/>
      </c>
      <c r="K357" s="67"/>
      <c r="L357" s="59"/>
      <c r="M357" s="59"/>
      <c r="N357" s="68"/>
      <c r="O357" s="69"/>
      <c r="P357" s="69"/>
      <c r="Q357" s="59"/>
      <c r="R357" s="69"/>
      <c r="S357" s="59"/>
      <c r="T357" s="59"/>
      <c r="U357" s="62"/>
      <c r="V357" s="65"/>
      <c r="W357" s="65"/>
      <c r="X357" s="66" t="str">
        <f>IF(W357&lt;&gt;"",IF((W357-V357)-almoco&gt;=corte_almoco,(W357-V357)-almoco,(W357-V357)),"")</f>
        <v/>
      </c>
      <c r="Y357" s="66" t="str">
        <f t="shared" si="2"/>
        <v/>
      </c>
      <c r="Z357" s="59"/>
      <c r="AA357" s="59"/>
      <c r="AB357" s="59"/>
      <c r="AC357" s="70"/>
      <c r="AD357" s="70"/>
      <c r="AE357" s="71" t="str">
        <f t="shared" si="3"/>
        <v/>
      </c>
      <c r="AF357" s="71" t="str">
        <f>IF(X357&lt;&gt;"",(HOUR(X357)+MINUTE(X357)/60)*custohh,"")</f>
        <v/>
      </c>
      <c r="AG357" s="70"/>
      <c r="AH357" s="71" t="str">
        <f t="shared" si="4"/>
        <v/>
      </c>
      <c r="AI357" s="59"/>
      <c r="AJ357" s="59"/>
      <c r="AK357" s="59"/>
      <c r="AL357" s="72"/>
      <c r="AM357" s="59"/>
      <c r="AN357" s="73"/>
      <c r="AO357" s="59"/>
      <c r="AP357" s="59"/>
      <c r="AQ357" s="74"/>
      <c r="AR357" s="74"/>
      <c r="AS357" s="62"/>
      <c r="AT357" s="62"/>
      <c r="AU357" s="59"/>
    </row>
    <row r="358">
      <c r="A358" s="59"/>
      <c r="B358" s="60" t="str">
        <f>IFERROR(VLOOKUP($A358,contratos,2,FALSE),"")</f>
        <v/>
      </c>
      <c r="C358" s="61" t="str">
        <f t="shared" si="1"/>
        <v/>
      </c>
      <c r="D358" s="62"/>
      <c r="E358" s="62"/>
      <c r="F358" s="63"/>
      <c r="G358" s="62"/>
      <c r="H358" s="65"/>
      <c r="I358" s="65"/>
      <c r="J358" s="66" t="str">
        <f>IF(I358&lt;&gt;"",(I358-H358)-almoco,"")</f>
        <v/>
      </c>
      <c r="K358" s="67"/>
      <c r="L358" s="59"/>
      <c r="M358" s="59"/>
      <c r="N358" s="68"/>
      <c r="O358" s="69"/>
      <c r="P358" s="69"/>
      <c r="Q358" s="59"/>
      <c r="R358" s="69"/>
      <c r="S358" s="59"/>
      <c r="T358" s="59"/>
      <c r="U358" s="62"/>
      <c r="V358" s="65"/>
      <c r="W358" s="65"/>
      <c r="X358" s="66" t="str">
        <f>IF(W358&lt;&gt;"",IF((W358-V358)-almoco&gt;=corte_almoco,(W358-V358)-almoco,(W358-V358)),"")</f>
        <v/>
      </c>
      <c r="Y358" s="66" t="str">
        <f t="shared" si="2"/>
        <v/>
      </c>
      <c r="Z358" s="59"/>
      <c r="AA358" s="59"/>
      <c r="AB358" s="59"/>
      <c r="AC358" s="70"/>
      <c r="AD358" s="70"/>
      <c r="AE358" s="71" t="str">
        <f t="shared" si="3"/>
        <v/>
      </c>
      <c r="AF358" s="71" t="str">
        <f>IF(X358&lt;&gt;"",(HOUR(X358)+MINUTE(X358)/60)*custohh,"")</f>
        <v/>
      </c>
      <c r="AG358" s="70"/>
      <c r="AH358" s="71" t="str">
        <f t="shared" si="4"/>
        <v/>
      </c>
      <c r="AI358" s="59"/>
      <c r="AJ358" s="59"/>
      <c r="AK358" s="59"/>
      <c r="AL358" s="72"/>
      <c r="AM358" s="59"/>
      <c r="AN358" s="73"/>
      <c r="AO358" s="59"/>
      <c r="AP358" s="59"/>
      <c r="AQ358" s="74"/>
      <c r="AR358" s="74"/>
      <c r="AS358" s="62"/>
      <c r="AT358" s="62"/>
      <c r="AU358" s="59"/>
    </row>
    <row r="359">
      <c r="A359" s="59"/>
      <c r="B359" s="60" t="str">
        <f>IFERROR(VLOOKUP($A359,contratos,2,FALSE),"")</f>
        <v/>
      </c>
      <c r="C359" s="61" t="str">
        <f t="shared" si="1"/>
        <v/>
      </c>
      <c r="D359" s="62"/>
      <c r="E359" s="62"/>
      <c r="F359" s="63"/>
      <c r="G359" s="62"/>
      <c r="H359" s="65"/>
      <c r="I359" s="65"/>
      <c r="J359" s="66" t="str">
        <f>IF(I359&lt;&gt;"",(I359-H359)-almoco,"")</f>
        <v/>
      </c>
      <c r="K359" s="67"/>
      <c r="L359" s="59"/>
      <c r="M359" s="59"/>
      <c r="N359" s="68"/>
      <c r="O359" s="69"/>
      <c r="P359" s="69"/>
      <c r="Q359" s="59"/>
      <c r="R359" s="69"/>
      <c r="S359" s="59"/>
      <c r="T359" s="59"/>
      <c r="U359" s="62"/>
      <c r="V359" s="65"/>
      <c r="W359" s="65"/>
      <c r="X359" s="66" t="str">
        <f>IF(W359&lt;&gt;"",IF((W359-V359)-almoco&gt;=corte_almoco,(W359-V359)-almoco,(W359-V359)),"")</f>
        <v/>
      </c>
      <c r="Y359" s="66" t="str">
        <f t="shared" si="2"/>
        <v/>
      </c>
      <c r="Z359" s="59"/>
      <c r="AA359" s="59"/>
      <c r="AB359" s="59"/>
      <c r="AC359" s="70"/>
      <c r="AD359" s="70"/>
      <c r="AE359" s="71" t="str">
        <f t="shared" si="3"/>
        <v/>
      </c>
      <c r="AF359" s="71" t="str">
        <f>IF(X359&lt;&gt;"",(HOUR(X359)+MINUTE(X359)/60)*custohh,"")</f>
        <v/>
      </c>
      <c r="AG359" s="70"/>
      <c r="AH359" s="71" t="str">
        <f t="shared" si="4"/>
        <v/>
      </c>
      <c r="AI359" s="59"/>
      <c r="AJ359" s="59"/>
      <c r="AK359" s="59"/>
      <c r="AL359" s="72"/>
      <c r="AM359" s="59"/>
      <c r="AN359" s="73"/>
      <c r="AO359" s="59"/>
      <c r="AP359" s="59"/>
      <c r="AQ359" s="74"/>
      <c r="AR359" s="74"/>
      <c r="AS359" s="62"/>
      <c r="AT359" s="62"/>
      <c r="AU359" s="59"/>
    </row>
    <row r="360">
      <c r="A360" s="59"/>
      <c r="B360" s="60" t="str">
        <f>IFERROR(VLOOKUP($A360,contratos,2,FALSE),"")</f>
        <v/>
      </c>
      <c r="C360" s="61" t="str">
        <f t="shared" si="1"/>
        <v/>
      </c>
      <c r="D360" s="62"/>
      <c r="E360" s="62"/>
      <c r="F360" s="63"/>
      <c r="G360" s="62"/>
      <c r="H360" s="65"/>
      <c r="I360" s="65"/>
      <c r="J360" s="66" t="str">
        <f>IF(I360&lt;&gt;"",(I360-H360)-almoco,"")</f>
        <v/>
      </c>
      <c r="K360" s="67"/>
      <c r="L360" s="59"/>
      <c r="M360" s="59"/>
      <c r="N360" s="68"/>
      <c r="O360" s="69"/>
      <c r="P360" s="69"/>
      <c r="Q360" s="59"/>
      <c r="R360" s="69"/>
      <c r="S360" s="59"/>
      <c r="T360" s="59"/>
      <c r="U360" s="62"/>
      <c r="V360" s="65"/>
      <c r="W360" s="65"/>
      <c r="X360" s="66" t="str">
        <f>IF(W360&lt;&gt;"",IF((W360-V360)-almoco&gt;=corte_almoco,(W360-V360)-almoco,(W360-V360)),"")</f>
        <v/>
      </c>
      <c r="Y360" s="66" t="str">
        <f t="shared" si="2"/>
        <v/>
      </c>
      <c r="Z360" s="59"/>
      <c r="AA360" s="59"/>
      <c r="AB360" s="59"/>
      <c r="AC360" s="70"/>
      <c r="AD360" s="70"/>
      <c r="AE360" s="71" t="str">
        <f t="shared" si="3"/>
        <v/>
      </c>
      <c r="AF360" s="71" t="str">
        <f>IF(X360&lt;&gt;"",(HOUR(X360)+MINUTE(X360)/60)*custohh,"")</f>
        <v/>
      </c>
      <c r="AG360" s="70"/>
      <c r="AH360" s="71" t="str">
        <f t="shared" si="4"/>
        <v/>
      </c>
      <c r="AI360" s="59"/>
      <c r="AJ360" s="59"/>
      <c r="AK360" s="59"/>
      <c r="AL360" s="72"/>
      <c r="AM360" s="59"/>
      <c r="AN360" s="73"/>
      <c r="AO360" s="59"/>
      <c r="AP360" s="59"/>
      <c r="AQ360" s="74"/>
      <c r="AR360" s="74"/>
      <c r="AS360" s="62"/>
      <c r="AT360" s="62"/>
      <c r="AU360" s="59"/>
    </row>
    <row r="361">
      <c r="A361" s="59"/>
      <c r="B361" s="60" t="str">
        <f>IFERROR(VLOOKUP($A361,contratos,2,FALSE),"")</f>
        <v/>
      </c>
      <c r="C361" s="61" t="str">
        <f t="shared" si="1"/>
        <v/>
      </c>
      <c r="D361" s="62"/>
      <c r="E361" s="62"/>
      <c r="F361" s="63"/>
      <c r="G361" s="62"/>
      <c r="H361" s="65"/>
      <c r="I361" s="65"/>
      <c r="J361" s="66" t="str">
        <f>IF(I361&lt;&gt;"",(I361-H361)-almoco,"")</f>
        <v/>
      </c>
      <c r="K361" s="67"/>
      <c r="L361" s="59"/>
      <c r="M361" s="59"/>
      <c r="N361" s="68"/>
      <c r="O361" s="69"/>
      <c r="P361" s="69"/>
      <c r="Q361" s="59"/>
      <c r="R361" s="69"/>
      <c r="S361" s="59"/>
      <c r="T361" s="59"/>
      <c r="U361" s="62"/>
      <c r="V361" s="65"/>
      <c r="W361" s="65"/>
      <c r="X361" s="66" t="str">
        <f>IF(W361&lt;&gt;"",IF((W361-V361)-almoco&gt;=corte_almoco,(W361-V361)-almoco,(W361-V361)),"")</f>
        <v/>
      </c>
      <c r="Y361" s="66" t="str">
        <f t="shared" si="2"/>
        <v/>
      </c>
      <c r="Z361" s="59"/>
      <c r="AA361" s="59"/>
      <c r="AB361" s="59"/>
      <c r="AC361" s="70"/>
      <c r="AD361" s="70"/>
      <c r="AE361" s="71" t="str">
        <f t="shared" si="3"/>
        <v/>
      </c>
      <c r="AF361" s="71" t="str">
        <f>IF(X361&lt;&gt;"",(HOUR(X361)+MINUTE(X361)/60)*custohh,"")</f>
        <v/>
      </c>
      <c r="AG361" s="70"/>
      <c r="AH361" s="71" t="str">
        <f t="shared" si="4"/>
        <v/>
      </c>
      <c r="AI361" s="59"/>
      <c r="AJ361" s="59"/>
      <c r="AK361" s="59"/>
      <c r="AL361" s="72"/>
      <c r="AM361" s="59"/>
      <c r="AN361" s="73"/>
      <c r="AO361" s="59"/>
      <c r="AP361" s="59"/>
      <c r="AQ361" s="74"/>
      <c r="AR361" s="74"/>
      <c r="AS361" s="62"/>
      <c r="AT361" s="62"/>
      <c r="AU361" s="59"/>
    </row>
    <row r="362">
      <c r="A362" s="59"/>
      <c r="B362" s="60" t="str">
        <f>IFERROR(VLOOKUP($A362,contratos,2,FALSE),"")</f>
        <v/>
      </c>
      <c r="C362" s="61" t="str">
        <f t="shared" si="1"/>
        <v/>
      </c>
      <c r="D362" s="62"/>
      <c r="E362" s="62"/>
      <c r="F362" s="63"/>
      <c r="G362" s="62"/>
      <c r="H362" s="65"/>
      <c r="I362" s="65"/>
      <c r="J362" s="66" t="str">
        <f>IF(I362&lt;&gt;"",(I362-H362)-almoco,"")</f>
        <v/>
      </c>
      <c r="K362" s="67"/>
      <c r="L362" s="59"/>
      <c r="M362" s="59"/>
      <c r="N362" s="68"/>
      <c r="O362" s="69"/>
      <c r="P362" s="69"/>
      <c r="Q362" s="59"/>
      <c r="R362" s="69"/>
      <c r="S362" s="59"/>
      <c r="T362" s="59"/>
      <c r="U362" s="62"/>
      <c r="V362" s="65"/>
      <c r="W362" s="65"/>
      <c r="X362" s="66" t="str">
        <f>IF(W362&lt;&gt;"",IF((W362-V362)-almoco&gt;=corte_almoco,(W362-V362)-almoco,(W362-V362)),"")</f>
        <v/>
      </c>
      <c r="Y362" s="66" t="str">
        <f t="shared" si="2"/>
        <v/>
      </c>
      <c r="Z362" s="59"/>
      <c r="AA362" s="59"/>
      <c r="AB362" s="59"/>
      <c r="AC362" s="70"/>
      <c r="AD362" s="70"/>
      <c r="AE362" s="71" t="str">
        <f t="shared" si="3"/>
        <v/>
      </c>
      <c r="AF362" s="71" t="str">
        <f>IF(X362&lt;&gt;"",(HOUR(X362)+MINUTE(X362)/60)*custohh,"")</f>
        <v/>
      </c>
      <c r="AG362" s="70"/>
      <c r="AH362" s="71" t="str">
        <f t="shared" si="4"/>
        <v/>
      </c>
      <c r="AI362" s="59"/>
      <c r="AJ362" s="59"/>
      <c r="AK362" s="59"/>
      <c r="AL362" s="72"/>
      <c r="AM362" s="59"/>
      <c r="AN362" s="73"/>
      <c r="AO362" s="59"/>
      <c r="AP362" s="59"/>
      <c r="AQ362" s="74"/>
      <c r="AR362" s="74"/>
      <c r="AS362" s="62"/>
      <c r="AT362" s="62"/>
      <c r="AU362" s="59"/>
    </row>
    <row r="363">
      <c r="A363" s="59"/>
      <c r="B363" s="60" t="str">
        <f>IFERROR(VLOOKUP($A363,contratos,2,FALSE),"")</f>
        <v/>
      </c>
      <c r="C363" s="61" t="str">
        <f t="shared" si="1"/>
        <v/>
      </c>
      <c r="D363" s="62"/>
      <c r="E363" s="62"/>
      <c r="F363" s="63"/>
      <c r="G363" s="62"/>
      <c r="H363" s="65"/>
      <c r="I363" s="65"/>
      <c r="J363" s="66" t="str">
        <f>IF(I363&lt;&gt;"",(I363-H363)-almoco,"")</f>
        <v/>
      </c>
      <c r="K363" s="67"/>
      <c r="L363" s="59"/>
      <c r="M363" s="59"/>
      <c r="N363" s="68"/>
      <c r="O363" s="69"/>
      <c r="P363" s="69"/>
      <c r="Q363" s="59"/>
      <c r="R363" s="69"/>
      <c r="S363" s="59"/>
      <c r="T363" s="59"/>
      <c r="U363" s="62"/>
      <c r="V363" s="65"/>
      <c r="W363" s="65"/>
      <c r="X363" s="66" t="str">
        <f>IF(W363&lt;&gt;"",IF((W363-V363)-almoco&gt;=corte_almoco,(W363-V363)-almoco,(W363-V363)),"")</f>
        <v/>
      </c>
      <c r="Y363" s="66" t="str">
        <f t="shared" si="2"/>
        <v/>
      </c>
      <c r="Z363" s="59"/>
      <c r="AA363" s="59"/>
      <c r="AB363" s="59"/>
      <c r="AC363" s="70"/>
      <c r="AD363" s="70"/>
      <c r="AE363" s="71" t="str">
        <f t="shared" si="3"/>
        <v/>
      </c>
      <c r="AF363" s="71" t="str">
        <f>IF(X363&lt;&gt;"",(HOUR(X363)+MINUTE(X363)/60)*custohh,"")</f>
        <v/>
      </c>
      <c r="AG363" s="70"/>
      <c r="AH363" s="71" t="str">
        <f t="shared" si="4"/>
        <v/>
      </c>
      <c r="AI363" s="59"/>
      <c r="AJ363" s="59"/>
      <c r="AK363" s="59"/>
      <c r="AL363" s="72"/>
      <c r="AM363" s="59"/>
      <c r="AN363" s="73"/>
      <c r="AO363" s="59"/>
      <c r="AP363" s="59"/>
      <c r="AQ363" s="74"/>
      <c r="AR363" s="74"/>
      <c r="AS363" s="62"/>
      <c r="AT363" s="62"/>
      <c r="AU363" s="59"/>
    </row>
    <row r="364">
      <c r="A364" s="59"/>
      <c r="B364" s="60" t="str">
        <f>IFERROR(VLOOKUP($A364,contratos,2,FALSE),"")</f>
        <v/>
      </c>
      <c r="C364" s="61" t="str">
        <f t="shared" si="1"/>
        <v/>
      </c>
      <c r="D364" s="62"/>
      <c r="E364" s="62"/>
      <c r="F364" s="63"/>
      <c r="G364" s="62"/>
      <c r="H364" s="65"/>
      <c r="I364" s="65"/>
      <c r="J364" s="66" t="str">
        <f>IF(I364&lt;&gt;"",(I364-H364)-almoco,"")</f>
        <v/>
      </c>
      <c r="K364" s="67"/>
      <c r="L364" s="59"/>
      <c r="M364" s="59"/>
      <c r="N364" s="68"/>
      <c r="O364" s="69"/>
      <c r="P364" s="69"/>
      <c r="Q364" s="59"/>
      <c r="R364" s="69"/>
      <c r="S364" s="59"/>
      <c r="T364" s="59"/>
      <c r="U364" s="62"/>
      <c r="V364" s="65"/>
      <c r="W364" s="65"/>
      <c r="X364" s="66" t="str">
        <f>IF(W364&lt;&gt;"",IF((W364-V364)-almoco&gt;=corte_almoco,(W364-V364)-almoco,(W364-V364)),"")</f>
        <v/>
      </c>
      <c r="Y364" s="66" t="str">
        <f t="shared" si="2"/>
        <v/>
      </c>
      <c r="Z364" s="59"/>
      <c r="AA364" s="59"/>
      <c r="AB364" s="59"/>
      <c r="AC364" s="70"/>
      <c r="AD364" s="70"/>
      <c r="AE364" s="71" t="str">
        <f t="shared" si="3"/>
        <v/>
      </c>
      <c r="AF364" s="71" t="str">
        <f>IF(X364&lt;&gt;"",(HOUR(X364)+MINUTE(X364)/60)*custohh,"")</f>
        <v/>
      </c>
      <c r="AG364" s="70"/>
      <c r="AH364" s="71" t="str">
        <f t="shared" si="4"/>
        <v/>
      </c>
      <c r="AI364" s="59"/>
      <c r="AJ364" s="59"/>
      <c r="AK364" s="59"/>
      <c r="AL364" s="72"/>
      <c r="AM364" s="59"/>
      <c r="AN364" s="73"/>
      <c r="AO364" s="59"/>
      <c r="AP364" s="59"/>
      <c r="AQ364" s="74"/>
      <c r="AR364" s="74"/>
      <c r="AS364" s="62"/>
      <c r="AT364" s="62"/>
      <c r="AU364" s="59"/>
    </row>
    <row r="365">
      <c r="A365" s="59"/>
      <c r="B365" s="60" t="str">
        <f>IFERROR(VLOOKUP($A365,contratos,2,FALSE),"")</f>
        <v/>
      </c>
      <c r="C365" s="61" t="str">
        <f t="shared" si="1"/>
        <v/>
      </c>
      <c r="D365" s="62"/>
      <c r="E365" s="62"/>
      <c r="F365" s="63"/>
      <c r="G365" s="62"/>
      <c r="H365" s="65"/>
      <c r="I365" s="65"/>
      <c r="J365" s="66" t="str">
        <f>IF(I365&lt;&gt;"",(I365-H365)-almoco,"")</f>
        <v/>
      </c>
      <c r="K365" s="67"/>
      <c r="L365" s="59"/>
      <c r="M365" s="59"/>
      <c r="N365" s="68"/>
      <c r="O365" s="69"/>
      <c r="P365" s="69"/>
      <c r="Q365" s="59"/>
      <c r="R365" s="69"/>
      <c r="S365" s="59"/>
      <c r="T365" s="59"/>
      <c r="U365" s="62"/>
      <c r="V365" s="65"/>
      <c r="W365" s="65"/>
      <c r="X365" s="66" t="str">
        <f>IF(W365&lt;&gt;"",IF((W365-V365)-almoco&gt;=corte_almoco,(W365-V365)-almoco,(W365-V365)),"")</f>
        <v/>
      </c>
      <c r="Y365" s="66" t="str">
        <f t="shared" si="2"/>
        <v/>
      </c>
      <c r="Z365" s="59"/>
      <c r="AA365" s="59"/>
      <c r="AB365" s="59"/>
      <c r="AC365" s="70"/>
      <c r="AD365" s="70"/>
      <c r="AE365" s="71" t="str">
        <f t="shared" si="3"/>
        <v/>
      </c>
      <c r="AF365" s="71" t="str">
        <f>IF(X365&lt;&gt;"",(HOUR(X365)+MINUTE(X365)/60)*custohh,"")</f>
        <v/>
      </c>
      <c r="AG365" s="70"/>
      <c r="AH365" s="71" t="str">
        <f t="shared" si="4"/>
        <v/>
      </c>
      <c r="AI365" s="59"/>
      <c r="AJ365" s="59"/>
      <c r="AK365" s="59"/>
      <c r="AL365" s="72"/>
      <c r="AM365" s="59"/>
      <c r="AN365" s="73"/>
      <c r="AO365" s="59"/>
      <c r="AP365" s="59"/>
      <c r="AQ365" s="74"/>
      <c r="AR365" s="74"/>
      <c r="AS365" s="62"/>
      <c r="AT365" s="62"/>
      <c r="AU365" s="59"/>
    </row>
    <row r="366">
      <c r="A366" s="59"/>
      <c r="B366" s="60" t="str">
        <f>IFERROR(VLOOKUP($A366,contratos,2,FALSE),"")</f>
        <v/>
      </c>
      <c r="C366" s="61" t="str">
        <f t="shared" si="1"/>
        <v/>
      </c>
      <c r="D366" s="62"/>
      <c r="E366" s="62"/>
      <c r="F366" s="63"/>
      <c r="G366" s="62"/>
      <c r="H366" s="65"/>
      <c r="I366" s="65"/>
      <c r="J366" s="66" t="str">
        <f>IF(I366&lt;&gt;"",(I366-H366)-almoco,"")</f>
        <v/>
      </c>
      <c r="K366" s="67"/>
      <c r="L366" s="59"/>
      <c r="M366" s="59"/>
      <c r="N366" s="68"/>
      <c r="O366" s="69"/>
      <c r="P366" s="69"/>
      <c r="Q366" s="59"/>
      <c r="R366" s="69"/>
      <c r="S366" s="59"/>
      <c r="T366" s="59"/>
      <c r="U366" s="62"/>
      <c r="V366" s="65"/>
      <c r="W366" s="65"/>
      <c r="X366" s="66" t="str">
        <f>IF(W366&lt;&gt;"",IF((W366-V366)-almoco&gt;=corte_almoco,(W366-V366)-almoco,(W366-V366)),"")</f>
        <v/>
      </c>
      <c r="Y366" s="66" t="str">
        <f t="shared" si="2"/>
        <v/>
      </c>
      <c r="Z366" s="59"/>
      <c r="AA366" s="59"/>
      <c r="AB366" s="59"/>
      <c r="AC366" s="70"/>
      <c r="AD366" s="70"/>
      <c r="AE366" s="71" t="str">
        <f t="shared" si="3"/>
        <v/>
      </c>
      <c r="AF366" s="71" t="str">
        <f>IF(X366&lt;&gt;"",(HOUR(X366)+MINUTE(X366)/60)*custohh,"")</f>
        <v/>
      </c>
      <c r="AG366" s="70"/>
      <c r="AH366" s="71" t="str">
        <f t="shared" si="4"/>
        <v/>
      </c>
      <c r="AI366" s="59"/>
      <c r="AJ366" s="59"/>
      <c r="AK366" s="59"/>
      <c r="AL366" s="72"/>
      <c r="AM366" s="59"/>
      <c r="AN366" s="73"/>
      <c r="AO366" s="59"/>
      <c r="AP366" s="59"/>
      <c r="AQ366" s="74"/>
      <c r="AR366" s="74"/>
      <c r="AS366" s="62"/>
      <c r="AT366" s="62"/>
      <c r="AU366" s="59"/>
    </row>
    <row r="367">
      <c r="A367" s="59"/>
      <c r="B367" s="60" t="str">
        <f>IFERROR(VLOOKUP($A367,contratos,2,FALSE),"")</f>
        <v/>
      </c>
      <c r="C367" s="61" t="str">
        <f t="shared" si="1"/>
        <v/>
      </c>
      <c r="D367" s="62"/>
      <c r="E367" s="62"/>
      <c r="F367" s="63"/>
      <c r="G367" s="62"/>
      <c r="H367" s="65"/>
      <c r="I367" s="65"/>
      <c r="J367" s="66" t="str">
        <f>IF(I367&lt;&gt;"",(I367-H367)-almoco,"")</f>
        <v/>
      </c>
      <c r="K367" s="67"/>
      <c r="L367" s="59"/>
      <c r="M367" s="59"/>
      <c r="N367" s="68"/>
      <c r="O367" s="69"/>
      <c r="P367" s="69"/>
      <c r="Q367" s="59"/>
      <c r="R367" s="69"/>
      <c r="S367" s="59"/>
      <c r="T367" s="59"/>
      <c r="U367" s="62"/>
      <c r="V367" s="65"/>
      <c r="W367" s="65"/>
      <c r="X367" s="66" t="str">
        <f>IF(W367&lt;&gt;"",IF((W367-V367)-almoco&gt;=corte_almoco,(W367-V367)-almoco,(W367-V367)),"")</f>
        <v/>
      </c>
      <c r="Y367" s="66" t="str">
        <f t="shared" si="2"/>
        <v/>
      </c>
      <c r="Z367" s="59"/>
      <c r="AA367" s="59"/>
      <c r="AB367" s="59"/>
      <c r="AC367" s="70"/>
      <c r="AD367" s="70"/>
      <c r="AE367" s="71" t="str">
        <f t="shared" si="3"/>
        <v/>
      </c>
      <c r="AF367" s="71" t="str">
        <f>IF(X367&lt;&gt;"",(HOUR(X367)+MINUTE(X367)/60)*custohh,"")</f>
        <v/>
      </c>
      <c r="AG367" s="70"/>
      <c r="AH367" s="71" t="str">
        <f t="shared" si="4"/>
        <v/>
      </c>
      <c r="AI367" s="59"/>
      <c r="AJ367" s="59"/>
      <c r="AK367" s="59"/>
      <c r="AL367" s="72"/>
      <c r="AM367" s="59"/>
      <c r="AN367" s="73"/>
      <c r="AO367" s="59"/>
      <c r="AP367" s="59"/>
      <c r="AQ367" s="74"/>
      <c r="AR367" s="74"/>
      <c r="AS367" s="62"/>
      <c r="AT367" s="62"/>
      <c r="AU367" s="59"/>
    </row>
    <row r="368">
      <c r="A368" s="59"/>
      <c r="B368" s="60" t="str">
        <f>IFERROR(VLOOKUP($A368,contratos,2,FALSE),"")</f>
        <v/>
      </c>
      <c r="C368" s="61" t="str">
        <f t="shared" si="1"/>
        <v/>
      </c>
      <c r="D368" s="62"/>
      <c r="E368" s="62"/>
      <c r="F368" s="63"/>
      <c r="G368" s="62"/>
      <c r="H368" s="65"/>
      <c r="I368" s="65"/>
      <c r="J368" s="66" t="str">
        <f>IF(I368&lt;&gt;"",(I368-H368)-almoco,"")</f>
        <v/>
      </c>
      <c r="K368" s="67"/>
      <c r="L368" s="59"/>
      <c r="M368" s="59"/>
      <c r="N368" s="68"/>
      <c r="O368" s="69"/>
      <c r="P368" s="69"/>
      <c r="Q368" s="59"/>
      <c r="R368" s="69"/>
      <c r="S368" s="59"/>
      <c r="T368" s="59"/>
      <c r="U368" s="62"/>
      <c r="V368" s="65"/>
      <c r="W368" s="65"/>
      <c r="X368" s="66" t="str">
        <f>IF(W368&lt;&gt;"",IF((W368-V368)-almoco&gt;=corte_almoco,(W368-V368)-almoco,(W368-V368)),"")</f>
        <v/>
      </c>
      <c r="Y368" s="66" t="str">
        <f t="shared" si="2"/>
        <v/>
      </c>
      <c r="Z368" s="59"/>
      <c r="AA368" s="59"/>
      <c r="AB368" s="59"/>
      <c r="AC368" s="70"/>
      <c r="AD368" s="70"/>
      <c r="AE368" s="71" t="str">
        <f t="shared" si="3"/>
        <v/>
      </c>
      <c r="AF368" s="71" t="str">
        <f>IF(X368&lt;&gt;"",(HOUR(X368)+MINUTE(X368)/60)*custohh,"")</f>
        <v/>
      </c>
      <c r="AG368" s="70"/>
      <c r="AH368" s="71" t="str">
        <f t="shared" si="4"/>
        <v/>
      </c>
      <c r="AI368" s="59"/>
      <c r="AJ368" s="59"/>
      <c r="AK368" s="59"/>
      <c r="AL368" s="72"/>
      <c r="AM368" s="59"/>
      <c r="AN368" s="73"/>
      <c r="AO368" s="59"/>
      <c r="AP368" s="59"/>
      <c r="AQ368" s="74"/>
      <c r="AR368" s="74"/>
      <c r="AS368" s="62"/>
      <c r="AT368" s="62"/>
      <c r="AU368" s="59"/>
    </row>
    <row r="369">
      <c r="A369" s="59"/>
      <c r="B369" s="60" t="str">
        <f>IFERROR(VLOOKUP($A369,contratos,2,FALSE),"")</f>
        <v/>
      </c>
      <c r="C369" s="61" t="str">
        <f t="shared" si="1"/>
        <v/>
      </c>
      <c r="D369" s="62"/>
      <c r="E369" s="62"/>
      <c r="F369" s="63"/>
      <c r="G369" s="62"/>
      <c r="H369" s="65"/>
      <c r="I369" s="65"/>
      <c r="J369" s="66" t="str">
        <f>IF(I369&lt;&gt;"",(I369-H369)-almoco,"")</f>
        <v/>
      </c>
      <c r="K369" s="67"/>
      <c r="L369" s="59"/>
      <c r="M369" s="59"/>
      <c r="N369" s="68"/>
      <c r="O369" s="69"/>
      <c r="P369" s="69"/>
      <c r="Q369" s="59"/>
      <c r="R369" s="69"/>
      <c r="S369" s="59"/>
      <c r="T369" s="59"/>
      <c r="U369" s="62"/>
      <c r="V369" s="65"/>
      <c r="W369" s="65"/>
      <c r="X369" s="66" t="str">
        <f>IF(W369&lt;&gt;"",IF((W369-V369)-almoco&gt;=corte_almoco,(W369-V369)-almoco,(W369-V369)),"")</f>
        <v/>
      </c>
      <c r="Y369" s="66" t="str">
        <f t="shared" si="2"/>
        <v/>
      </c>
      <c r="Z369" s="59"/>
      <c r="AA369" s="59"/>
      <c r="AB369" s="59"/>
      <c r="AC369" s="70"/>
      <c r="AD369" s="70"/>
      <c r="AE369" s="71" t="str">
        <f t="shared" si="3"/>
        <v/>
      </c>
      <c r="AF369" s="71" t="str">
        <f>IF(X369&lt;&gt;"",(HOUR(X369)+MINUTE(X369)/60)*custohh,"")</f>
        <v/>
      </c>
      <c r="AG369" s="70"/>
      <c r="AH369" s="71" t="str">
        <f t="shared" si="4"/>
        <v/>
      </c>
      <c r="AI369" s="59"/>
      <c r="AJ369" s="59"/>
      <c r="AK369" s="59"/>
      <c r="AL369" s="72"/>
      <c r="AM369" s="59"/>
      <c r="AN369" s="73"/>
      <c r="AO369" s="59"/>
      <c r="AP369" s="59"/>
      <c r="AQ369" s="74"/>
      <c r="AR369" s="74"/>
      <c r="AS369" s="62"/>
      <c r="AT369" s="62"/>
      <c r="AU369" s="59"/>
    </row>
    <row r="370">
      <c r="A370" s="59"/>
      <c r="B370" s="60" t="str">
        <f>IFERROR(VLOOKUP($A370,contratos,2,FALSE),"")</f>
        <v/>
      </c>
      <c r="C370" s="61" t="str">
        <f t="shared" si="1"/>
        <v/>
      </c>
      <c r="D370" s="62"/>
      <c r="E370" s="62"/>
      <c r="F370" s="63"/>
      <c r="G370" s="62"/>
      <c r="H370" s="65"/>
      <c r="I370" s="65"/>
      <c r="J370" s="66" t="str">
        <f>IF(I370&lt;&gt;"",(I370-H370)-almoco,"")</f>
        <v/>
      </c>
      <c r="K370" s="67"/>
      <c r="L370" s="59"/>
      <c r="M370" s="59"/>
      <c r="N370" s="68"/>
      <c r="O370" s="69"/>
      <c r="P370" s="69"/>
      <c r="Q370" s="59"/>
      <c r="R370" s="69"/>
      <c r="S370" s="59"/>
      <c r="T370" s="59"/>
      <c r="U370" s="62"/>
      <c r="V370" s="65"/>
      <c r="W370" s="65"/>
      <c r="X370" s="66" t="str">
        <f>IF(W370&lt;&gt;"",IF((W370-V370)-almoco&gt;=corte_almoco,(W370-V370)-almoco,(W370-V370)),"")</f>
        <v/>
      </c>
      <c r="Y370" s="66" t="str">
        <f t="shared" si="2"/>
        <v/>
      </c>
      <c r="Z370" s="59"/>
      <c r="AA370" s="59"/>
      <c r="AB370" s="59"/>
      <c r="AC370" s="70"/>
      <c r="AD370" s="70"/>
      <c r="AE370" s="71" t="str">
        <f t="shared" si="3"/>
        <v/>
      </c>
      <c r="AF370" s="71" t="str">
        <f>IF(X370&lt;&gt;"",(HOUR(X370)+MINUTE(X370)/60)*custohh,"")</f>
        <v/>
      </c>
      <c r="AG370" s="70"/>
      <c r="AH370" s="71" t="str">
        <f t="shared" si="4"/>
        <v/>
      </c>
      <c r="AI370" s="59"/>
      <c r="AJ370" s="59"/>
      <c r="AK370" s="59"/>
      <c r="AL370" s="72"/>
      <c r="AM370" s="59"/>
      <c r="AN370" s="73"/>
      <c r="AO370" s="59"/>
      <c r="AP370" s="59"/>
      <c r="AQ370" s="74"/>
      <c r="AR370" s="74"/>
      <c r="AS370" s="62"/>
      <c r="AT370" s="62"/>
      <c r="AU370" s="59"/>
    </row>
    <row r="371">
      <c r="A371" s="59"/>
      <c r="B371" s="60" t="str">
        <f>IFERROR(VLOOKUP($A371,contratos,2,FALSE),"")</f>
        <v/>
      </c>
      <c r="C371" s="61" t="str">
        <f t="shared" si="1"/>
        <v/>
      </c>
      <c r="D371" s="62"/>
      <c r="E371" s="62"/>
      <c r="F371" s="63"/>
      <c r="G371" s="62"/>
      <c r="H371" s="65"/>
      <c r="I371" s="65"/>
      <c r="J371" s="66" t="str">
        <f>IF(I371&lt;&gt;"",(I371-H371)-almoco,"")</f>
        <v/>
      </c>
      <c r="K371" s="67"/>
      <c r="L371" s="59"/>
      <c r="M371" s="59"/>
      <c r="N371" s="68"/>
      <c r="O371" s="69"/>
      <c r="P371" s="69"/>
      <c r="Q371" s="59"/>
      <c r="R371" s="69"/>
      <c r="S371" s="59"/>
      <c r="T371" s="59"/>
      <c r="U371" s="62"/>
      <c r="V371" s="65"/>
      <c r="W371" s="65"/>
      <c r="X371" s="66" t="str">
        <f>IF(W371&lt;&gt;"",IF((W371-V371)-almoco&gt;=corte_almoco,(W371-V371)-almoco,(W371-V371)),"")</f>
        <v/>
      </c>
      <c r="Y371" s="66" t="str">
        <f t="shared" si="2"/>
        <v/>
      </c>
      <c r="Z371" s="59"/>
      <c r="AA371" s="59"/>
      <c r="AB371" s="59"/>
      <c r="AC371" s="70"/>
      <c r="AD371" s="70"/>
      <c r="AE371" s="71" t="str">
        <f t="shared" si="3"/>
        <v/>
      </c>
      <c r="AF371" s="71" t="str">
        <f>IF(X371&lt;&gt;"",(HOUR(X371)+MINUTE(X371)/60)*custohh,"")</f>
        <v/>
      </c>
      <c r="AG371" s="70"/>
      <c r="AH371" s="71" t="str">
        <f t="shared" si="4"/>
        <v/>
      </c>
      <c r="AI371" s="59"/>
      <c r="AJ371" s="59"/>
      <c r="AK371" s="59"/>
      <c r="AL371" s="72"/>
      <c r="AM371" s="59"/>
      <c r="AN371" s="73"/>
      <c r="AO371" s="59"/>
      <c r="AP371" s="59"/>
      <c r="AQ371" s="74"/>
      <c r="AR371" s="74"/>
      <c r="AS371" s="62"/>
      <c r="AT371" s="62"/>
      <c r="AU371" s="59"/>
    </row>
    <row r="372">
      <c r="A372" s="59"/>
      <c r="B372" s="60" t="str">
        <f>IFERROR(VLOOKUP($A372,contratos,2,FALSE),"")</f>
        <v/>
      </c>
      <c r="C372" s="61" t="str">
        <f t="shared" si="1"/>
        <v/>
      </c>
      <c r="D372" s="62"/>
      <c r="E372" s="62"/>
      <c r="F372" s="63"/>
      <c r="G372" s="62"/>
      <c r="H372" s="65"/>
      <c r="I372" s="65"/>
      <c r="J372" s="66" t="str">
        <f>IF(I372&lt;&gt;"",(I372-H372)-almoco,"")</f>
        <v/>
      </c>
      <c r="K372" s="67"/>
      <c r="L372" s="59"/>
      <c r="M372" s="59"/>
      <c r="N372" s="68"/>
      <c r="O372" s="69"/>
      <c r="P372" s="69"/>
      <c r="Q372" s="59"/>
      <c r="R372" s="69"/>
      <c r="S372" s="59"/>
      <c r="T372" s="59"/>
      <c r="U372" s="62"/>
      <c r="V372" s="65"/>
      <c r="W372" s="65"/>
      <c r="X372" s="66" t="str">
        <f>IF(W372&lt;&gt;"",IF((W372-V372)-almoco&gt;=corte_almoco,(W372-V372)-almoco,(W372-V372)),"")</f>
        <v/>
      </c>
      <c r="Y372" s="66" t="str">
        <f t="shared" si="2"/>
        <v/>
      </c>
      <c r="Z372" s="59"/>
      <c r="AA372" s="59"/>
      <c r="AB372" s="59"/>
      <c r="AC372" s="70"/>
      <c r="AD372" s="70"/>
      <c r="AE372" s="71" t="str">
        <f t="shared" si="3"/>
        <v/>
      </c>
      <c r="AF372" s="71" t="str">
        <f>IF(X372&lt;&gt;"",(HOUR(X372)+MINUTE(X372)/60)*custohh,"")</f>
        <v/>
      </c>
      <c r="AG372" s="70"/>
      <c r="AH372" s="71" t="str">
        <f t="shared" si="4"/>
        <v/>
      </c>
      <c r="AI372" s="59"/>
      <c r="AJ372" s="59"/>
      <c r="AK372" s="59"/>
      <c r="AL372" s="72"/>
      <c r="AM372" s="59"/>
      <c r="AN372" s="73"/>
      <c r="AO372" s="59"/>
      <c r="AP372" s="59"/>
      <c r="AQ372" s="74"/>
      <c r="AR372" s="74"/>
      <c r="AS372" s="62"/>
      <c r="AT372" s="62"/>
      <c r="AU372" s="59"/>
    </row>
    <row r="373">
      <c r="A373" s="59"/>
      <c r="B373" s="60" t="str">
        <f>IFERROR(VLOOKUP($A373,contratos,2,FALSE),"")</f>
        <v/>
      </c>
      <c r="C373" s="61" t="str">
        <f t="shared" si="1"/>
        <v/>
      </c>
      <c r="D373" s="62"/>
      <c r="E373" s="62"/>
      <c r="F373" s="63"/>
      <c r="G373" s="62"/>
      <c r="H373" s="65"/>
      <c r="I373" s="65"/>
      <c r="J373" s="66" t="str">
        <f>IF(I373&lt;&gt;"",(I373-H373)-almoco,"")</f>
        <v/>
      </c>
      <c r="K373" s="67"/>
      <c r="L373" s="59"/>
      <c r="M373" s="59"/>
      <c r="N373" s="68"/>
      <c r="O373" s="69"/>
      <c r="P373" s="69"/>
      <c r="Q373" s="59"/>
      <c r="R373" s="69"/>
      <c r="S373" s="59"/>
      <c r="T373" s="59"/>
      <c r="U373" s="62"/>
      <c r="V373" s="65"/>
      <c r="W373" s="65"/>
      <c r="X373" s="66" t="str">
        <f>IF(W373&lt;&gt;"",IF((W373-V373)-almoco&gt;=corte_almoco,(W373-V373)-almoco,(W373-V373)),"")</f>
        <v/>
      </c>
      <c r="Y373" s="66" t="str">
        <f t="shared" si="2"/>
        <v/>
      </c>
      <c r="Z373" s="59"/>
      <c r="AA373" s="59"/>
      <c r="AB373" s="59"/>
      <c r="AC373" s="70"/>
      <c r="AD373" s="70"/>
      <c r="AE373" s="71" t="str">
        <f t="shared" si="3"/>
        <v/>
      </c>
      <c r="AF373" s="71" t="str">
        <f>IF(X373&lt;&gt;"",(HOUR(X373)+MINUTE(X373)/60)*custohh,"")</f>
        <v/>
      </c>
      <c r="AG373" s="70"/>
      <c r="AH373" s="71" t="str">
        <f t="shared" si="4"/>
        <v/>
      </c>
      <c r="AI373" s="59"/>
      <c r="AJ373" s="59"/>
      <c r="AK373" s="59"/>
      <c r="AL373" s="72"/>
      <c r="AM373" s="59"/>
      <c r="AN373" s="73"/>
      <c r="AO373" s="59"/>
      <c r="AP373" s="59"/>
      <c r="AQ373" s="74"/>
      <c r="AR373" s="74"/>
      <c r="AS373" s="62"/>
      <c r="AT373" s="62"/>
      <c r="AU373" s="59"/>
    </row>
    <row r="374">
      <c r="A374" s="59"/>
      <c r="B374" s="60" t="str">
        <f>IFERROR(VLOOKUP($A374,contratos,2,FALSE),"")</f>
        <v/>
      </c>
      <c r="C374" s="61" t="str">
        <f t="shared" si="1"/>
        <v/>
      </c>
      <c r="D374" s="62"/>
      <c r="E374" s="62"/>
      <c r="F374" s="63"/>
      <c r="G374" s="62"/>
      <c r="H374" s="65"/>
      <c r="I374" s="65"/>
      <c r="J374" s="66" t="str">
        <f>IF(I374&lt;&gt;"",(I374-H374)-almoco,"")</f>
        <v/>
      </c>
      <c r="K374" s="67"/>
      <c r="L374" s="59"/>
      <c r="M374" s="59"/>
      <c r="N374" s="68"/>
      <c r="O374" s="69"/>
      <c r="P374" s="69"/>
      <c r="Q374" s="59"/>
      <c r="R374" s="69"/>
      <c r="S374" s="59"/>
      <c r="T374" s="59"/>
      <c r="U374" s="62"/>
      <c r="V374" s="65"/>
      <c r="W374" s="65"/>
      <c r="X374" s="66" t="str">
        <f>IF(W374&lt;&gt;"",IF((W374-V374)-almoco&gt;=corte_almoco,(W374-V374)-almoco,(W374-V374)),"")</f>
        <v/>
      </c>
      <c r="Y374" s="66" t="str">
        <f t="shared" si="2"/>
        <v/>
      </c>
      <c r="Z374" s="59"/>
      <c r="AA374" s="59"/>
      <c r="AB374" s="59"/>
      <c r="AC374" s="70"/>
      <c r="AD374" s="70"/>
      <c r="AE374" s="71" t="str">
        <f t="shared" si="3"/>
        <v/>
      </c>
      <c r="AF374" s="71" t="str">
        <f>IF(X374&lt;&gt;"",(HOUR(X374)+MINUTE(X374)/60)*custohh,"")</f>
        <v/>
      </c>
      <c r="AG374" s="70"/>
      <c r="AH374" s="71" t="str">
        <f t="shared" si="4"/>
        <v/>
      </c>
      <c r="AI374" s="59"/>
      <c r="AJ374" s="59"/>
      <c r="AK374" s="59"/>
      <c r="AL374" s="72"/>
      <c r="AM374" s="59"/>
      <c r="AN374" s="73"/>
      <c r="AO374" s="59"/>
      <c r="AP374" s="59"/>
      <c r="AQ374" s="74"/>
      <c r="AR374" s="74"/>
      <c r="AS374" s="62"/>
      <c r="AT374" s="62"/>
      <c r="AU374" s="59"/>
    </row>
    <row r="375">
      <c r="A375" s="59"/>
      <c r="B375" s="60" t="str">
        <f>IFERROR(VLOOKUP($A375,contratos,2,FALSE),"")</f>
        <v/>
      </c>
      <c r="C375" s="61" t="str">
        <f t="shared" si="1"/>
        <v/>
      </c>
      <c r="D375" s="62"/>
      <c r="E375" s="62"/>
      <c r="F375" s="63"/>
      <c r="G375" s="62"/>
      <c r="H375" s="65"/>
      <c r="I375" s="65"/>
      <c r="J375" s="66" t="str">
        <f>IF(I375&lt;&gt;"",(I375-H375)-almoco,"")</f>
        <v/>
      </c>
      <c r="K375" s="67"/>
      <c r="L375" s="59"/>
      <c r="M375" s="59"/>
      <c r="N375" s="68"/>
      <c r="O375" s="69"/>
      <c r="P375" s="69"/>
      <c r="Q375" s="59"/>
      <c r="R375" s="69"/>
      <c r="S375" s="59"/>
      <c r="T375" s="59"/>
      <c r="U375" s="62"/>
      <c r="V375" s="65"/>
      <c r="W375" s="65"/>
      <c r="X375" s="66" t="str">
        <f>IF(W375&lt;&gt;"",IF((W375-V375)-almoco&gt;=corte_almoco,(W375-V375)-almoco,(W375-V375)),"")</f>
        <v/>
      </c>
      <c r="Y375" s="66" t="str">
        <f t="shared" si="2"/>
        <v/>
      </c>
      <c r="Z375" s="59"/>
      <c r="AA375" s="59"/>
      <c r="AB375" s="59"/>
      <c r="AC375" s="70"/>
      <c r="AD375" s="70"/>
      <c r="AE375" s="71" t="str">
        <f t="shared" si="3"/>
        <v/>
      </c>
      <c r="AF375" s="71" t="str">
        <f>IF(X375&lt;&gt;"",(HOUR(X375)+MINUTE(X375)/60)*custohh,"")</f>
        <v/>
      </c>
      <c r="AG375" s="70"/>
      <c r="AH375" s="71" t="str">
        <f t="shared" si="4"/>
        <v/>
      </c>
      <c r="AI375" s="59"/>
      <c r="AJ375" s="59"/>
      <c r="AK375" s="59"/>
      <c r="AL375" s="72"/>
      <c r="AM375" s="59"/>
      <c r="AN375" s="73"/>
      <c r="AO375" s="59"/>
      <c r="AP375" s="59"/>
      <c r="AQ375" s="74"/>
      <c r="AR375" s="74"/>
      <c r="AS375" s="62"/>
      <c r="AT375" s="62"/>
      <c r="AU375" s="59"/>
    </row>
    <row r="376">
      <c r="A376" s="59"/>
      <c r="B376" s="60" t="str">
        <f>IFERROR(VLOOKUP($A376,contratos,2,FALSE),"")</f>
        <v/>
      </c>
      <c r="C376" s="61" t="str">
        <f t="shared" si="1"/>
        <v/>
      </c>
      <c r="D376" s="62"/>
      <c r="E376" s="62"/>
      <c r="F376" s="63"/>
      <c r="G376" s="62"/>
      <c r="H376" s="65"/>
      <c r="I376" s="65"/>
      <c r="J376" s="66" t="str">
        <f>IF(I376&lt;&gt;"",(I376-H376)-almoco,"")</f>
        <v/>
      </c>
      <c r="K376" s="67"/>
      <c r="L376" s="59"/>
      <c r="M376" s="59"/>
      <c r="N376" s="68"/>
      <c r="O376" s="69"/>
      <c r="P376" s="69"/>
      <c r="Q376" s="59"/>
      <c r="R376" s="69"/>
      <c r="S376" s="59"/>
      <c r="T376" s="59"/>
      <c r="U376" s="62"/>
      <c r="V376" s="65"/>
      <c r="W376" s="65"/>
      <c r="X376" s="66" t="str">
        <f>IF(W376&lt;&gt;"",IF((W376-V376)-almoco&gt;=corte_almoco,(W376-V376)-almoco,(W376-V376)),"")</f>
        <v/>
      </c>
      <c r="Y376" s="66" t="str">
        <f t="shared" si="2"/>
        <v/>
      </c>
      <c r="Z376" s="59"/>
      <c r="AA376" s="59"/>
      <c r="AB376" s="59"/>
      <c r="AC376" s="70"/>
      <c r="AD376" s="70"/>
      <c r="AE376" s="71" t="str">
        <f t="shared" si="3"/>
        <v/>
      </c>
      <c r="AF376" s="71" t="str">
        <f>IF(X376&lt;&gt;"",(HOUR(X376)+MINUTE(X376)/60)*custohh,"")</f>
        <v/>
      </c>
      <c r="AG376" s="70"/>
      <c r="AH376" s="71" t="str">
        <f t="shared" si="4"/>
        <v/>
      </c>
      <c r="AI376" s="59"/>
      <c r="AJ376" s="59"/>
      <c r="AK376" s="59"/>
      <c r="AL376" s="72"/>
      <c r="AM376" s="59"/>
      <c r="AN376" s="73"/>
      <c r="AO376" s="59"/>
      <c r="AP376" s="59"/>
      <c r="AQ376" s="74"/>
      <c r="AR376" s="74"/>
      <c r="AS376" s="62"/>
      <c r="AT376" s="62"/>
      <c r="AU376" s="59"/>
    </row>
    <row r="377">
      <c r="A377" s="59"/>
      <c r="B377" s="60" t="str">
        <f>IFERROR(VLOOKUP($A377,contratos,2,FALSE),"")</f>
        <v/>
      </c>
      <c r="C377" s="61" t="str">
        <f t="shared" si="1"/>
        <v/>
      </c>
      <c r="D377" s="62"/>
      <c r="E377" s="62"/>
      <c r="F377" s="63"/>
      <c r="G377" s="62"/>
      <c r="H377" s="65"/>
      <c r="I377" s="65"/>
      <c r="J377" s="66" t="str">
        <f>IF(I377&lt;&gt;"",(I377-H377)-almoco,"")</f>
        <v/>
      </c>
      <c r="K377" s="67"/>
      <c r="L377" s="59"/>
      <c r="M377" s="59"/>
      <c r="N377" s="68"/>
      <c r="O377" s="69"/>
      <c r="P377" s="69"/>
      <c r="Q377" s="59"/>
      <c r="R377" s="69"/>
      <c r="S377" s="59"/>
      <c r="T377" s="59"/>
      <c r="U377" s="62"/>
      <c r="V377" s="65"/>
      <c r="W377" s="65"/>
      <c r="X377" s="66" t="str">
        <f>IF(W377&lt;&gt;"",IF((W377-V377)-almoco&gt;=corte_almoco,(W377-V377)-almoco,(W377-V377)),"")</f>
        <v/>
      </c>
      <c r="Y377" s="66" t="str">
        <f t="shared" si="2"/>
        <v/>
      </c>
      <c r="Z377" s="59"/>
      <c r="AA377" s="59"/>
      <c r="AB377" s="59"/>
      <c r="AC377" s="70"/>
      <c r="AD377" s="70"/>
      <c r="AE377" s="71" t="str">
        <f t="shared" si="3"/>
        <v/>
      </c>
      <c r="AF377" s="71" t="str">
        <f>IF(X377&lt;&gt;"",(HOUR(X377)+MINUTE(X377)/60)*custohh,"")</f>
        <v/>
      </c>
      <c r="AG377" s="70"/>
      <c r="AH377" s="71" t="str">
        <f t="shared" si="4"/>
        <v/>
      </c>
      <c r="AI377" s="59"/>
      <c r="AJ377" s="59"/>
      <c r="AK377" s="59"/>
      <c r="AL377" s="72"/>
      <c r="AM377" s="59"/>
      <c r="AN377" s="73"/>
      <c r="AO377" s="59"/>
      <c r="AP377" s="59"/>
      <c r="AQ377" s="74"/>
      <c r="AR377" s="74"/>
      <c r="AS377" s="62"/>
      <c r="AT377" s="62"/>
      <c r="AU377" s="59"/>
    </row>
    <row r="378">
      <c r="A378" s="59"/>
      <c r="B378" s="60" t="str">
        <f>IFERROR(VLOOKUP($A378,contratos,2,FALSE),"")</f>
        <v/>
      </c>
      <c r="C378" s="61" t="str">
        <f t="shared" si="1"/>
        <v/>
      </c>
      <c r="D378" s="62"/>
      <c r="E378" s="62"/>
      <c r="F378" s="63"/>
      <c r="G378" s="62"/>
      <c r="H378" s="65"/>
      <c r="I378" s="65"/>
      <c r="J378" s="66" t="str">
        <f>IF(I378&lt;&gt;"",(I378-H378)-almoco,"")</f>
        <v/>
      </c>
      <c r="K378" s="67"/>
      <c r="L378" s="59"/>
      <c r="M378" s="59"/>
      <c r="N378" s="68"/>
      <c r="O378" s="69"/>
      <c r="P378" s="69"/>
      <c r="Q378" s="59"/>
      <c r="R378" s="69"/>
      <c r="S378" s="59"/>
      <c r="T378" s="59"/>
      <c r="U378" s="62"/>
      <c r="V378" s="65"/>
      <c r="W378" s="65"/>
      <c r="X378" s="66" t="str">
        <f>IF(W378&lt;&gt;"",IF((W378-V378)-almoco&gt;=corte_almoco,(W378-V378)-almoco,(W378-V378)),"")</f>
        <v/>
      </c>
      <c r="Y378" s="66" t="str">
        <f t="shared" si="2"/>
        <v/>
      </c>
      <c r="Z378" s="59"/>
      <c r="AA378" s="59"/>
      <c r="AB378" s="59"/>
      <c r="AC378" s="70"/>
      <c r="AD378" s="70"/>
      <c r="AE378" s="71" t="str">
        <f t="shared" si="3"/>
        <v/>
      </c>
      <c r="AF378" s="71" t="str">
        <f>IF(X378&lt;&gt;"",(HOUR(X378)+MINUTE(X378)/60)*custohh,"")</f>
        <v/>
      </c>
      <c r="AG378" s="70"/>
      <c r="AH378" s="71" t="str">
        <f t="shared" si="4"/>
        <v/>
      </c>
      <c r="AI378" s="59"/>
      <c r="AJ378" s="59"/>
      <c r="AK378" s="59"/>
      <c r="AL378" s="72"/>
      <c r="AM378" s="59"/>
      <c r="AN378" s="73"/>
      <c r="AO378" s="59"/>
      <c r="AP378" s="59"/>
      <c r="AQ378" s="74"/>
      <c r="AR378" s="74"/>
      <c r="AS378" s="62"/>
      <c r="AT378" s="62"/>
      <c r="AU378" s="59"/>
    </row>
    <row r="379">
      <c r="A379" s="59"/>
      <c r="B379" s="60" t="str">
        <f>IFERROR(VLOOKUP($A379,contratos,2,FALSE),"")</f>
        <v/>
      </c>
      <c r="C379" s="61" t="str">
        <f t="shared" si="1"/>
        <v/>
      </c>
      <c r="D379" s="62"/>
      <c r="E379" s="62"/>
      <c r="F379" s="63"/>
      <c r="G379" s="62"/>
      <c r="H379" s="65"/>
      <c r="I379" s="65"/>
      <c r="J379" s="66" t="str">
        <f>IF(I379&lt;&gt;"",(I379-H379)-almoco,"")</f>
        <v/>
      </c>
      <c r="K379" s="67"/>
      <c r="L379" s="59"/>
      <c r="M379" s="59"/>
      <c r="N379" s="68"/>
      <c r="O379" s="69"/>
      <c r="P379" s="69"/>
      <c r="Q379" s="59"/>
      <c r="R379" s="69"/>
      <c r="S379" s="59"/>
      <c r="T379" s="59"/>
      <c r="U379" s="62"/>
      <c r="V379" s="65"/>
      <c r="W379" s="65"/>
      <c r="X379" s="66" t="str">
        <f>IF(W379&lt;&gt;"",IF((W379-V379)-almoco&gt;=corte_almoco,(W379-V379)-almoco,(W379-V379)),"")</f>
        <v/>
      </c>
      <c r="Y379" s="66" t="str">
        <f t="shared" si="2"/>
        <v/>
      </c>
      <c r="Z379" s="59"/>
      <c r="AA379" s="59"/>
      <c r="AB379" s="59"/>
      <c r="AC379" s="70"/>
      <c r="AD379" s="70"/>
      <c r="AE379" s="71" t="str">
        <f t="shared" si="3"/>
        <v/>
      </c>
      <c r="AF379" s="71" t="str">
        <f>IF(X379&lt;&gt;"",(HOUR(X379)+MINUTE(X379)/60)*custohh,"")</f>
        <v/>
      </c>
      <c r="AG379" s="70"/>
      <c r="AH379" s="71" t="str">
        <f t="shared" si="4"/>
        <v/>
      </c>
      <c r="AI379" s="59"/>
      <c r="AJ379" s="59"/>
      <c r="AK379" s="59"/>
      <c r="AL379" s="72"/>
      <c r="AM379" s="59"/>
      <c r="AN379" s="73"/>
      <c r="AO379" s="59"/>
      <c r="AP379" s="59"/>
      <c r="AQ379" s="74"/>
      <c r="AR379" s="74"/>
      <c r="AS379" s="62"/>
      <c r="AT379" s="62"/>
      <c r="AU379" s="59"/>
    </row>
    <row r="380">
      <c r="A380" s="59"/>
      <c r="B380" s="60" t="str">
        <f>IFERROR(VLOOKUP($A380,contratos,2,FALSE),"")</f>
        <v/>
      </c>
      <c r="C380" s="61" t="str">
        <f t="shared" si="1"/>
        <v/>
      </c>
      <c r="D380" s="62"/>
      <c r="E380" s="62"/>
      <c r="F380" s="63"/>
      <c r="G380" s="62"/>
      <c r="H380" s="65"/>
      <c r="I380" s="65"/>
      <c r="J380" s="66" t="str">
        <f>IF(I380&lt;&gt;"",(I380-H380)-almoco,"")</f>
        <v/>
      </c>
      <c r="K380" s="67"/>
      <c r="L380" s="59"/>
      <c r="M380" s="59"/>
      <c r="N380" s="68"/>
      <c r="O380" s="69"/>
      <c r="P380" s="69"/>
      <c r="Q380" s="59"/>
      <c r="R380" s="69"/>
      <c r="S380" s="59"/>
      <c r="T380" s="59"/>
      <c r="U380" s="62"/>
      <c r="V380" s="65"/>
      <c r="W380" s="65"/>
      <c r="X380" s="66" t="str">
        <f>IF(W380&lt;&gt;"",IF((W380-V380)-almoco&gt;=corte_almoco,(W380-V380)-almoco,(W380-V380)),"")</f>
        <v/>
      </c>
      <c r="Y380" s="66" t="str">
        <f t="shared" si="2"/>
        <v/>
      </c>
      <c r="Z380" s="59"/>
      <c r="AA380" s="59"/>
      <c r="AB380" s="59"/>
      <c r="AC380" s="70"/>
      <c r="AD380" s="70"/>
      <c r="AE380" s="71" t="str">
        <f t="shared" si="3"/>
        <v/>
      </c>
      <c r="AF380" s="71" t="str">
        <f>IF(X380&lt;&gt;"",(HOUR(X380)+MINUTE(X380)/60)*custohh,"")</f>
        <v/>
      </c>
      <c r="AG380" s="70"/>
      <c r="AH380" s="71" t="str">
        <f t="shared" si="4"/>
        <v/>
      </c>
      <c r="AI380" s="59"/>
      <c r="AJ380" s="59"/>
      <c r="AK380" s="59"/>
      <c r="AL380" s="72"/>
      <c r="AM380" s="59"/>
      <c r="AN380" s="73"/>
      <c r="AO380" s="59"/>
      <c r="AP380" s="59"/>
      <c r="AQ380" s="74"/>
      <c r="AR380" s="74"/>
      <c r="AS380" s="62"/>
      <c r="AT380" s="62"/>
      <c r="AU380" s="59"/>
    </row>
    <row r="381">
      <c r="A381" s="59"/>
      <c r="B381" s="60" t="str">
        <f>IFERROR(VLOOKUP($A381,contratos,2,FALSE),"")</f>
        <v/>
      </c>
      <c r="C381" s="61" t="str">
        <f t="shared" si="1"/>
        <v/>
      </c>
      <c r="D381" s="62"/>
      <c r="E381" s="62"/>
      <c r="F381" s="63"/>
      <c r="G381" s="62"/>
      <c r="H381" s="65"/>
      <c r="I381" s="65"/>
      <c r="J381" s="66" t="str">
        <f>IF(I381&lt;&gt;"",(I381-H381)-almoco,"")</f>
        <v/>
      </c>
      <c r="K381" s="67"/>
      <c r="L381" s="59"/>
      <c r="M381" s="59"/>
      <c r="N381" s="68"/>
      <c r="O381" s="69"/>
      <c r="P381" s="69"/>
      <c r="Q381" s="59"/>
      <c r="R381" s="69"/>
      <c r="S381" s="59"/>
      <c r="T381" s="59"/>
      <c r="U381" s="62"/>
      <c r="V381" s="65"/>
      <c r="W381" s="65"/>
      <c r="X381" s="66" t="str">
        <f>IF(W381&lt;&gt;"",IF((W381-V381)-almoco&gt;=corte_almoco,(W381-V381)-almoco,(W381-V381)),"")</f>
        <v/>
      </c>
      <c r="Y381" s="66" t="str">
        <f t="shared" si="2"/>
        <v/>
      </c>
      <c r="Z381" s="59"/>
      <c r="AA381" s="59"/>
      <c r="AB381" s="59"/>
      <c r="AC381" s="70"/>
      <c r="AD381" s="70"/>
      <c r="AE381" s="71" t="str">
        <f t="shared" si="3"/>
        <v/>
      </c>
      <c r="AF381" s="71" t="str">
        <f>IF(X381&lt;&gt;"",(HOUR(X381)+MINUTE(X381)/60)*custohh,"")</f>
        <v/>
      </c>
      <c r="AG381" s="70"/>
      <c r="AH381" s="71" t="str">
        <f t="shared" si="4"/>
        <v/>
      </c>
      <c r="AI381" s="59"/>
      <c r="AJ381" s="59"/>
      <c r="AK381" s="59"/>
      <c r="AL381" s="72"/>
      <c r="AM381" s="59"/>
      <c r="AN381" s="73"/>
      <c r="AO381" s="59"/>
      <c r="AP381" s="59"/>
      <c r="AQ381" s="74"/>
      <c r="AR381" s="74"/>
      <c r="AS381" s="62"/>
      <c r="AT381" s="62"/>
      <c r="AU381" s="59"/>
    </row>
    <row r="382">
      <c r="A382" s="59"/>
      <c r="B382" s="60" t="str">
        <f>IFERROR(VLOOKUP($A382,contratos,2,FALSE),"")</f>
        <v/>
      </c>
      <c r="C382" s="61" t="str">
        <f t="shared" si="1"/>
        <v/>
      </c>
      <c r="D382" s="62"/>
      <c r="E382" s="62"/>
      <c r="F382" s="63"/>
      <c r="G382" s="62"/>
      <c r="H382" s="65"/>
      <c r="I382" s="65"/>
      <c r="J382" s="66" t="str">
        <f>IF(I382&lt;&gt;"",(I382-H382)-almoco,"")</f>
        <v/>
      </c>
      <c r="K382" s="67"/>
      <c r="L382" s="59"/>
      <c r="M382" s="59"/>
      <c r="N382" s="68"/>
      <c r="O382" s="69"/>
      <c r="P382" s="69"/>
      <c r="Q382" s="59"/>
      <c r="R382" s="69"/>
      <c r="S382" s="59"/>
      <c r="T382" s="59"/>
      <c r="U382" s="62"/>
      <c r="V382" s="65"/>
      <c r="W382" s="65"/>
      <c r="X382" s="66" t="str">
        <f>IF(W382&lt;&gt;"",IF((W382-V382)-almoco&gt;=corte_almoco,(W382-V382)-almoco,(W382-V382)),"")</f>
        <v/>
      </c>
      <c r="Y382" s="66" t="str">
        <f t="shared" si="2"/>
        <v/>
      </c>
      <c r="Z382" s="59"/>
      <c r="AA382" s="59"/>
      <c r="AB382" s="59"/>
      <c r="AC382" s="70"/>
      <c r="AD382" s="70"/>
      <c r="AE382" s="71" t="str">
        <f t="shared" si="3"/>
        <v/>
      </c>
      <c r="AF382" s="71" t="str">
        <f>IF(X382&lt;&gt;"",(HOUR(X382)+MINUTE(X382)/60)*custohh,"")</f>
        <v/>
      </c>
      <c r="AG382" s="70"/>
      <c r="AH382" s="71" t="str">
        <f t="shared" si="4"/>
        <v/>
      </c>
      <c r="AI382" s="59"/>
      <c r="AJ382" s="59"/>
      <c r="AK382" s="59"/>
      <c r="AL382" s="72"/>
      <c r="AM382" s="59"/>
      <c r="AN382" s="73"/>
      <c r="AO382" s="59"/>
      <c r="AP382" s="59"/>
      <c r="AQ382" s="74"/>
      <c r="AR382" s="74"/>
      <c r="AS382" s="62"/>
      <c r="AT382" s="62"/>
      <c r="AU382" s="59"/>
    </row>
    <row r="383">
      <c r="A383" s="59"/>
      <c r="B383" s="60" t="str">
        <f>IFERROR(VLOOKUP($A383,contratos,2,FALSE),"")</f>
        <v/>
      </c>
      <c r="C383" s="61" t="str">
        <f t="shared" si="1"/>
        <v/>
      </c>
      <c r="D383" s="62"/>
      <c r="E383" s="62"/>
      <c r="F383" s="63"/>
      <c r="G383" s="62"/>
      <c r="H383" s="65"/>
      <c r="I383" s="65"/>
      <c r="J383" s="66" t="str">
        <f>IF(I383&lt;&gt;"",(I383-H383)-almoco,"")</f>
        <v/>
      </c>
      <c r="K383" s="67"/>
      <c r="L383" s="59"/>
      <c r="M383" s="59"/>
      <c r="N383" s="68"/>
      <c r="O383" s="69"/>
      <c r="P383" s="69"/>
      <c r="Q383" s="59"/>
      <c r="R383" s="69"/>
      <c r="S383" s="59"/>
      <c r="T383" s="59"/>
      <c r="U383" s="62"/>
      <c r="V383" s="65"/>
      <c r="W383" s="65"/>
      <c r="X383" s="66" t="str">
        <f>IF(W383&lt;&gt;"",IF((W383-V383)-almoco&gt;=corte_almoco,(W383-V383)-almoco,(W383-V383)),"")</f>
        <v/>
      </c>
      <c r="Y383" s="66" t="str">
        <f t="shared" si="2"/>
        <v/>
      </c>
      <c r="Z383" s="59"/>
      <c r="AA383" s="59"/>
      <c r="AB383" s="59"/>
      <c r="AC383" s="70"/>
      <c r="AD383" s="70"/>
      <c r="AE383" s="71" t="str">
        <f t="shared" si="3"/>
        <v/>
      </c>
      <c r="AF383" s="71" t="str">
        <f>IF(X383&lt;&gt;"",(HOUR(X383)+MINUTE(X383)/60)*custohh,"")</f>
        <v/>
      </c>
      <c r="AG383" s="70"/>
      <c r="AH383" s="71" t="str">
        <f t="shared" si="4"/>
        <v/>
      </c>
      <c r="AI383" s="59"/>
      <c r="AJ383" s="59"/>
      <c r="AK383" s="59"/>
      <c r="AL383" s="72"/>
      <c r="AM383" s="59"/>
      <c r="AN383" s="73"/>
      <c r="AO383" s="59"/>
      <c r="AP383" s="59"/>
      <c r="AQ383" s="74"/>
      <c r="AR383" s="74"/>
      <c r="AS383" s="62"/>
      <c r="AT383" s="62"/>
      <c r="AU383" s="59"/>
    </row>
    <row r="384">
      <c r="A384" s="59"/>
      <c r="B384" s="60" t="str">
        <f>IFERROR(VLOOKUP($A384,contratos,2,FALSE),"")</f>
        <v/>
      </c>
      <c r="C384" s="61" t="str">
        <f t="shared" si="1"/>
        <v/>
      </c>
      <c r="D384" s="62"/>
      <c r="E384" s="62"/>
      <c r="F384" s="63"/>
      <c r="G384" s="62"/>
      <c r="H384" s="65"/>
      <c r="I384" s="65"/>
      <c r="J384" s="66" t="str">
        <f>IF(I384&lt;&gt;"",(I384-H384)-almoco,"")</f>
        <v/>
      </c>
      <c r="K384" s="67"/>
      <c r="L384" s="59"/>
      <c r="M384" s="59"/>
      <c r="N384" s="68"/>
      <c r="O384" s="69"/>
      <c r="P384" s="69"/>
      <c r="Q384" s="59"/>
      <c r="R384" s="69"/>
      <c r="S384" s="59"/>
      <c r="T384" s="59"/>
      <c r="U384" s="62"/>
      <c r="V384" s="65"/>
      <c r="W384" s="65"/>
      <c r="X384" s="66" t="str">
        <f>IF(W384&lt;&gt;"",IF((W384-V384)-almoco&gt;=corte_almoco,(W384-V384)-almoco,(W384-V384)),"")</f>
        <v/>
      </c>
      <c r="Y384" s="66" t="str">
        <f t="shared" si="2"/>
        <v/>
      </c>
      <c r="Z384" s="59"/>
      <c r="AA384" s="59"/>
      <c r="AB384" s="59"/>
      <c r="AC384" s="70"/>
      <c r="AD384" s="70"/>
      <c r="AE384" s="71" t="str">
        <f t="shared" si="3"/>
        <v/>
      </c>
      <c r="AF384" s="71" t="str">
        <f>IF(X384&lt;&gt;"",(HOUR(X384)+MINUTE(X384)/60)*custohh,"")</f>
        <v/>
      </c>
      <c r="AG384" s="70"/>
      <c r="AH384" s="71" t="str">
        <f t="shared" si="4"/>
        <v/>
      </c>
      <c r="AI384" s="59"/>
      <c r="AJ384" s="59"/>
      <c r="AK384" s="59"/>
      <c r="AL384" s="72"/>
      <c r="AM384" s="59"/>
      <c r="AN384" s="73"/>
      <c r="AO384" s="59"/>
      <c r="AP384" s="59"/>
      <c r="AQ384" s="74"/>
      <c r="AR384" s="74"/>
      <c r="AS384" s="62"/>
      <c r="AT384" s="62"/>
      <c r="AU384" s="59"/>
    </row>
    <row r="385">
      <c r="A385" s="59"/>
      <c r="B385" s="60" t="str">
        <f>IFERROR(VLOOKUP($A385,contratos,2,FALSE),"")</f>
        <v/>
      </c>
      <c r="C385" s="61" t="str">
        <f t="shared" si="1"/>
        <v/>
      </c>
      <c r="D385" s="62"/>
      <c r="E385" s="62"/>
      <c r="F385" s="63"/>
      <c r="G385" s="62"/>
      <c r="H385" s="65"/>
      <c r="I385" s="65"/>
      <c r="J385" s="66" t="str">
        <f>IF(I385&lt;&gt;"",(I385-H385)-almoco,"")</f>
        <v/>
      </c>
      <c r="K385" s="67"/>
      <c r="L385" s="59"/>
      <c r="M385" s="59"/>
      <c r="N385" s="68"/>
      <c r="O385" s="69"/>
      <c r="P385" s="69"/>
      <c r="Q385" s="59"/>
      <c r="R385" s="69"/>
      <c r="S385" s="59"/>
      <c r="T385" s="59"/>
      <c r="U385" s="62"/>
      <c r="V385" s="65"/>
      <c r="W385" s="65"/>
      <c r="X385" s="66" t="str">
        <f>IF(W385&lt;&gt;"",IF((W385-V385)-almoco&gt;=corte_almoco,(W385-V385)-almoco,(W385-V385)),"")</f>
        <v/>
      </c>
      <c r="Y385" s="66" t="str">
        <f t="shared" si="2"/>
        <v/>
      </c>
      <c r="Z385" s="59"/>
      <c r="AA385" s="59"/>
      <c r="AB385" s="59"/>
      <c r="AC385" s="70"/>
      <c r="AD385" s="70"/>
      <c r="AE385" s="71" t="str">
        <f t="shared" si="3"/>
        <v/>
      </c>
      <c r="AF385" s="71" t="str">
        <f>IF(X385&lt;&gt;"",(HOUR(X385)+MINUTE(X385)/60)*custohh,"")</f>
        <v/>
      </c>
      <c r="AG385" s="70"/>
      <c r="AH385" s="71" t="str">
        <f t="shared" si="4"/>
        <v/>
      </c>
      <c r="AI385" s="59"/>
      <c r="AJ385" s="59"/>
      <c r="AK385" s="59"/>
      <c r="AL385" s="72"/>
      <c r="AM385" s="59"/>
      <c r="AN385" s="73"/>
      <c r="AO385" s="59"/>
      <c r="AP385" s="59"/>
      <c r="AQ385" s="74"/>
      <c r="AR385" s="74"/>
      <c r="AS385" s="62"/>
      <c r="AT385" s="62"/>
      <c r="AU385" s="59"/>
    </row>
    <row r="386">
      <c r="A386" s="59"/>
      <c r="B386" s="60" t="str">
        <f>IFERROR(VLOOKUP($A386,contratos,2,FALSE),"")</f>
        <v/>
      </c>
      <c r="C386" s="61" t="str">
        <f t="shared" si="1"/>
        <v/>
      </c>
      <c r="D386" s="62"/>
      <c r="E386" s="62"/>
      <c r="F386" s="63"/>
      <c r="G386" s="62"/>
      <c r="H386" s="65"/>
      <c r="I386" s="65"/>
      <c r="J386" s="66" t="str">
        <f>IF(I386&lt;&gt;"",(I386-H386)-almoco,"")</f>
        <v/>
      </c>
      <c r="K386" s="67"/>
      <c r="L386" s="59"/>
      <c r="M386" s="59"/>
      <c r="N386" s="68"/>
      <c r="O386" s="69"/>
      <c r="P386" s="69"/>
      <c r="Q386" s="59"/>
      <c r="R386" s="69"/>
      <c r="S386" s="59"/>
      <c r="T386" s="59"/>
      <c r="U386" s="62"/>
      <c r="V386" s="65"/>
      <c r="W386" s="65"/>
      <c r="X386" s="66" t="str">
        <f>IF(W386&lt;&gt;"",IF((W386-V386)-almoco&gt;=corte_almoco,(W386-V386)-almoco,(W386-V386)),"")</f>
        <v/>
      </c>
      <c r="Y386" s="66" t="str">
        <f t="shared" si="2"/>
        <v/>
      </c>
      <c r="Z386" s="59"/>
      <c r="AA386" s="59"/>
      <c r="AB386" s="59"/>
      <c r="AC386" s="70"/>
      <c r="AD386" s="70"/>
      <c r="AE386" s="71" t="str">
        <f t="shared" si="3"/>
        <v/>
      </c>
      <c r="AF386" s="71" t="str">
        <f>IF(X386&lt;&gt;"",(HOUR(X386)+MINUTE(X386)/60)*custohh,"")</f>
        <v/>
      </c>
      <c r="AG386" s="70"/>
      <c r="AH386" s="71" t="str">
        <f t="shared" si="4"/>
        <v/>
      </c>
      <c r="AI386" s="59"/>
      <c r="AJ386" s="59"/>
      <c r="AK386" s="59"/>
      <c r="AL386" s="72"/>
      <c r="AM386" s="59"/>
      <c r="AN386" s="73"/>
      <c r="AO386" s="59"/>
      <c r="AP386" s="59"/>
      <c r="AQ386" s="74"/>
      <c r="AR386" s="74"/>
      <c r="AS386" s="62"/>
      <c r="AT386" s="62"/>
      <c r="AU386" s="59"/>
    </row>
    <row r="387">
      <c r="A387" s="59"/>
      <c r="B387" s="60" t="str">
        <f>IFERROR(VLOOKUP($A387,contratos,2,FALSE),"")</f>
        <v/>
      </c>
      <c r="C387" s="61" t="str">
        <f t="shared" si="1"/>
        <v/>
      </c>
      <c r="D387" s="62"/>
      <c r="E387" s="62"/>
      <c r="F387" s="63"/>
      <c r="G387" s="62"/>
      <c r="H387" s="65"/>
      <c r="I387" s="65"/>
      <c r="J387" s="66" t="str">
        <f>IF(I387&lt;&gt;"",(I387-H387)-almoco,"")</f>
        <v/>
      </c>
      <c r="K387" s="67"/>
      <c r="L387" s="59"/>
      <c r="M387" s="59"/>
      <c r="N387" s="68"/>
      <c r="O387" s="69"/>
      <c r="P387" s="69"/>
      <c r="Q387" s="59"/>
      <c r="R387" s="69"/>
      <c r="S387" s="59"/>
      <c r="T387" s="59"/>
      <c r="U387" s="62"/>
      <c r="V387" s="65"/>
      <c r="W387" s="65"/>
      <c r="X387" s="66" t="str">
        <f>IF(W387&lt;&gt;"",IF((W387-V387)-almoco&gt;=corte_almoco,(W387-V387)-almoco,(W387-V387)),"")</f>
        <v/>
      </c>
      <c r="Y387" s="66" t="str">
        <f t="shared" si="2"/>
        <v/>
      </c>
      <c r="Z387" s="59"/>
      <c r="AA387" s="59"/>
      <c r="AB387" s="59"/>
      <c r="AC387" s="70"/>
      <c r="AD387" s="70"/>
      <c r="AE387" s="71" t="str">
        <f t="shared" si="3"/>
        <v/>
      </c>
      <c r="AF387" s="71" t="str">
        <f>IF(X387&lt;&gt;"",(HOUR(X387)+MINUTE(X387)/60)*custohh,"")</f>
        <v/>
      </c>
      <c r="AG387" s="70"/>
      <c r="AH387" s="71" t="str">
        <f t="shared" si="4"/>
        <v/>
      </c>
      <c r="AI387" s="59"/>
      <c r="AJ387" s="59"/>
      <c r="AK387" s="59"/>
      <c r="AL387" s="72"/>
      <c r="AM387" s="59"/>
      <c r="AN387" s="73"/>
      <c r="AO387" s="59"/>
      <c r="AP387" s="59"/>
      <c r="AQ387" s="74"/>
      <c r="AR387" s="74"/>
      <c r="AS387" s="62"/>
      <c r="AT387" s="62"/>
      <c r="AU387" s="59"/>
    </row>
    <row r="388">
      <c r="A388" s="59"/>
      <c r="B388" s="60" t="str">
        <f>IFERROR(VLOOKUP($A388,contratos,2,FALSE),"")</f>
        <v/>
      </c>
      <c r="C388" s="61" t="str">
        <f t="shared" si="1"/>
        <v/>
      </c>
      <c r="D388" s="62"/>
      <c r="E388" s="62"/>
      <c r="F388" s="63"/>
      <c r="G388" s="62"/>
      <c r="H388" s="65"/>
      <c r="I388" s="65"/>
      <c r="J388" s="66" t="str">
        <f>IF(I388&lt;&gt;"",(I388-H388)-almoco,"")</f>
        <v/>
      </c>
      <c r="K388" s="67"/>
      <c r="L388" s="59"/>
      <c r="M388" s="59"/>
      <c r="N388" s="68"/>
      <c r="O388" s="69"/>
      <c r="P388" s="69"/>
      <c r="Q388" s="59"/>
      <c r="R388" s="69"/>
      <c r="S388" s="59"/>
      <c r="T388" s="59"/>
      <c r="U388" s="62"/>
      <c r="V388" s="65"/>
      <c r="W388" s="65"/>
      <c r="X388" s="66" t="str">
        <f>IF(W388&lt;&gt;"",IF((W388-V388)-almoco&gt;=corte_almoco,(W388-V388)-almoco,(W388-V388)),"")</f>
        <v/>
      </c>
      <c r="Y388" s="66" t="str">
        <f t="shared" si="2"/>
        <v/>
      </c>
      <c r="Z388" s="59"/>
      <c r="AA388" s="59"/>
      <c r="AB388" s="59"/>
      <c r="AC388" s="70"/>
      <c r="AD388" s="70"/>
      <c r="AE388" s="71" t="str">
        <f t="shared" si="3"/>
        <v/>
      </c>
      <c r="AF388" s="71" t="str">
        <f>IF(X388&lt;&gt;"",(HOUR(X388)+MINUTE(X388)/60)*custohh,"")</f>
        <v/>
      </c>
      <c r="AG388" s="70"/>
      <c r="AH388" s="71" t="str">
        <f t="shared" si="4"/>
        <v/>
      </c>
      <c r="AI388" s="59"/>
      <c r="AJ388" s="59"/>
      <c r="AK388" s="59"/>
      <c r="AL388" s="72"/>
      <c r="AM388" s="59"/>
      <c r="AN388" s="73"/>
      <c r="AO388" s="59"/>
      <c r="AP388" s="59"/>
      <c r="AQ388" s="74"/>
      <c r="AR388" s="74"/>
      <c r="AS388" s="62"/>
      <c r="AT388" s="62"/>
      <c r="AU388" s="59"/>
    </row>
    <row r="389">
      <c r="A389" s="59"/>
      <c r="B389" s="60" t="str">
        <f>IFERROR(VLOOKUP($A389,contratos,2,FALSE),"")</f>
        <v/>
      </c>
      <c r="C389" s="61" t="str">
        <f t="shared" si="1"/>
        <v/>
      </c>
      <c r="D389" s="62"/>
      <c r="E389" s="62"/>
      <c r="F389" s="63"/>
      <c r="G389" s="62"/>
      <c r="H389" s="65"/>
      <c r="I389" s="65"/>
      <c r="J389" s="66" t="str">
        <f>IF(I389&lt;&gt;"",(I389-H389)-almoco,"")</f>
        <v/>
      </c>
      <c r="K389" s="67"/>
      <c r="L389" s="59"/>
      <c r="M389" s="59"/>
      <c r="N389" s="68"/>
      <c r="O389" s="69"/>
      <c r="P389" s="69"/>
      <c r="Q389" s="59"/>
      <c r="R389" s="69"/>
      <c r="S389" s="59"/>
      <c r="T389" s="59"/>
      <c r="U389" s="62"/>
      <c r="V389" s="65"/>
      <c r="W389" s="65"/>
      <c r="X389" s="66" t="str">
        <f>IF(W389&lt;&gt;"",IF((W389-V389)-almoco&gt;=corte_almoco,(W389-V389)-almoco,(W389-V389)),"")</f>
        <v/>
      </c>
      <c r="Y389" s="66" t="str">
        <f t="shared" si="2"/>
        <v/>
      </c>
      <c r="Z389" s="59"/>
      <c r="AA389" s="59"/>
      <c r="AB389" s="59"/>
      <c r="AC389" s="70"/>
      <c r="AD389" s="70"/>
      <c r="AE389" s="71" t="str">
        <f t="shared" si="3"/>
        <v/>
      </c>
      <c r="AF389" s="71" t="str">
        <f>IF(X389&lt;&gt;"",(HOUR(X389)+MINUTE(X389)/60)*custohh,"")</f>
        <v/>
      </c>
      <c r="AG389" s="70"/>
      <c r="AH389" s="71" t="str">
        <f t="shared" si="4"/>
        <v/>
      </c>
      <c r="AI389" s="59"/>
      <c r="AJ389" s="59"/>
      <c r="AK389" s="59"/>
      <c r="AL389" s="72"/>
      <c r="AM389" s="59"/>
      <c r="AN389" s="73"/>
      <c r="AO389" s="59"/>
      <c r="AP389" s="59"/>
      <c r="AQ389" s="74"/>
      <c r="AR389" s="74"/>
      <c r="AS389" s="62"/>
      <c r="AT389" s="62"/>
      <c r="AU389" s="59"/>
    </row>
    <row r="390">
      <c r="A390" s="59"/>
      <c r="B390" s="60" t="str">
        <f>IFERROR(VLOOKUP($A390,contratos,2,FALSE),"")</f>
        <v/>
      </c>
      <c r="C390" s="61" t="str">
        <f t="shared" si="1"/>
        <v/>
      </c>
      <c r="D390" s="62"/>
      <c r="E390" s="62"/>
      <c r="F390" s="63"/>
      <c r="G390" s="62"/>
      <c r="H390" s="65"/>
      <c r="I390" s="65"/>
      <c r="J390" s="66" t="str">
        <f>IF(I390&lt;&gt;"",(I390-H390)-almoco,"")</f>
        <v/>
      </c>
      <c r="K390" s="67"/>
      <c r="L390" s="59"/>
      <c r="M390" s="59"/>
      <c r="N390" s="68"/>
      <c r="O390" s="69"/>
      <c r="P390" s="69"/>
      <c r="Q390" s="59"/>
      <c r="R390" s="69"/>
      <c r="S390" s="59"/>
      <c r="T390" s="59"/>
      <c r="U390" s="62"/>
      <c r="V390" s="65"/>
      <c r="W390" s="65"/>
      <c r="X390" s="66" t="str">
        <f>IF(W390&lt;&gt;"",IF((W390-V390)-almoco&gt;=corte_almoco,(W390-V390)-almoco,(W390-V390)),"")</f>
        <v/>
      </c>
      <c r="Y390" s="66" t="str">
        <f t="shared" si="2"/>
        <v/>
      </c>
      <c r="Z390" s="59"/>
      <c r="AA390" s="59"/>
      <c r="AB390" s="59"/>
      <c r="AC390" s="70"/>
      <c r="AD390" s="70"/>
      <c r="AE390" s="71" t="str">
        <f t="shared" si="3"/>
        <v/>
      </c>
      <c r="AF390" s="71" t="str">
        <f>IF(X390&lt;&gt;"",(HOUR(X390)+MINUTE(X390)/60)*custohh,"")</f>
        <v/>
      </c>
      <c r="AG390" s="70"/>
      <c r="AH390" s="71" t="str">
        <f t="shared" si="4"/>
        <v/>
      </c>
      <c r="AI390" s="59"/>
      <c r="AJ390" s="59"/>
      <c r="AK390" s="59"/>
      <c r="AL390" s="72"/>
      <c r="AM390" s="59"/>
      <c r="AN390" s="73"/>
      <c r="AO390" s="59"/>
      <c r="AP390" s="59"/>
      <c r="AQ390" s="74"/>
      <c r="AR390" s="74"/>
      <c r="AS390" s="62"/>
      <c r="AT390" s="62"/>
      <c r="AU390" s="59"/>
    </row>
    <row r="391">
      <c r="A391" s="59"/>
      <c r="B391" s="60" t="str">
        <f>IFERROR(VLOOKUP($A391,contratos,2,FALSE),"")</f>
        <v/>
      </c>
      <c r="C391" s="61" t="str">
        <f t="shared" si="1"/>
        <v/>
      </c>
      <c r="D391" s="62"/>
      <c r="E391" s="62"/>
      <c r="F391" s="63"/>
      <c r="G391" s="62"/>
      <c r="H391" s="65"/>
      <c r="I391" s="65"/>
      <c r="J391" s="66" t="str">
        <f>IF(I391&lt;&gt;"",(I391-H391)-almoco,"")</f>
        <v/>
      </c>
      <c r="K391" s="67"/>
      <c r="L391" s="59"/>
      <c r="M391" s="59"/>
      <c r="N391" s="68"/>
      <c r="O391" s="69"/>
      <c r="P391" s="69"/>
      <c r="Q391" s="59"/>
      <c r="R391" s="69"/>
      <c r="S391" s="59"/>
      <c r="T391" s="59"/>
      <c r="U391" s="62"/>
      <c r="V391" s="65"/>
      <c r="W391" s="65"/>
      <c r="X391" s="66" t="str">
        <f>IF(W391&lt;&gt;"",IF((W391-V391)-almoco&gt;=corte_almoco,(W391-V391)-almoco,(W391-V391)),"")</f>
        <v/>
      </c>
      <c r="Y391" s="66" t="str">
        <f t="shared" si="2"/>
        <v/>
      </c>
      <c r="Z391" s="59"/>
      <c r="AA391" s="59"/>
      <c r="AB391" s="59"/>
      <c r="AC391" s="70"/>
      <c r="AD391" s="70"/>
      <c r="AE391" s="71" t="str">
        <f t="shared" si="3"/>
        <v/>
      </c>
      <c r="AF391" s="71" t="str">
        <f>IF(X391&lt;&gt;"",(HOUR(X391)+MINUTE(X391)/60)*custohh,"")</f>
        <v/>
      </c>
      <c r="AG391" s="70"/>
      <c r="AH391" s="71" t="str">
        <f t="shared" si="4"/>
        <v/>
      </c>
      <c r="AI391" s="59"/>
      <c r="AJ391" s="59"/>
      <c r="AK391" s="59"/>
      <c r="AL391" s="72"/>
      <c r="AM391" s="59"/>
      <c r="AN391" s="73"/>
      <c r="AO391" s="59"/>
      <c r="AP391" s="59"/>
      <c r="AQ391" s="74"/>
      <c r="AR391" s="74"/>
      <c r="AS391" s="62"/>
      <c r="AT391" s="62"/>
      <c r="AU391" s="59"/>
    </row>
    <row r="392">
      <c r="A392" s="59"/>
      <c r="B392" s="60" t="str">
        <f>IFERROR(VLOOKUP($A392,contratos,2,FALSE),"")</f>
        <v/>
      </c>
      <c r="C392" s="61" t="str">
        <f t="shared" si="1"/>
        <v/>
      </c>
      <c r="D392" s="62"/>
      <c r="E392" s="62"/>
      <c r="F392" s="63"/>
      <c r="G392" s="62"/>
      <c r="H392" s="65"/>
      <c r="I392" s="65"/>
      <c r="J392" s="66" t="str">
        <f>IF(I392&lt;&gt;"",(I392-H392)-almoco,"")</f>
        <v/>
      </c>
      <c r="K392" s="67"/>
      <c r="L392" s="59"/>
      <c r="M392" s="59"/>
      <c r="N392" s="68"/>
      <c r="O392" s="69"/>
      <c r="P392" s="69"/>
      <c r="Q392" s="59"/>
      <c r="R392" s="69"/>
      <c r="S392" s="59"/>
      <c r="T392" s="59"/>
      <c r="U392" s="62"/>
      <c r="V392" s="65"/>
      <c r="W392" s="65"/>
      <c r="X392" s="66" t="str">
        <f>IF(W392&lt;&gt;"",IF((W392-V392)-almoco&gt;=corte_almoco,(W392-V392)-almoco,(W392-V392)),"")</f>
        <v/>
      </c>
      <c r="Y392" s="66" t="str">
        <f t="shared" si="2"/>
        <v/>
      </c>
      <c r="Z392" s="59"/>
      <c r="AA392" s="59"/>
      <c r="AB392" s="59"/>
      <c r="AC392" s="70"/>
      <c r="AD392" s="70"/>
      <c r="AE392" s="71" t="str">
        <f t="shared" si="3"/>
        <v/>
      </c>
      <c r="AF392" s="71" t="str">
        <f>IF(X392&lt;&gt;"",(HOUR(X392)+MINUTE(X392)/60)*custohh,"")</f>
        <v/>
      </c>
      <c r="AG392" s="70"/>
      <c r="AH392" s="71" t="str">
        <f t="shared" si="4"/>
        <v/>
      </c>
      <c r="AI392" s="59"/>
      <c r="AJ392" s="59"/>
      <c r="AK392" s="59"/>
      <c r="AL392" s="72"/>
      <c r="AM392" s="59"/>
      <c r="AN392" s="73"/>
      <c r="AO392" s="59"/>
      <c r="AP392" s="59"/>
      <c r="AQ392" s="74"/>
      <c r="AR392" s="74"/>
      <c r="AS392" s="62"/>
      <c r="AT392" s="62"/>
      <c r="AU392" s="59"/>
    </row>
    <row r="393">
      <c r="A393" s="59"/>
      <c r="B393" s="60" t="str">
        <f>IFERROR(VLOOKUP($A393,contratos,2,FALSE),"")</f>
        <v/>
      </c>
      <c r="C393" s="61" t="str">
        <f t="shared" si="1"/>
        <v/>
      </c>
      <c r="D393" s="62"/>
      <c r="E393" s="62"/>
      <c r="F393" s="63"/>
      <c r="G393" s="62"/>
      <c r="H393" s="65"/>
      <c r="I393" s="65"/>
      <c r="J393" s="66" t="str">
        <f>IF(I393&lt;&gt;"",(I393-H393)-almoco,"")</f>
        <v/>
      </c>
      <c r="K393" s="67"/>
      <c r="L393" s="59"/>
      <c r="M393" s="59"/>
      <c r="N393" s="68"/>
      <c r="O393" s="69"/>
      <c r="P393" s="69"/>
      <c r="Q393" s="59"/>
      <c r="R393" s="69"/>
      <c r="S393" s="59"/>
      <c r="T393" s="59"/>
      <c r="U393" s="62"/>
      <c r="V393" s="65"/>
      <c r="W393" s="65"/>
      <c r="X393" s="66" t="str">
        <f>IF(W393&lt;&gt;"",IF((W393-V393)-almoco&gt;=corte_almoco,(W393-V393)-almoco,(W393-V393)),"")</f>
        <v/>
      </c>
      <c r="Y393" s="66" t="str">
        <f t="shared" si="2"/>
        <v/>
      </c>
      <c r="Z393" s="59"/>
      <c r="AA393" s="59"/>
      <c r="AB393" s="59"/>
      <c r="AC393" s="70"/>
      <c r="AD393" s="70"/>
      <c r="AE393" s="71" t="str">
        <f t="shared" si="3"/>
        <v/>
      </c>
      <c r="AF393" s="71" t="str">
        <f>IF(X393&lt;&gt;"",(HOUR(X393)+MINUTE(X393)/60)*custohh,"")</f>
        <v/>
      </c>
      <c r="AG393" s="70"/>
      <c r="AH393" s="71" t="str">
        <f t="shared" si="4"/>
        <v/>
      </c>
      <c r="AI393" s="59"/>
      <c r="AJ393" s="59"/>
      <c r="AK393" s="59"/>
      <c r="AL393" s="72"/>
      <c r="AM393" s="59"/>
      <c r="AN393" s="73"/>
      <c r="AO393" s="59"/>
      <c r="AP393" s="59"/>
      <c r="AQ393" s="74"/>
      <c r="AR393" s="74"/>
      <c r="AS393" s="62"/>
      <c r="AT393" s="62"/>
      <c r="AU393" s="59"/>
    </row>
    <row r="394">
      <c r="A394" s="59"/>
      <c r="B394" s="60" t="str">
        <f>IFERROR(VLOOKUP($A394,contratos,2,FALSE),"")</f>
        <v/>
      </c>
      <c r="C394" s="61" t="str">
        <f t="shared" si="1"/>
        <v/>
      </c>
      <c r="D394" s="62"/>
      <c r="E394" s="62"/>
      <c r="F394" s="63"/>
      <c r="G394" s="62"/>
      <c r="H394" s="65"/>
      <c r="I394" s="65"/>
      <c r="J394" s="66" t="str">
        <f>IF(I394&lt;&gt;"",(I394-H394)-almoco,"")</f>
        <v/>
      </c>
      <c r="K394" s="67"/>
      <c r="L394" s="59"/>
      <c r="M394" s="59"/>
      <c r="N394" s="68"/>
      <c r="O394" s="69"/>
      <c r="P394" s="69"/>
      <c r="Q394" s="59"/>
      <c r="R394" s="69"/>
      <c r="S394" s="59"/>
      <c r="T394" s="59"/>
      <c r="U394" s="62"/>
      <c r="V394" s="65"/>
      <c r="W394" s="65"/>
      <c r="X394" s="66" t="str">
        <f>IF(W394&lt;&gt;"",IF((W394-V394)-almoco&gt;=corte_almoco,(W394-V394)-almoco,(W394-V394)),"")</f>
        <v/>
      </c>
      <c r="Y394" s="66" t="str">
        <f t="shared" si="2"/>
        <v/>
      </c>
      <c r="Z394" s="59"/>
      <c r="AA394" s="59"/>
      <c r="AB394" s="59"/>
      <c r="AC394" s="70"/>
      <c r="AD394" s="70"/>
      <c r="AE394" s="71" t="str">
        <f t="shared" si="3"/>
        <v/>
      </c>
      <c r="AF394" s="71" t="str">
        <f>IF(X394&lt;&gt;"",(HOUR(X394)+MINUTE(X394)/60)*custohh,"")</f>
        <v/>
      </c>
      <c r="AG394" s="70"/>
      <c r="AH394" s="71" t="str">
        <f t="shared" si="4"/>
        <v/>
      </c>
      <c r="AI394" s="59"/>
      <c r="AJ394" s="59"/>
      <c r="AK394" s="59"/>
      <c r="AL394" s="72"/>
      <c r="AM394" s="59"/>
      <c r="AN394" s="73"/>
      <c r="AO394" s="59"/>
      <c r="AP394" s="59"/>
      <c r="AQ394" s="74"/>
      <c r="AR394" s="74"/>
      <c r="AS394" s="62"/>
      <c r="AT394" s="62"/>
      <c r="AU394" s="59"/>
    </row>
    <row r="395">
      <c r="A395" s="59"/>
      <c r="B395" s="60" t="str">
        <f>IFERROR(VLOOKUP($A395,contratos,2,FALSE),"")</f>
        <v/>
      </c>
      <c r="C395" s="61" t="str">
        <f t="shared" si="1"/>
        <v/>
      </c>
      <c r="D395" s="62"/>
      <c r="E395" s="62"/>
      <c r="F395" s="63"/>
      <c r="G395" s="62"/>
      <c r="H395" s="65"/>
      <c r="I395" s="65"/>
      <c r="J395" s="66" t="str">
        <f>IF(I395&lt;&gt;"",(I395-H395)-almoco,"")</f>
        <v/>
      </c>
      <c r="K395" s="67"/>
      <c r="L395" s="59"/>
      <c r="M395" s="59"/>
      <c r="N395" s="68"/>
      <c r="O395" s="69"/>
      <c r="P395" s="69"/>
      <c r="Q395" s="59"/>
      <c r="R395" s="69"/>
      <c r="S395" s="59"/>
      <c r="T395" s="59"/>
      <c r="U395" s="62"/>
      <c r="V395" s="65"/>
      <c r="W395" s="65"/>
      <c r="X395" s="66" t="str">
        <f>IF(W395&lt;&gt;"",IF((W395-V395)-almoco&gt;=corte_almoco,(W395-V395)-almoco,(W395-V395)),"")</f>
        <v/>
      </c>
      <c r="Y395" s="66" t="str">
        <f t="shared" si="2"/>
        <v/>
      </c>
      <c r="Z395" s="59"/>
      <c r="AA395" s="59"/>
      <c r="AB395" s="59"/>
      <c r="AC395" s="70"/>
      <c r="AD395" s="70"/>
      <c r="AE395" s="71" t="str">
        <f t="shared" si="3"/>
        <v/>
      </c>
      <c r="AF395" s="71" t="str">
        <f>IF(X395&lt;&gt;"",(HOUR(X395)+MINUTE(X395)/60)*custohh,"")</f>
        <v/>
      </c>
      <c r="AG395" s="70"/>
      <c r="AH395" s="71" t="str">
        <f t="shared" si="4"/>
        <v/>
      </c>
      <c r="AI395" s="59"/>
      <c r="AJ395" s="59"/>
      <c r="AK395" s="59"/>
      <c r="AL395" s="72"/>
      <c r="AM395" s="59"/>
      <c r="AN395" s="73"/>
      <c r="AO395" s="59"/>
      <c r="AP395" s="59"/>
      <c r="AQ395" s="74"/>
      <c r="AR395" s="74"/>
      <c r="AS395" s="62"/>
      <c r="AT395" s="62"/>
      <c r="AU395" s="59"/>
    </row>
    <row r="396">
      <c r="A396" s="59"/>
      <c r="B396" s="60" t="str">
        <f>IFERROR(VLOOKUP($A396,contratos,2,FALSE),"")</f>
        <v/>
      </c>
      <c r="C396" s="61" t="str">
        <f t="shared" si="1"/>
        <v/>
      </c>
      <c r="D396" s="62"/>
      <c r="E396" s="62"/>
      <c r="F396" s="63"/>
      <c r="G396" s="62"/>
      <c r="H396" s="65"/>
      <c r="I396" s="65"/>
      <c r="J396" s="66" t="str">
        <f>IF(I396&lt;&gt;"",(I396-H396)-almoco,"")</f>
        <v/>
      </c>
      <c r="K396" s="67"/>
      <c r="L396" s="59"/>
      <c r="M396" s="59"/>
      <c r="N396" s="68"/>
      <c r="O396" s="69"/>
      <c r="P396" s="69"/>
      <c r="Q396" s="59"/>
      <c r="R396" s="69"/>
      <c r="S396" s="59"/>
      <c r="T396" s="59"/>
      <c r="U396" s="62"/>
      <c r="V396" s="65"/>
      <c r="W396" s="65"/>
      <c r="X396" s="66" t="str">
        <f>IF(W396&lt;&gt;"",IF((W396-V396)-almoco&gt;=corte_almoco,(W396-V396)-almoco,(W396-V396)),"")</f>
        <v/>
      </c>
      <c r="Y396" s="66" t="str">
        <f t="shared" si="2"/>
        <v/>
      </c>
      <c r="Z396" s="59"/>
      <c r="AA396" s="59"/>
      <c r="AB396" s="59"/>
      <c r="AC396" s="70"/>
      <c r="AD396" s="70"/>
      <c r="AE396" s="71" t="str">
        <f t="shared" si="3"/>
        <v/>
      </c>
      <c r="AF396" s="71" t="str">
        <f>IF(X396&lt;&gt;"",(HOUR(X396)+MINUTE(X396)/60)*custohh,"")</f>
        <v/>
      </c>
      <c r="AG396" s="70"/>
      <c r="AH396" s="71" t="str">
        <f t="shared" si="4"/>
        <v/>
      </c>
      <c r="AI396" s="59"/>
      <c r="AJ396" s="59"/>
      <c r="AK396" s="59"/>
      <c r="AL396" s="72"/>
      <c r="AM396" s="59"/>
      <c r="AN396" s="73"/>
      <c r="AO396" s="59"/>
      <c r="AP396" s="59"/>
      <c r="AQ396" s="74"/>
      <c r="AR396" s="74"/>
      <c r="AS396" s="62"/>
      <c r="AT396" s="62"/>
      <c r="AU396" s="59"/>
    </row>
    <row r="397">
      <c r="A397" s="59"/>
      <c r="B397" s="60" t="str">
        <f>IFERROR(VLOOKUP($A397,contratos,2,FALSE),"")</f>
        <v/>
      </c>
      <c r="C397" s="61" t="str">
        <f t="shared" si="1"/>
        <v/>
      </c>
      <c r="D397" s="62"/>
      <c r="E397" s="62"/>
      <c r="F397" s="63"/>
      <c r="G397" s="62"/>
      <c r="H397" s="65"/>
      <c r="I397" s="65"/>
      <c r="J397" s="66" t="str">
        <f>IF(I397&lt;&gt;"",(I397-H397)-almoco,"")</f>
        <v/>
      </c>
      <c r="K397" s="67"/>
      <c r="L397" s="59"/>
      <c r="M397" s="59"/>
      <c r="N397" s="68"/>
      <c r="O397" s="69"/>
      <c r="P397" s="69"/>
      <c r="Q397" s="59"/>
      <c r="R397" s="69"/>
      <c r="S397" s="59"/>
      <c r="T397" s="59"/>
      <c r="U397" s="62"/>
      <c r="V397" s="65"/>
      <c r="W397" s="65"/>
      <c r="X397" s="66" t="str">
        <f>IF(W397&lt;&gt;"",IF((W397-V397)-almoco&gt;=corte_almoco,(W397-V397)-almoco,(W397-V397)),"")</f>
        <v/>
      </c>
      <c r="Y397" s="66" t="str">
        <f t="shared" si="2"/>
        <v/>
      </c>
      <c r="Z397" s="59"/>
      <c r="AA397" s="59"/>
      <c r="AB397" s="59"/>
      <c r="AC397" s="70"/>
      <c r="AD397" s="70"/>
      <c r="AE397" s="71" t="str">
        <f t="shared" si="3"/>
        <v/>
      </c>
      <c r="AF397" s="71" t="str">
        <f>IF(X397&lt;&gt;"",(HOUR(X397)+MINUTE(X397)/60)*custohh,"")</f>
        <v/>
      </c>
      <c r="AG397" s="70"/>
      <c r="AH397" s="71" t="str">
        <f t="shared" si="4"/>
        <v/>
      </c>
      <c r="AI397" s="59"/>
      <c r="AJ397" s="59"/>
      <c r="AK397" s="59"/>
      <c r="AL397" s="72"/>
      <c r="AM397" s="59"/>
      <c r="AN397" s="73"/>
      <c r="AO397" s="59"/>
      <c r="AP397" s="59"/>
      <c r="AQ397" s="74"/>
      <c r="AR397" s="74"/>
      <c r="AS397" s="62"/>
      <c r="AT397" s="62"/>
      <c r="AU397" s="59"/>
    </row>
    <row r="398">
      <c r="A398" s="59"/>
      <c r="B398" s="60" t="str">
        <f>IFERROR(VLOOKUP($A398,contratos,2,FALSE),"")</f>
        <v/>
      </c>
      <c r="C398" s="61" t="str">
        <f t="shared" si="1"/>
        <v/>
      </c>
      <c r="D398" s="62"/>
      <c r="E398" s="62"/>
      <c r="F398" s="63"/>
      <c r="G398" s="62"/>
      <c r="H398" s="65"/>
      <c r="I398" s="65"/>
      <c r="J398" s="66" t="str">
        <f>IF(I398&lt;&gt;"",(I398-H398)-almoco,"")</f>
        <v/>
      </c>
      <c r="K398" s="67"/>
      <c r="L398" s="59"/>
      <c r="M398" s="59"/>
      <c r="N398" s="68"/>
      <c r="O398" s="69"/>
      <c r="P398" s="69"/>
      <c r="Q398" s="59"/>
      <c r="R398" s="69"/>
      <c r="S398" s="59"/>
      <c r="T398" s="59"/>
      <c r="U398" s="62"/>
      <c r="V398" s="65"/>
      <c r="W398" s="65"/>
      <c r="X398" s="66" t="str">
        <f>IF(W398&lt;&gt;"",IF((W398-V398)-almoco&gt;=corte_almoco,(W398-V398)-almoco,(W398-V398)),"")</f>
        <v/>
      </c>
      <c r="Y398" s="66" t="str">
        <f t="shared" si="2"/>
        <v/>
      </c>
      <c r="Z398" s="59"/>
      <c r="AA398" s="59"/>
      <c r="AB398" s="59"/>
      <c r="AC398" s="70"/>
      <c r="AD398" s="70"/>
      <c r="AE398" s="71" t="str">
        <f t="shared" si="3"/>
        <v/>
      </c>
      <c r="AF398" s="71" t="str">
        <f>IF(X398&lt;&gt;"",(HOUR(X398)+MINUTE(X398)/60)*custohh,"")</f>
        <v/>
      </c>
      <c r="AG398" s="70"/>
      <c r="AH398" s="71" t="str">
        <f t="shared" si="4"/>
        <v/>
      </c>
      <c r="AI398" s="59"/>
      <c r="AJ398" s="59"/>
      <c r="AK398" s="59"/>
      <c r="AL398" s="72"/>
      <c r="AM398" s="59"/>
      <c r="AN398" s="73"/>
      <c r="AO398" s="59"/>
      <c r="AP398" s="59"/>
      <c r="AQ398" s="74"/>
      <c r="AR398" s="74"/>
      <c r="AS398" s="62"/>
      <c r="AT398" s="62"/>
      <c r="AU398" s="59"/>
    </row>
    <row r="399">
      <c r="A399" s="59"/>
      <c r="B399" s="60" t="str">
        <f>IFERROR(VLOOKUP($A399,contratos,2,FALSE),"")</f>
        <v/>
      </c>
      <c r="C399" s="61" t="str">
        <f t="shared" si="1"/>
        <v/>
      </c>
      <c r="D399" s="62"/>
      <c r="E399" s="62"/>
      <c r="F399" s="63"/>
      <c r="G399" s="62"/>
      <c r="H399" s="65"/>
      <c r="I399" s="65"/>
      <c r="J399" s="66" t="str">
        <f>IF(I399&lt;&gt;"",(I399-H399)-almoco,"")</f>
        <v/>
      </c>
      <c r="K399" s="67"/>
      <c r="L399" s="59"/>
      <c r="M399" s="59"/>
      <c r="N399" s="68"/>
      <c r="O399" s="69"/>
      <c r="P399" s="69"/>
      <c r="Q399" s="59"/>
      <c r="R399" s="69"/>
      <c r="S399" s="59"/>
      <c r="T399" s="59"/>
      <c r="U399" s="62"/>
      <c r="V399" s="65"/>
      <c r="W399" s="65"/>
      <c r="X399" s="66" t="str">
        <f>IF(W399&lt;&gt;"",IF((W399-V399)-almoco&gt;=corte_almoco,(W399-V399)-almoco,(W399-V399)),"")</f>
        <v/>
      </c>
      <c r="Y399" s="66" t="str">
        <f t="shared" si="2"/>
        <v/>
      </c>
      <c r="Z399" s="59"/>
      <c r="AA399" s="59"/>
      <c r="AB399" s="59"/>
      <c r="AC399" s="70"/>
      <c r="AD399" s="70"/>
      <c r="AE399" s="71" t="str">
        <f t="shared" si="3"/>
        <v/>
      </c>
      <c r="AF399" s="71" t="str">
        <f>IF(X399&lt;&gt;"",(HOUR(X399)+MINUTE(X399)/60)*custohh,"")</f>
        <v/>
      </c>
      <c r="AG399" s="70"/>
      <c r="AH399" s="71" t="str">
        <f t="shared" si="4"/>
        <v/>
      </c>
      <c r="AI399" s="59"/>
      <c r="AJ399" s="59"/>
      <c r="AK399" s="59"/>
      <c r="AL399" s="72"/>
      <c r="AM399" s="59"/>
      <c r="AN399" s="73"/>
      <c r="AO399" s="59"/>
      <c r="AP399" s="59"/>
      <c r="AQ399" s="74"/>
      <c r="AR399" s="74"/>
      <c r="AS399" s="62"/>
      <c r="AT399" s="62"/>
      <c r="AU399" s="59"/>
    </row>
    <row r="400">
      <c r="A400" s="59"/>
      <c r="B400" s="60" t="str">
        <f>IFERROR(VLOOKUP($A400,contratos,2,FALSE),"")</f>
        <v/>
      </c>
      <c r="C400" s="61" t="str">
        <f t="shared" si="1"/>
        <v/>
      </c>
      <c r="D400" s="62"/>
      <c r="E400" s="62"/>
      <c r="F400" s="63"/>
      <c r="G400" s="62"/>
      <c r="H400" s="65"/>
      <c r="I400" s="65"/>
      <c r="J400" s="66" t="str">
        <f>IF(I400&lt;&gt;"",(I400-H400)-almoco,"")</f>
        <v/>
      </c>
      <c r="K400" s="67"/>
      <c r="L400" s="59"/>
      <c r="M400" s="59"/>
      <c r="N400" s="68"/>
      <c r="O400" s="69"/>
      <c r="P400" s="69"/>
      <c r="Q400" s="59"/>
      <c r="R400" s="69"/>
      <c r="S400" s="59"/>
      <c r="T400" s="59"/>
      <c r="U400" s="62"/>
      <c r="V400" s="65"/>
      <c r="W400" s="65"/>
      <c r="X400" s="66" t="str">
        <f>IF(W400&lt;&gt;"",IF((W400-V400)-almoco&gt;=corte_almoco,(W400-V400)-almoco,(W400-V400)),"")</f>
        <v/>
      </c>
      <c r="Y400" s="66" t="str">
        <f t="shared" si="2"/>
        <v/>
      </c>
      <c r="Z400" s="59"/>
      <c r="AA400" s="59"/>
      <c r="AB400" s="59"/>
      <c r="AC400" s="70"/>
      <c r="AD400" s="70"/>
      <c r="AE400" s="71" t="str">
        <f t="shared" si="3"/>
        <v/>
      </c>
      <c r="AF400" s="71" t="str">
        <f>IF(X400&lt;&gt;"",(HOUR(X400)+MINUTE(X400)/60)*custohh,"")</f>
        <v/>
      </c>
      <c r="AG400" s="70"/>
      <c r="AH400" s="71" t="str">
        <f t="shared" si="4"/>
        <v/>
      </c>
      <c r="AI400" s="59"/>
      <c r="AJ400" s="59"/>
      <c r="AK400" s="59"/>
      <c r="AL400" s="72"/>
      <c r="AM400" s="59"/>
      <c r="AN400" s="73"/>
      <c r="AO400" s="59"/>
      <c r="AP400" s="59"/>
      <c r="AQ400" s="74"/>
      <c r="AR400" s="74"/>
      <c r="AS400" s="62"/>
      <c r="AT400" s="62"/>
      <c r="AU400" s="59"/>
    </row>
    <row r="401">
      <c r="A401" s="59"/>
      <c r="B401" s="60" t="str">
        <f>IFERROR(VLOOKUP($A401,contratos,2,FALSE),"")</f>
        <v/>
      </c>
      <c r="C401" s="61" t="str">
        <f t="shared" si="1"/>
        <v/>
      </c>
      <c r="D401" s="62"/>
      <c r="E401" s="62"/>
      <c r="F401" s="63"/>
      <c r="G401" s="62"/>
      <c r="H401" s="65"/>
      <c r="I401" s="65"/>
      <c r="J401" s="66" t="str">
        <f>IF(I401&lt;&gt;"",(I401-H401)-almoco,"")</f>
        <v/>
      </c>
      <c r="K401" s="67"/>
      <c r="L401" s="59"/>
      <c r="M401" s="59"/>
      <c r="N401" s="68"/>
      <c r="O401" s="69"/>
      <c r="P401" s="69"/>
      <c r="Q401" s="59"/>
      <c r="R401" s="69"/>
      <c r="S401" s="59"/>
      <c r="T401" s="59"/>
      <c r="U401" s="62"/>
      <c r="V401" s="65"/>
      <c r="W401" s="65"/>
      <c r="X401" s="66" t="str">
        <f>IF(W401&lt;&gt;"",IF((W401-V401)-almoco&gt;=corte_almoco,(W401-V401)-almoco,(W401-V401)),"")</f>
        <v/>
      </c>
      <c r="Y401" s="66" t="str">
        <f t="shared" si="2"/>
        <v/>
      </c>
      <c r="Z401" s="59"/>
      <c r="AA401" s="59"/>
      <c r="AB401" s="59"/>
      <c r="AC401" s="70"/>
      <c r="AD401" s="70"/>
      <c r="AE401" s="71" t="str">
        <f t="shared" si="3"/>
        <v/>
      </c>
      <c r="AF401" s="71" t="str">
        <f>IF(X401&lt;&gt;"",(HOUR(X401)+MINUTE(X401)/60)*custohh,"")</f>
        <v/>
      </c>
      <c r="AG401" s="70"/>
      <c r="AH401" s="71" t="str">
        <f t="shared" si="4"/>
        <v/>
      </c>
      <c r="AI401" s="59"/>
      <c r="AJ401" s="59"/>
      <c r="AK401" s="59"/>
      <c r="AL401" s="72"/>
      <c r="AM401" s="59"/>
      <c r="AN401" s="73"/>
      <c r="AO401" s="59"/>
      <c r="AP401" s="59"/>
      <c r="AQ401" s="74"/>
      <c r="AR401" s="74"/>
      <c r="AS401" s="62"/>
      <c r="AT401" s="62"/>
      <c r="AU401" s="59"/>
    </row>
    <row r="402">
      <c r="A402" s="59"/>
      <c r="B402" s="60" t="str">
        <f>IFERROR(VLOOKUP($A402,contratos,2,FALSE),"")</f>
        <v/>
      </c>
      <c r="C402" s="61" t="str">
        <f t="shared" si="1"/>
        <v/>
      </c>
      <c r="D402" s="62"/>
      <c r="E402" s="62"/>
      <c r="F402" s="63"/>
      <c r="G402" s="62"/>
      <c r="H402" s="65"/>
      <c r="I402" s="65"/>
      <c r="J402" s="66" t="str">
        <f>IF(I402&lt;&gt;"",(I402-H402)-almoco,"")</f>
        <v/>
      </c>
      <c r="K402" s="67"/>
      <c r="L402" s="59"/>
      <c r="M402" s="59"/>
      <c r="N402" s="68"/>
      <c r="O402" s="69"/>
      <c r="P402" s="69"/>
      <c r="Q402" s="59"/>
      <c r="R402" s="69"/>
      <c r="S402" s="59"/>
      <c r="T402" s="59"/>
      <c r="U402" s="62"/>
      <c r="V402" s="65"/>
      <c r="W402" s="65"/>
      <c r="X402" s="66" t="str">
        <f>IF(W402&lt;&gt;"",IF((W402-V402)-almoco&gt;=corte_almoco,(W402-V402)-almoco,(W402-V402)),"")</f>
        <v/>
      </c>
      <c r="Y402" s="66" t="str">
        <f t="shared" si="2"/>
        <v/>
      </c>
      <c r="Z402" s="59"/>
      <c r="AA402" s="59"/>
      <c r="AB402" s="59"/>
      <c r="AC402" s="70"/>
      <c r="AD402" s="70"/>
      <c r="AE402" s="71" t="str">
        <f t="shared" si="3"/>
        <v/>
      </c>
      <c r="AF402" s="71" t="str">
        <f>IF(X402&lt;&gt;"",(HOUR(X402)+MINUTE(X402)/60)*custohh,"")</f>
        <v/>
      </c>
      <c r="AG402" s="70"/>
      <c r="AH402" s="71" t="str">
        <f t="shared" si="4"/>
        <v/>
      </c>
      <c r="AI402" s="59"/>
      <c r="AJ402" s="59"/>
      <c r="AK402" s="59"/>
      <c r="AL402" s="72"/>
      <c r="AM402" s="59"/>
      <c r="AN402" s="73"/>
      <c r="AO402" s="59"/>
      <c r="AP402" s="59"/>
      <c r="AQ402" s="74"/>
      <c r="AR402" s="74"/>
      <c r="AS402" s="62"/>
      <c r="AT402" s="62"/>
      <c r="AU402" s="59"/>
    </row>
    <row r="403">
      <c r="A403" s="59"/>
      <c r="B403" s="60" t="str">
        <f>IFERROR(VLOOKUP($A403,contratos,2,FALSE),"")</f>
        <v/>
      </c>
      <c r="C403" s="61" t="str">
        <f t="shared" si="1"/>
        <v/>
      </c>
      <c r="D403" s="62"/>
      <c r="E403" s="62"/>
      <c r="F403" s="63"/>
      <c r="G403" s="62"/>
      <c r="H403" s="65"/>
      <c r="I403" s="65"/>
      <c r="J403" s="66" t="str">
        <f>IF(I403&lt;&gt;"",(I403-H403)-almoco,"")</f>
        <v/>
      </c>
      <c r="K403" s="67"/>
      <c r="L403" s="59"/>
      <c r="M403" s="59"/>
      <c r="N403" s="68"/>
      <c r="O403" s="69"/>
      <c r="P403" s="69"/>
      <c r="Q403" s="59"/>
      <c r="R403" s="69"/>
      <c r="S403" s="59"/>
      <c r="T403" s="59"/>
      <c r="U403" s="62"/>
      <c r="V403" s="65"/>
      <c r="W403" s="65"/>
      <c r="X403" s="66" t="str">
        <f>IF(W403&lt;&gt;"",IF((W403-V403)-almoco&gt;=corte_almoco,(W403-V403)-almoco,(W403-V403)),"")</f>
        <v/>
      </c>
      <c r="Y403" s="66" t="str">
        <f t="shared" si="2"/>
        <v/>
      </c>
      <c r="Z403" s="59"/>
      <c r="AA403" s="59"/>
      <c r="AB403" s="59"/>
      <c r="AC403" s="70"/>
      <c r="AD403" s="70"/>
      <c r="AE403" s="71" t="str">
        <f t="shared" si="3"/>
        <v/>
      </c>
      <c r="AF403" s="71" t="str">
        <f>IF(X403&lt;&gt;"",(HOUR(X403)+MINUTE(X403)/60)*custohh,"")</f>
        <v/>
      </c>
      <c r="AG403" s="70"/>
      <c r="AH403" s="71" t="str">
        <f t="shared" si="4"/>
        <v/>
      </c>
      <c r="AI403" s="59"/>
      <c r="AJ403" s="59"/>
      <c r="AK403" s="59"/>
      <c r="AL403" s="72"/>
      <c r="AM403" s="59"/>
      <c r="AN403" s="73"/>
      <c r="AO403" s="59"/>
      <c r="AP403" s="59"/>
      <c r="AQ403" s="74"/>
      <c r="AR403" s="74"/>
      <c r="AS403" s="62"/>
      <c r="AT403" s="62"/>
      <c r="AU403" s="59"/>
    </row>
    <row r="404">
      <c r="A404" s="59"/>
      <c r="B404" s="60" t="str">
        <f>IFERROR(VLOOKUP($A404,contratos,2,FALSE),"")</f>
        <v/>
      </c>
      <c r="C404" s="61" t="str">
        <f t="shared" si="1"/>
        <v/>
      </c>
      <c r="D404" s="62"/>
      <c r="E404" s="62"/>
      <c r="F404" s="63"/>
      <c r="G404" s="62"/>
      <c r="H404" s="65"/>
      <c r="I404" s="65"/>
      <c r="J404" s="66" t="str">
        <f>IF(I404&lt;&gt;"",(I404-H404)-almoco,"")</f>
        <v/>
      </c>
      <c r="K404" s="67"/>
      <c r="L404" s="59"/>
      <c r="M404" s="59"/>
      <c r="N404" s="68"/>
      <c r="O404" s="69"/>
      <c r="P404" s="69"/>
      <c r="Q404" s="59"/>
      <c r="R404" s="69"/>
      <c r="S404" s="59"/>
      <c r="T404" s="59"/>
      <c r="U404" s="62"/>
      <c r="V404" s="65"/>
      <c r="W404" s="65"/>
      <c r="X404" s="66" t="str">
        <f>IF(W404&lt;&gt;"",IF((W404-V404)-almoco&gt;=corte_almoco,(W404-V404)-almoco,(W404-V404)),"")</f>
        <v/>
      </c>
      <c r="Y404" s="66" t="str">
        <f t="shared" si="2"/>
        <v/>
      </c>
      <c r="Z404" s="59"/>
      <c r="AA404" s="59"/>
      <c r="AB404" s="59"/>
      <c r="AC404" s="70"/>
      <c r="AD404" s="70"/>
      <c r="AE404" s="71" t="str">
        <f t="shared" si="3"/>
        <v/>
      </c>
      <c r="AF404" s="71" t="str">
        <f>IF(X404&lt;&gt;"",(HOUR(X404)+MINUTE(X404)/60)*custohh,"")</f>
        <v/>
      </c>
      <c r="AG404" s="70"/>
      <c r="AH404" s="71" t="str">
        <f t="shared" si="4"/>
        <v/>
      </c>
      <c r="AI404" s="59"/>
      <c r="AJ404" s="59"/>
      <c r="AK404" s="59"/>
      <c r="AL404" s="72"/>
      <c r="AM404" s="59"/>
      <c r="AN404" s="73"/>
      <c r="AO404" s="59"/>
      <c r="AP404" s="59"/>
      <c r="AQ404" s="74"/>
      <c r="AR404" s="74"/>
      <c r="AS404" s="62"/>
      <c r="AT404" s="62"/>
      <c r="AU404" s="59"/>
    </row>
    <row r="405">
      <c r="A405" s="59"/>
      <c r="B405" s="60" t="str">
        <f>IFERROR(VLOOKUP($A405,contratos,2,FALSE),"")</f>
        <v/>
      </c>
      <c r="C405" s="61" t="str">
        <f t="shared" si="1"/>
        <v/>
      </c>
      <c r="D405" s="62"/>
      <c r="E405" s="62"/>
      <c r="F405" s="63"/>
      <c r="G405" s="62"/>
      <c r="H405" s="65"/>
      <c r="I405" s="65"/>
      <c r="J405" s="66" t="str">
        <f>IF(I405&lt;&gt;"",(I405-H405)-almoco,"")</f>
        <v/>
      </c>
      <c r="K405" s="67"/>
      <c r="L405" s="59"/>
      <c r="M405" s="59"/>
      <c r="N405" s="68"/>
      <c r="O405" s="69"/>
      <c r="P405" s="69"/>
      <c r="Q405" s="59"/>
      <c r="R405" s="69"/>
      <c r="S405" s="59"/>
      <c r="T405" s="59"/>
      <c r="U405" s="62"/>
      <c r="V405" s="65"/>
      <c r="W405" s="65"/>
      <c r="X405" s="66" t="str">
        <f>IF(W405&lt;&gt;"",IF((W405-V405)-almoco&gt;=corte_almoco,(W405-V405)-almoco,(W405-V405)),"")</f>
        <v/>
      </c>
      <c r="Y405" s="66" t="str">
        <f t="shared" si="2"/>
        <v/>
      </c>
      <c r="Z405" s="59"/>
      <c r="AA405" s="59"/>
      <c r="AB405" s="59"/>
      <c r="AC405" s="70"/>
      <c r="AD405" s="70"/>
      <c r="AE405" s="71" t="str">
        <f t="shared" si="3"/>
        <v/>
      </c>
      <c r="AF405" s="71" t="str">
        <f>IF(X405&lt;&gt;"",(HOUR(X405)+MINUTE(X405)/60)*custohh,"")</f>
        <v/>
      </c>
      <c r="AG405" s="70"/>
      <c r="AH405" s="71" t="str">
        <f t="shared" si="4"/>
        <v/>
      </c>
      <c r="AI405" s="59"/>
      <c r="AJ405" s="59"/>
      <c r="AK405" s="59"/>
      <c r="AL405" s="72"/>
      <c r="AM405" s="59"/>
      <c r="AN405" s="73"/>
      <c r="AO405" s="59"/>
      <c r="AP405" s="59"/>
      <c r="AQ405" s="74"/>
      <c r="AR405" s="74"/>
      <c r="AS405" s="62"/>
      <c r="AT405" s="62"/>
      <c r="AU405" s="59"/>
    </row>
    <row r="406">
      <c r="A406" s="59"/>
      <c r="B406" s="60" t="str">
        <f>IFERROR(VLOOKUP($A406,contratos,2,FALSE),"")</f>
        <v/>
      </c>
      <c r="C406" s="61" t="str">
        <f t="shared" si="1"/>
        <v/>
      </c>
      <c r="D406" s="62"/>
      <c r="E406" s="62"/>
      <c r="F406" s="63"/>
      <c r="G406" s="62"/>
      <c r="H406" s="65"/>
      <c r="I406" s="65"/>
      <c r="J406" s="66" t="str">
        <f>IF(I406&lt;&gt;"",(I406-H406)-almoco,"")</f>
        <v/>
      </c>
      <c r="K406" s="67"/>
      <c r="L406" s="59"/>
      <c r="M406" s="59"/>
      <c r="N406" s="68"/>
      <c r="O406" s="69"/>
      <c r="P406" s="69"/>
      <c r="Q406" s="59"/>
      <c r="R406" s="69"/>
      <c r="S406" s="59"/>
      <c r="T406" s="59"/>
      <c r="U406" s="62"/>
      <c r="V406" s="65"/>
      <c r="W406" s="65"/>
      <c r="X406" s="66" t="str">
        <f>IF(W406&lt;&gt;"",IF((W406-V406)-almoco&gt;=corte_almoco,(W406-V406)-almoco,(W406-V406)),"")</f>
        <v/>
      </c>
      <c r="Y406" s="66" t="str">
        <f t="shared" si="2"/>
        <v/>
      </c>
      <c r="Z406" s="59"/>
      <c r="AA406" s="59"/>
      <c r="AB406" s="59"/>
      <c r="AC406" s="70"/>
      <c r="AD406" s="70"/>
      <c r="AE406" s="71" t="str">
        <f t="shared" si="3"/>
        <v/>
      </c>
      <c r="AF406" s="71" t="str">
        <f>IF(X406&lt;&gt;"",(HOUR(X406)+MINUTE(X406)/60)*custohh,"")</f>
        <v/>
      </c>
      <c r="AG406" s="70"/>
      <c r="AH406" s="71" t="str">
        <f t="shared" si="4"/>
        <v/>
      </c>
      <c r="AI406" s="59"/>
      <c r="AJ406" s="59"/>
      <c r="AK406" s="59"/>
      <c r="AL406" s="72"/>
      <c r="AM406" s="59"/>
      <c r="AN406" s="73"/>
      <c r="AO406" s="59"/>
      <c r="AP406" s="59"/>
      <c r="AQ406" s="74"/>
      <c r="AR406" s="74"/>
      <c r="AS406" s="62"/>
      <c r="AT406" s="62"/>
      <c r="AU406" s="59"/>
    </row>
    <row r="407">
      <c r="A407" s="59"/>
      <c r="B407" s="60" t="str">
        <f>IFERROR(VLOOKUP($A407,contratos,2,FALSE),"")</f>
        <v/>
      </c>
      <c r="C407" s="61" t="str">
        <f t="shared" si="1"/>
        <v/>
      </c>
      <c r="D407" s="62"/>
      <c r="E407" s="62"/>
      <c r="F407" s="63"/>
      <c r="G407" s="62"/>
      <c r="H407" s="65"/>
      <c r="I407" s="65"/>
      <c r="J407" s="66" t="str">
        <f>IF(I407&lt;&gt;"",(I407-H407)-almoco,"")</f>
        <v/>
      </c>
      <c r="K407" s="67"/>
      <c r="L407" s="59"/>
      <c r="M407" s="59"/>
      <c r="N407" s="68"/>
      <c r="O407" s="69"/>
      <c r="P407" s="69"/>
      <c r="Q407" s="59"/>
      <c r="R407" s="69"/>
      <c r="S407" s="59"/>
      <c r="T407" s="59"/>
      <c r="U407" s="62"/>
      <c r="V407" s="65"/>
      <c r="W407" s="65"/>
      <c r="X407" s="66" t="str">
        <f>IF(W407&lt;&gt;"",IF((W407-V407)-almoco&gt;=corte_almoco,(W407-V407)-almoco,(W407-V407)),"")</f>
        <v/>
      </c>
      <c r="Y407" s="66" t="str">
        <f t="shared" si="2"/>
        <v/>
      </c>
      <c r="Z407" s="59"/>
      <c r="AA407" s="59"/>
      <c r="AB407" s="59"/>
      <c r="AC407" s="70"/>
      <c r="AD407" s="70"/>
      <c r="AE407" s="71" t="str">
        <f t="shared" si="3"/>
        <v/>
      </c>
      <c r="AF407" s="71" t="str">
        <f>IF(X407&lt;&gt;"",(HOUR(X407)+MINUTE(X407)/60)*custohh,"")</f>
        <v/>
      </c>
      <c r="AG407" s="70"/>
      <c r="AH407" s="71" t="str">
        <f t="shared" si="4"/>
        <v/>
      </c>
      <c r="AI407" s="59"/>
      <c r="AJ407" s="59"/>
      <c r="AK407" s="59"/>
      <c r="AL407" s="72"/>
      <c r="AM407" s="59"/>
      <c r="AN407" s="73"/>
      <c r="AO407" s="59"/>
      <c r="AP407" s="59"/>
      <c r="AQ407" s="74"/>
      <c r="AR407" s="74"/>
      <c r="AS407" s="62"/>
      <c r="AT407" s="62"/>
      <c r="AU407" s="59"/>
    </row>
    <row r="408">
      <c r="A408" s="59"/>
      <c r="B408" s="60" t="str">
        <f>IFERROR(VLOOKUP($A408,contratos,2,FALSE),"")</f>
        <v/>
      </c>
      <c r="C408" s="61" t="str">
        <f t="shared" si="1"/>
        <v/>
      </c>
      <c r="D408" s="62"/>
      <c r="E408" s="62"/>
      <c r="F408" s="63"/>
      <c r="G408" s="62"/>
      <c r="H408" s="65"/>
      <c r="I408" s="65"/>
      <c r="J408" s="66" t="str">
        <f>IF(I408&lt;&gt;"",(I408-H408)-almoco,"")</f>
        <v/>
      </c>
      <c r="K408" s="67"/>
      <c r="L408" s="59"/>
      <c r="M408" s="59"/>
      <c r="N408" s="68"/>
      <c r="O408" s="69"/>
      <c r="P408" s="69"/>
      <c r="Q408" s="59"/>
      <c r="R408" s="69"/>
      <c r="S408" s="59"/>
      <c r="T408" s="59"/>
      <c r="U408" s="62"/>
      <c r="V408" s="65"/>
      <c r="W408" s="65"/>
      <c r="X408" s="66" t="str">
        <f>IF(W408&lt;&gt;"",IF((W408-V408)-almoco&gt;=corte_almoco,(W408-V408)-almoco,(W408-V408)),"")</f>
        <v/>
      </c>
      <c r="Y408" s="66" t="str">
        <f t="shared" si="2"/>
        <v/>
      </c>
      <c r="Z408" s="59"/>
      <c r="AA408" s="59"/>
      <c r="AB408" s="59"/>
      <c r="AC408" s="70"/>
      <c r="AD408" s="70"/>
      <c r="AE408" s="71" t="str">
        <f t="shared" si="3"/>
        <v/>
      </c>
      <c r="AF408" s="71" t="str">
        <f>IF(X408&lt;&gt;"",(HOUR(X408)+MINUTE(X408)/60)*custohh,"")</f>
        <v/>
      </c>
      <c r="AG408" s="70"/>
      <c r="AH408" s="71" t="str">
        <f t="shared" si="4"/>
        <v/>
      </c>
      <c r="AI408" s="59"/>
      <c r="AJ408" s="59"/>
      <c r="AK408" s="59"/>
      <c r="AL408" s="72"/>
      <c r="AM408" s="59"/>
      <c r="AN408" s="73"/>
      <c r="AO408" s="59"/>
      <c r="AP408" s="59"/>
      <c r="AQ408" s="74"/>
      <c r="AR408" s="74"/>
      <c r="AS408" s="62"/>
      <c r="AT408" s="62"/>
      <c r="AU408" s="59"/>
    </row>
    <row r="409">
      <c r="A409" s="59"/>
      <c r="B409" s="60" t="str">
        <f>IFERROR(VLOOKUP($A409,contratos,2,FALSE),"")</f>
        <v/>
      </c>
      <c r="C409" s="61" t="str">
        <f t="shared" si="1"/>
        <v/>
      </c>
      <c r="D409" s="62"/>
      <c r="E409" s="62"/>
      <c r="F409" s="63"/>
      <c r="G409" s="62"/>
      <c r="H409" s="65"/>
      <c r="I409" s="65"/>
      <c r="J409" s="66" t="str">
        <f>IF(I409&lt;&gt;"",(I409-H409)-almoco,"")</f>
        <v/>
      </c>
      <c r="K409" s="67"/>
      <c r="L409" s="59"/>
      <c r="M409" s="59"/>
      <c r="N409" s="68"/>
      <c r="O409" s="69"/>
      <c r="P409" s="69"/>
      <c r="Q409" s="59"/>
      <c r="R409" s="69"/>
      <c r="S409" s="59"/>
      <c r="T409" s="59"/>
      <c r="U409" s="62"/>
      <c r="V409" s="65"/>
      <c r="W409" s="65"/>
      <c r="X409" s="66" t="str">
        <f>IF(W409&lt;&gt;"",IF((W409-V409)-almoco&gt;=corte_almoco,(W409-V409)-almoco,(W409-V409)),"")</f>
        <v/>
      </c>
      <c r="Y409" s="66" t="str">
        <f t="shared" si="2"/>
        <v/>
      </c>
      <c r="Z409" s="59"/>
      <c r="AA409" s="59"/>
      <c r="AB409" s="59"/>
      <c r="AC409" s="70"/>
      <c r="AD409" s="70"/>
      <c r="AE409" s="71" t="str">
        <f t="shared" si="3"/>
        <v/>
      </c>
      <c r="AF409" s="71" t="str">
        <f>IF(X409&lt;&gt;"",(HOUR(X409)+MINUTE(X409)/60)*custohh,"")</f>
        <v/>
      </c>
      <c r="AG409" s="70"/>
      <c r="AH409" s="71" t="str">
        <f t="shared" si="4"/>
        <v/>
      </c>
      <c r="AI409" s="59"/>
      <c r="AJ409" s="59"/>
      <c r="AK409" s="59"/>
      <c r="AL409" s="72"/>
      <c r="AM409" s="59"/>
      <c r="AN409" s="73"/>
      <c r="AO409" s="59"/>
      <c r="AP409" s="59"/>
      <c r="AQ409" s="74"/>
      <c r="AR409" s="74"/>
      <c r="AS409" s="62"/>
      <c r="AT409" s="62"/>
      <c r="AU409" s="59"/>
    </row>
    <row r="410">
      <c r="A410" s="59"/>
      <c r="B410" s="60" t="str">
        <f>IFERROR(VLOOKUP($A410,contratos,2,FALSE),"")</f>
        <v/>
      </c>
      <c r="C410" s="61" t="str">
        <f t="shared" si="1"/>
        <v/>
      </c>
      <c r="D410" s="62"/>
      <c r="E410" s="62"/>
      <c r="F410" s="63"/>
      <c r="G410" s="62"/>
      <c r="H410" s="65"/>
      <c r="I410" s="65"/>
      <c r="J410" s="66" t="str">
        <f>IF(I410&lt;&gt;"",(I410-H410)-almoco,"")</f>
        <v/>
      </c>
      <c r="K410" s="67"/>
      <c r="L410" s="59"/>
      <c r="M410" s="59"/>
      <c r="N410" s="68"/>
      <c r="O410" s="69"/>
      <c r="P410" s="69"/>
      <c r="Q410" s="59"/>
      <c r="R410" s="69"/>
      <c r="S410" s="59"/>
      <c r="T410" s="59"/>
      <c r="U410" s="62"/>
      <c r="V410" s="65"/>
      <c r="W410" s="65"/>
      <c r="X410" s="66" t="str">
        <f>IF(W410&lt;&gt;"",IF((W410-V410)-almoco&gt;=corte_almoco,(W410-V410)-almoco,(W410-V410)),"")</f>
        <v/>
      </c>
      <c r="Y410" s="66" t="str">
        <f t="shared" si="2"/>
        <v/>
      </c>
      <c r="Z410" s="59"/>
      <c r="AA410" s="59"/>
      <c r="AB410" s="59"/>
      <c r="AC410" s="70"/>
      <c r="AD410" s="70"/>
      <c r="AE410" s="71" t="str">
        <f t="shared" si="3"/>
        <v/>
      </c>
      <c r="AF410" s="71" t="str">
        <f>IF(X410&lt;&gt;"",(HOUR(X410)+MINUTE(X410)/60)*custohh,"")</f>
        <v/>
      </c>
      <c r="AG410" s="70"/>
      <c r="AH410" s="71" t="str">
        <f t="shared" si="4"/>
        <v/>
      </c>
      <c r="AI410" s="59"/>
      <c r="AJ410" s="59"/>
      <c r="AK410" s="59"/>
      <c r="AL410" s="72"/>
      <c r="AM410" s="59"/>
      <c r="AN410" s="73"/>
      <c r="AO410" s="59"/>
      <c r="AP410" s="59"/>
      <c r="AQ410" s="74"/>
      <c r="AR410" s="74"/>
      <c r="AS410" s="62"/>
      <c r="AT410" s="62"/>
      <c r="AU410" s="59"/>
    </row>
    <row r="411">
      <c r="A411" s="59"/>
      <c r="B411" s="60" t="str">
        <f>IFERROR(VLOOKUP($A411,contratos,2,FALSE),"")</f>
        <v/>
      </c>
      <c r="C411" s="61" t="str">
        <f t="shared" si="1"/>
        <v/>
      </c>
      <c r="D411" s="62"/>
      <c r="E411" s="62"/>
      <c r="F411" s="63"/>
      <c r="G411" s="62"/>
      <c r="H411" s="65"/>
      <c r="I411" s="65"/>
      <c r="J411" s="66" t="str">
        <f>IF(I411&lt;&gt;"",(I411-H411)-almoco,"")</f>
        <v/>
      </c>
      <c r="K411" s="67"/>
      <c r="L411" s="59"/>
      <c r="M411" s="59"/>
      <c r="N411" s="68"/>
      <c r="O411" s="69"/>
      <c r="P411" s="69"/>
      <c r="Q411" s="59"/>
      <c r="R411" s="69"/>
      <c r="S411" s="59"/>
      <c r="T411" s="59"/>
      <c r="U411" s="62"/>
      <c r="V411" s="65"/>
      <c r="W411" s="65"/>
      <c r="X411" s="66" t="str">
        <f>IF(W411&lt;&gt;"",IF((W411-V411)-almoco&gt;=corte_almoco,(W411-V411)-almoco,(W411-V411)),"")</f>
        <v/>
      </c>
      <c r="Y411" s="66" t="str">
        <f t="shared" si="2"/>
        <v/>
      </c>
      <c r="Z411" s="59"/>
      <c r="AA411" s="59"/>
      <c r="AB411" s="59"/>
      <c r="AC411" s="70"/>
      <c r="AD411" s="70"/>
      <c r="AE411" s="71" t="str">
        <f t="shared" si="3"/>
        <v/>
      </c>
      <c r="AF411" s="71" t="str">
        <f>IF(X411&lt;&gt;"",(HOUR(X411)+MINUTE(X411)/60)*custohh,"")</f>
        <v/>
      </c>
      <c r="AG411" s="70"/>
      <c r="AH411" s="71" t="str">
        <f t="shared" si="4"/>
        <v/>
      </c>
      <c r="AI411" s="59"/>
      <c r="AJ411" s="59"/>
      <c r="AK411" s="59"/>
      <c r="AL411" s="72"/>
      <c r="AM411" s="59"/>
      <c r="AN411" s="73"/>
      <c r="AO411" s="59"/>
      <c r="AP411" s="59"/>
      <c r="AQ411" s="74"/>
      <c r="AR411" s="74"/>
      <c r="AS411" s="62"/>
      <c r="AT411" s="62"/>
      <c r="AU411" s="59"/>
    </row>
    <row r="412">
      <c r="A412" s="59"/>
      <c r="B412" s="60" t="str">
        <f>IFERROR(VLOOKUP($A412,contratos,2,FALSE),"")</f>
        <v/>
      </c>
      <c r="C412" s="61" t="str">
        <f t="shared" si="1"/>
        <v/>
      </c>
      <c r="D412" s="62"/>
      <c r="E412" s="62"/>
      <c r="F412" s="63"/>
      <c r="G412" s="62"/>
      <c r="H412" s="65"/>
      <c r="I412" s="65"/>
      <c r="J412" s="66" t="str">
        <f>IF(I412&lt;&gt;"",(I412-H412)-almoco,"")</f>
        <v/>
      </c>
      <c r="K412" s="67"/>
      <c r="L412" s="59"/>
      <c r="M412" s="59"/>
      <c r="N412" s="68"/>
      <c r="O412" s="69"/>
      <c r="P412" s="69"/>
      <c r="Q412" s="59"/>
      <c r="R412" s="69"/>
      <c r="S412" s="59"/>
      <c r="T412" s="59"/>
      <c r="U412" s="62"/>
      <c r="V412" s="65"/>
      <c r="W412" s="65"/>
      <c r="X412" s="66" t="str">
        <f>IF(W412&lt;&gt;"",IF((W412-V412)-almoco&gt;=corte_almoco,(W412-V412)-almoco,(W412-V412)),"")</f>
        <v/>
      </c>
      <c r="Y412" s="66" t="str">
        <f t="shared" si="2"/>
        <v/>
      </c>
      <c r="Z412" s="59"/>
      <c r="AA412" s="59"/>
      <c r="AB412" s="59"/>
      <c r="AC412" s="70"/>
      <c r="AD412" s="70"/>
      <c r="AE412" s="71" t="str">
        <f t="shared" si="3"/>
        <v/>
      </c>
      <c r="AF412" s="71" t="str">
        <f>IF(X412&lt;&gt;"",(HOUR(X412)+MINUTE(X412)/60)*custohh,"")</f>
        <v/>
      </c>
      <c r="AG412" s="70"/>
      <c r="AH412" s="71" t="str">
        <f t="shared" si="4"/>
        <v/>
      </c>
      <c r="AI412" s="59"/>
      <c r="AJ412" s="59"/>
      <c r="AK412" s="59"/>
      <c r="AL412" s="72"/>
      <c r="AM412" s="59"/>
      <c r="AN412" s="73"/>
      <c r="AO412" s="59"/>
      <c r="AP412" s="59"/>
      <c r="AQ412" s="74"/>
      <c r="AR412" s="74"/>
      <c r="AS412" s="62"/>
      <c r="AT412" s="62"/>
      <c r="AU412" s="59"/>
    </row>
    <row r="413">
      <c r="A413" s="59"/>
      <c r="B413" s="60" t="str">
        <f>IFERROR(VLOOKUP($A413,contratos,2,FALSE),"")</f>
        <v/>
      </c>
      <c r="C413" s="61" t="str">
        <f t="shared" si="1"/>
        <v/>
      </c>
      <c r="D413" s="62"/>
      <c r="E413" s="62"/>
      <c r="F413" s="63"/>
      <c r="G413" s="62"/>
      <c r="H413" s="65"/>
      <c r="I413" s="65"/>
      <c r="J413" s="66" t="str">
        <f>IF(I413&lt;&gt;"",(I413-H413)-almoco,"")</f>
        <v/>
      </c>
      <c r="K413" s="67"/>
      <c r="L413" s="59"/>
      <c r="M413" s="59"/>
      <c r="N413" s="68"/>
      <c r="O413" s="69"/>
      <c r="P413" s="69"/>
      <c r="Q413" s="59"/>
      <c r="R413" s="69"/>
      <c r="S413" s="59"/>
      <c r="T413" s="59"/>
      <c r="U413" s="62"/>
      <c r="V413" s="65"/>
      <c r="W413" s="65"/>
      <c r="X413" s="66" t="str">
        <f>IF(W413&lt;&gt;"",IF((W413-V413)-almoco&gt;=corte_almoco,(W413-V413)-almoco,(W413-V413)),"")</f>
        <v/>
      </c>
      <c r="Y413" s="66" t="str">
        <f t="shared" si="2"/>
        <v/>
      </c>
      <c r="Z413" s="59"/>
      <c r="AA413" s="59"/>
      <c r="AB413" s="59"/>
      <c r="AC413" s="70"/>
      <c r="AD413" s="70"/>
      <c r="AE413" s="71" t="str">
        <f t="shared" si="3"/>
        <v/>
      </c>
      <c r="AF413" s="71" t="str">
        <f>IF(X413&lt;&gt;"",(HOUR(X413)+MINUTE(X413)/60)*custohh,"")</f>
        <v/>
      </c>
      <c r="AG413" s="70"/>
      <c r="AH413" s="71" t="str">
        <f t="shared" si="4"/>
        <v/>
      </c>
      <c r="AI413" s="59"/>
      <c r="AJ413" s="59"/>
      <c r="AK413" s="59"/>
      <c r="AL413" s="72"/>
      <c r="AM413" s="59"/>
      <c r="AN413" s="73"/>
      <c r="AO413" s="59"/>
      <c r="AP413" s="59"/>
      <c r="AQ413" s="74"/>
      <c r="AR413" s="74"/>
      <c r="AS413" s="62"/>
      <c r="AT413" s="62"/>
      <c r="AU413" s="59"/>
    </row>
    <row r="414">
      <c r="A414" s="59"/>
      <c r="B414" s="60" t="str">
        <f>IFERROR(VLOOKUP($A414,contratos,2,FALSE),"")</f>
        <v/>
      </c>
      <c r="C414" s="61" t="str">
        <f t="shared" si="1"/>
        <v/>
      </c>
      <c r="D414" s="62"/>
      <c r="E414" s="62"/>
      <c r="F414" s="63"/>
      <c r="G414" s="62"/>
      <c r="H414" s="65"/>
      <c r="I414" s="65"/>
      <c r="J414" s="66" t="str">
        <f>IF(I414&lt;&gt;"",(I414-H414)-almoco,"")</f>
        <v/>
      </c>
      <c r="K414" s="67"/>
      <c r="L414" s="59"/>
      <c r="M414" s="59"/>
      <c r="N414" s="68"/>
      <c r="O414" s="69"/>
      <c r="P414" s="69"/>
      <c r="Q414" s="59"/>
      <c r="R414" s="69"/>
      <c r="S414" s="59"/>
      <c r="T414" s="59"/>
      <c r="U414" s="62"/>
      <c r="V414" s="65"/>
      <c r="W414" s="65"/>
      <c r="X414" s="66" t="str">
        <f>IF(W414&lt;&gt;"",IF((W414-V414)-almoco&gt;=corte_almoco,(W414-V414)-almoco,(W414-V414)),"")</f>
        <v/>
      </c>
      <c r="Y414" s="66" t="str">
        <f t="shared" si="2"/>
        <v/>
      </c>
      <c r="Z414" s="59"/>
      <c r="AA414" s="59"/>
      <c r="AB414" s="59"/>
      <c r="AC414" s="70"/>
      <c r="AD414" s="70"/>
      <c r="AE414" s="71" t="str">
        <f t="shared" si="3"/>
        <v/>
      </c>
      <c r="AF414" s="71" t="str">
        <f>IF(X414&lt;&gt;"",(HOUR(X414)+MINUTE(X414)/60)*custohh,"")</f>
        <v/>
      </c>
      <c r="AG414" s="70"/>
      <c r="AH414" s="71" t="str">
        <f t="shared" si="4"/>
        <v/>
      </c>
      <c r="AI414" s="59"/>
      <c r="AJ414" s="59"/>
      <c r="AK414" s="59"/>
      <c r="AL414" s="72"/>
      <c r="AM414" s="59"/>
      <c r="AN414" s="73"/>
      <c r="AO414" s="59"/>
      <c r="AP414" s="59"/>
      <c r="AQ414" s="74"/>
      <c r="AR414" s="74"/>
      <c r="AS414" s="62"/>
      <c r="AT414" s="62"/>
      <c r="AU414" s="59"/>
    </row>
    <row r="415">
      <c r="A415" s="59"/>
      <c r="B415" s="60" t="str">
        <f>IFERROR(VLOOKUP($A415,contratos,2,FALSE),"")</f>
        <v/>
      </c>
      <c r="C415" s="61" t="str">
        <f t="shared" si="1"/>
        <v/>
      </c>
      <c r="D415" s="62"/>
      <c r="E415" s="62"/>
      <c r="F415" s="63"/>
      <c r="G415" s="62"/>
      <c r="H415" s="65"/>
      <c r="I415" s="65"/>
      <c r="J415" s="66" t="str">
        <f>IF(I415&lt;&gt;"",(I415-H415)-almoco,"")</f>
        <v/>
      </c>
      <c r="K415" s="67"/>
      <c r="L415" s="59"/>
      <c r="M415" s="59"/>
      <c r="N415" s="68"/>
      <c r="O415" s="69"/>
      <c r="P415" s="69"/>
      <c r="Q415" s="59"/>
      <c r="R415" s="69"/>
      <c r="S415" s="59"/>
      <c r="T415" s="59"/>
      <c r="U415" s="62"/>
      <c r="V415" s="65"/>
      <c r="W415" s="65"/>
      <c r="X415" s="66" t="str">
        <f>IF(W415&lt;&gt;"",IF((W415-V415)-almoco&gt;=corte_almoco,(W415-V415)-almoco,(W415-V415)),"")</f>
        <v/>
      </c>
      <c r="Y415" s="66" t="str">
        <f t="shared" si="2"/>
        <v/>
      </c>
      <c r="Z415" s="59"/>
      <c r="AA415" s="59"/>
      <c r="AB415" s="59"/>
      <c r="AC415" s="70"/>
      <c r="AD415" s="70"/>
      <c r="AE415" s="71" t="str">
        <f t="shared" si="3"/>
        <v/>
      </c>
      <c r="AF415" s="71" t="str">
        <f>IF(X415&lt;&gt;"",(HOUR(X415)+MINUTE(X415)/60)*custohh,"")</f>
        <v/>
      </c>
      <c r="AG415" s="70"/>
      <c r="AH415" s="71" t="str">
        <f t="shared" si="4"/>
        <v/>
      </c>
      <c r="AI415" s="59"/>
      <c r="AJ415" s="59"/>
      <c r="AK415" s="59"/>
      <c r="AL415" s="72"/>
      <c r="AM415" s="59"/>
      <c r="AN415" s="73"/>
      <c r="AO415" s="59"/>
      <c r="AP415" s="59"/>
      <c r="AQ415" s="74"/>
      <c r="AR415" s="74"/>
      <c r="AS415" s="62"/>
      <c r="AT415" s="62"/>
      <c r="AU415" s="59"/>
    </row>
    <row r="416">
      <c r="A416" s="59"/>
      <c r="B416" s="60" t="str">
        <f>IFERROR(VLOOKUP($A416,contratos,2,FALSE),"")</f>
        <v/>
      </c>
      <c r="C416" s="61" t="str">
        <f t="shared" si="1"/>
        <v/>
      </c>
      <c r="D416" s="62"/>
      <c r="E416" s="62"/>
      <c r="F416" s="63"/>
      <c r="G416" s="62"/>
      <c r="H416" s="65"/>
      <c r="I416" s="65"/>
      <c r="J416" s="66" t="str">
        <f>IF(I416&lt;&gt;"",(I416-H416)-almoco,"")</f>
        <v/>
      </c>
      <c r="K416" s="67"/>
      <c r="L416" s="59"/>
      <c r="M416" s="59"/>
      <c r="N416" s="68"/>
      <c r="O416" s="69"/>
      <c r="P416" s="69"/>
      <c r="Q416" s="59"/>
      <c r="R416" s="69"/>
      <c r="S416" s="59"/>
      <c r="T416" s="59"/>
      <c r="U416" s="62"/>
      <c r="V416" s="65"/>
      <c r="W416" s="65"/>
      <c r="X416" s="66" t="str">
        <f>IF(W416&lt;&gt;"",IF((W416-V416)-almoco&gt;=corte_almoco,(W416-V416)-almoco,(W416-V416)),"")</f>
        <v/>
      </c>
      <c r="Y416" s="66" t="str">
        <f t="shared" si="2"/>
        <v/>
      </c>
      <c r="Z416" s="59"/>
      <c r="AA416" s="59"/>
      <c r="AB416" s="59"/>
      <c r="AC416" s="70"/>
      <c r="AD416" s="70"/>
      <c r="AE416" s="71" t="str">
        <f t="shared" si="3"/>
        <v/>
      </c>
      <c r="AF416" s="71" t="str">
        <f>IF(X416&lt;&gt;"",(HOUR(X416)+MINUTE(X416)/60)*custohh,"")</f>
        <v/>
      </c>
      <c r="AG416" s="70"/>
      <c r="AH416" s="71" t="str">
        <f t="shared" si="4"/>
        <v/>
      </c>
      <c r="AI416" s="59"/>
      <c r="AJ416" s="59"/>
      <c r="AK416" s="59"/>
      <c r="AL416" s="72"/>
      <c r="AM416" s="59"/>
      <c r="AN416" s="73"/>
      <c r="AO416" s="59"/>
      <c r="AP416" s="59"/>
      <c r="AQ416" s="74"/>
      <c r="AR416" s="74"/>
      <c r="AS416" s="62"/>
      <c r="AT416" s="62"/>
      <c r="AU416" s="59"/>
    </row>
    <row r="417">
      <c r="A417" s="59"/>
      <c r="B417" s="60" t="str">
        <f>IFERROR(VLOOKUP($A417,contratos,2,FALSE),"")</f>
        <v/>
      </c>
      <c r="C417" s="61" t="str">
        <f t="shared" si="1"/>
        <v/>
      </c>
      <c r="D417" s="62"/>
      <c r="E417" s="62"/>
      <c r="F417" s="63"/>
      <c r="G417" s="62"/>
      <c r="H417" s="65"/>
      <c r="I417" s="65"/>
      <c r="J417" s="66" t="str">
        <f>IF(I417&lt;&gt;"",(I417-H417)-almoco,"")</f>
        <v/>
      </c>
      <c r="K417" s="67"/>
      <c r="L417" s="59"/>
      <c r="M417" s="59"/>
      <c r="N417" s="68"/>
      <c r="O417" s="69"/>
      <c r="P417" s="69"/>
      <c r="Q417" s="59"/>
      <c r="R417" s="69"/>
      <c r="S417" s="59"/>
      <c r="T417" s="59"/>
      <c r="U417" s="62"/>
      <c r="V417" s="65"/>
      <c r="W417" s="65"/>
      <c r="X417" s="66" t="str">
        <f>IF(W417&lt;&gt;"",IF((W417-V417)-almoco&gt;=corte_almoco,(W417-V417)-almoco,(W417-V417)),"")</f>
        <v/>
      </c>
      <c r="Y417" s="66" t="str">
        <f t="shared" si="2"/>
        <v/>
      </c>
      <c r="Z417" s="59"/>
      <c r="AA417" s="59"/>
      <c r="AB417" s="59"/>
      <c r="AC417" s="70"/>
      <c r="AD417" s="70"/>
      <c r="AE417" s="71" t="str">
        <f t="shared" si="3"/>
        <v/>
      </c>
      <c r="AF417" s="71" t="str">
        <f>IF(X417&lt;&gt;"",(HOUR(X417)+MINUTE(X417)/60)*custohh,"")</f>
        <v/>
      </c>
      <c r="AG417" s="70"/>
      <c r="AH417" s="71" t="str">
        <f t="shared" si="4"/>
        <v/>
      </c>
      <c r="AI417" s="59"/>
      <c r="AJ417" s="59"/>
      <c r="AK417" s="59"/>
      <c r="AL417" s="72"/>
      <c r="AM417" s="59"/>
      <c r="AN417" s="73"/>
      <c r="AO417" s="59"/>
      <c r="AP417" s="59"/>
      <c r="AQ417" s="74"/>
      <c r="AR417" s="74"/>
      <c r="AS417" s="62"/>
      <c r="AT417" s="62"/>
      <c r="AU417" s="59"/>
    </row>
    <row r="418">
      <c r="A418" s="59"/>
      <c r="B418" s="60" t="str">
        <f>IFERROR(VLOOKUP($A418,contratos,2,FALSE),"")</f>
        <v/>
      </c>
      <c r="C418" s="61" t="str">
        <f t="shared" si="1"/>
        <v/>
      </c>
      <c r="D418" s="62"/>
      <c r="E418" s="62"/>
      <c r="F418" s="63"/>
      <c r="G418" s="62"/>
      <c r="H418" s="65"/>
      <c r="I418" s="65"/>
      <c r="J418" s="66" t="str">
        <f>IF(I418&lt;&gt;"",(I418-H418)-almoco,"")</f>
        <v/>
      </c>
      <c r="K418" s="67"/>
      <c r="L418" s="59"/>
      <c r="M418" s="59"/>
      <c r="N418" s="68"/>
      <c r="O418" s="69"/>
      <c r="P418" s="69"/>
      <c r="Q418" s="59"/>
      <c r="R418" s="69"/>
      <c r="S418" s="59"/>
      <c r="T418" s="59"/>
      <c r="U418" s="62"/>
      <c r="V418" s="65"/>
      <c r="W418" s="65"/>
      <c r="X418" s="66" t="str">
        <f>IF(W418&lt;&gt;"",IF((W418-V418)-almoco&gt;=corte_almoco,(W418-V418)-almoco,(W418-V418)),"")</f>
        <v/>
      </c>
      <c r="Y418" s="66" t="str">
        <f t="shared" si="2"/>
        <v/>
      </c>
      <c r="Z418" s="59"/>
      <c r="AA418" s="59"/>
      <c r="AB418" s="59"/>
      <c r="AC418" s="70"/>
      <c r="AD418" s="70"/>
      <c r="AE418" s="71" t="str">
        <f t="shared" si="3"/>
        <v/>
      </c>
      <c r="AF418" s="71" t="str">
        <f>IF(X418&lt;&gt;"",(HOUR(X418)+MINUTE(X418)/60)*custohh,"")</f>
        <v/>
      </c>
      <c r="AG418" s="70"/>
      <c r="AH418" s="71" t="str">
        <f t="shared" si="4"/>
        <v/>
      </c>
      <c r="AI418" s="59"/>
      <c r="AJ418" s="59"/>
      <c r="AK418" s="59"/>
      <c r="AL418" s="72"/>
      <c r="AM418" s="59"/>
      <c r="AN418" s="73"/>
      <c r="AO418" s="59"/>
      <c r="AP418" s="59"/>
      <c r="AQ418" s="74"/>
      <c r="AR418" s="74"/>
      <c r="AS418" s="62"/>
      <c r="AT418" s="62"/>
      <c r="AU418" s="59"/>
    </row>
    <row r="419">
      <c r="A419" s="59"/>
      <c r="B419" s="60" t="str">
        <f>IFERROR(VLOOKUP($A419,contratos,2,FALSE),"")</f>
        <v/>
      </c>
      <c r="C419" s="61" t="str">
        <f t="shared" si="1"/>
        <v/>
      </c>
      <c r="D419" s="62"/>
      <c r="E419" s="62"/>
      <c r="F419" s="63"/>
      <c r="G419" s="62"/>
      <c r="H419" s="65"/>
      <c r="I419" s="65"/>
      <c r="J419" s="66" t="str">
        <f>IF(I419&lt;&gt;"",(I419-H419)-almoco,"")</f>
        <v/>
      </c>
      <c r="K419" s="67"/>
      <c r="L419" s="59"/>
      <c r="M419" s="59"/>
      <c r="N419" s="68"/>
      <c r="O419" s="69"/>
      <c r="P419" s="69"/>
      <c r="Q419" s="59"/>
      <c r="R419" s="69"/>
      <c r="S419" s="59"/>
      <c r="T419" s="59"/>
      <c r="U419" s="62"/>
      <c r="V419" s="65"/>
      <c r="W419" s="65"/>
      <c r="X419" s="66" t="str">
        <f>IF(W419&lt;&gt;"",IF((W419-V419)-almoco&gt;=corte_almoco,(W419-V419)-almoco,(W419-V419)),"")</f>
        <v/>
      </c>
      <c r="Y419" s="66" t="str">
        <f t="shared" si="2"/>
        <v/>
      </c>
      <c r="Z419" s="59"/>
      <c r="AA419" s="59"/>
      <c r="AB419" s="59"/>
      <c r="AC419" s="70"/>
      <c r="AD419" s="70"/>
      <c r="AE419" s="71" t="str">
        <f t="shared" si="3"/>
        <v/>
      </c>
      <c r="AF419" s="71" t="str">
        <f>IF(X419&lt;&gt;"",(HOUR(X419)+MINUTE(X419)/60)*custohh,"")</f>
        <v/>
      </c>
      <c r="AG419" s="70"/>
      <c r="AH419" s="71" t="str">
        <f t="shared" si="4"/>
        <v/>
      </c>
      <c r="AI419" s="59"/>
      <c r="AJ419" s="59"/>
      <c r="AK419" s="59"/>
      <c r="AL419" s="72"/>
      <c r="AM419" s="59"/>
      <c r="AN419" s="73"/>
      <c r="AO419" s="59"/>
      <c r="AP419" s="59"/>
      <c r="AQ419" s="74"/>
      <c r="AR419" s="74"/>
      <c r="AS419" s="62"/>
      <c r="AT419" s="62"/>
      <c r="AU419" s="59"/>
    </row>
    <row r="420">
      <c r="A420" s="59"/>
      <c r="B420" s="60" t="str">
        <f>IFERROR(VLOOKUP($A420,contratos,2,FALSE),"")</f>
        <v/>
      </c>
      <c r="C420" s="61" t="str">
        <f t="shared" si="1"/>
        <v/>
      </c>
      <c r="D420" s="62"/>
      <c r="E420" s="62"/>
      <c r="F420" s="63"/>
      <c r="G420" s="62"/>
      <c r="H420" s="65"/>
      <c r="I420" s="65"/>
      <c r="J420" s="66" t="str">
        <f>IF(I420&lt;&gt;"",(I420-H420)-almoco,"")</f>
        <v/>
      </c>
      <c r="K420" s="67"/>
      <c r="L420" s="59"/>
      <c r="M420" s="59"/>
      <c r="N420" s="68"/>
      <c r="O420" s="69"/>
      <c r="P420" s="69"/>
      <c r="Q420" s="59"/>
      <c r="R420" s="69"/>
      <c r="S420" s="59"/>
      <c r="T420" s="59"/>
      <c r="U420" s="62"/>
      <c r="V420" s="65"/>
      <c r="W420" s="65"/>
      <c r="X420" s="66" t="str">
        <f>IF(W420&lt;&gt;"",IF((W420-V420)-almoco&gt;=corte_almoco,(W420-V420)-almoco,(W420-V420)),"")</f>
        <v/>
      </c>
      <c r="Y420" s="66" t="str">
        <f t="shared" si="2"/>
        <v/>
      </c>
      <c r="Z420" s="59"/>
      <c r="AA420" s="59"/>
      <c r="AB420" s="59"/>
      <c r="AC420" s="70"/>
      <c r="AD420" s="70"/>
      <c r="AE420" s="71" t="str">
        <f t="shared" si="3"/>
        <v/>
      </c>
      <c r="AF420" s="71" t="str">
        <f>IF(X420&lt;&gt;"",(HOUR(X420)+MINUTE(X420)/60)*custohh,"")</f>
        <v/>
      </c>
      <c r="AG420" s="70"/>
      <c r="AH420" s="71" t="str">
        <f t="shared" si="4"/>
        <v/>
      </c>
      <c r="AI420" s="59"/>
      <c r="AJ420" s="59"/>
      <c r="AK420" s="59"/>
      <c r="AL420" s="72"/>
      <c r="AM420" s="59"/>
      <c r="AN420" s="73"/>
      <c r="AO420" s="59"/>
      <c r="AP420" s="59"/>
      <c r="AQ420" s="74"/>
      <c r="AR420" s="74"/>
      <c r="AS420" s="62"/>
      <c r="AT420" s="62"/>
      <c r="AU420" s="59"/>
    </row>
    <row r="421">
      <c r="A421" s="59"/>
      <c r="B421" s="60" t="str">
        <f>IFERROR(VLOOKUP($A421,contratos,2,FALSE),"")</f>
        <v/>
      </c>
      <c r="C421" s="61" t="str">
        <f t="shared" si="1"/>
        <v/>
      </c>
      <c r="D421" s="62"/>
      <c r="E421" s="62"/>
      <c r="F421" s="63"/>
      <c r="G421" s="62"/>
      <c r="H421" s="65"/>
      <c r="I421" s="65"/>
      <c r="J421" s="66" t="str">
        <f>IF(I421&lt;&gt;"",(I421-H421)-almoco,"")</f>
        <v/>
      </c>
      <c r="K421" s="67"/>
      <c r="L421" s="59"/>
      <c r="M421" s="59"/>
      <c r="N421" s="68"/>
      <c r="O421" s="69"/>
      <c r="P421" s="69"/>
      <c r="Q421" s="59"/>
      <c r="R421" s="69"/>
      <c r="S421" s="59"/>
      <c r="T421" s="59"/>
      <c r="U421" s="62"/>
      <c r="V421" s="65"/>
      <c r="W421" s="65"/>
      <c r="X421" s="66" t="str">
        <f>IF(W421&lt;&gt;"",IF((W421-V421)-almoco&gt;=corte_almoco,(W421-V421)-almoco,(W421-V421)),"")</f>
        <v/>
      </c>
      <c r="Y421" s="66" t="str">
        <f t="shared" si="2"/>
        <v/>
      </c>
      <c r="Z421" s="59"/>
      <c r="AA421" s="59"/>
      <c r="AB421" s="59"/>
      <c r="AC421" s="70"/>
      <c r="AD421" s="70"/>
      <c r="AE421" s="71" t="str">
        <f t="shared" si="3"/>
        <v/>
      </c>
      <c r="AF421" s="71" t="str">
        <f>IF(X421&lt;&gt;"",(HOUR(X421)+MINUTE(X421)/60)*custohh,"")</f>
        <v/>
      </c>
      <c r="AG421" s="70"/>
      <c r="AH421" s="71" t="str">
        <f t="shared" si="4"/>
        <v/>
      </c>
      <c r="AI421" s="59"/>
      <c r="AJ421" s="59"/>
      <c r="AK421" s="59"/>
      <c r="AL421" s="72"/>
      <c r="AM421" s="59"/>
      <c r="AN421" s="73"/>
      <c r="AO421" s="59"/>
      <c r="AP421" s="59"/>
      <c r="AQ421" s="74"/>
      <c r="AR421" s="74"/>
      <c r="AS421" s="62"/>
      <c r="AT421" s="62"/>
      <c r="AU421" s="59"/>
    </row>
    <row r="422">
      <c r="A422" s="59"/>
      <c r="B422" s="60" t="str">
        <f>IFERROR(VLOOKUP($A422,contratos,2,FALSE),"")</f>
        <v/>
      </c>
      <c r="C422" s="61" t="str">
        <f t="shared" si="1"/>
        <v/>
      </c>
      <c r="D422" s="62"/>
      <c r="E422" s="62"/>
      <c r="F422" s="63"/>
      <c r="G422" s="62"/>
      <c r="H422" s="65"/>
      <c r="I422" s="65"/>
      <c r="J422" s="66" t="str">
        <f>IF(I422&lt;&gt;"",(I422-H422)-almoco,"")</f>
        <v/>
      </c>
      <c r="K422" s="67"/>
      <c r="L422" s="59"/>
      <c r="M422" s="59"/>
      <c r="N422" s="68"/>
      <c r="O422" s="69"/>
      <c r="P422" s="69"/>
      <c r="Q422" s="59"/>
      <c r="R422" s="69"/>
      <c r="S422" s="59"/>
      <c r="T422" s="59"/>
      <c r="U422" s="62"/>
      <c r="V422" s="65"/>
      <c r="W422" s="65"/>
      <c r="X422" s="66" t="str">
        <f>IF(W422&lt;&gt;"",IF((W422-V422)-almoco&gt;=corte_almoco,(W422-V422)-almoco,(W422-V422)),"")</f>
        <v/>
      </c>
      <c r="Y422" s="66" t="str">
        <f t="shared" si="2"/>
        <v/>
      </c>
      <c r="Z422" s="59"/>
      <c r="AA422" s="59"/>
      <c r="AB422" s="59"/>
      <c r="AC422" s="70"/>
      <c r="AD422" s="70"/>
      <c r="AE422" s="71" t="str">
        <f t="shared" si="3"/>
        <v/>
      </c>
      <c r="AF422" s="71" t="str">
        <f>IF(X422&lt;&gt;"",(HOUR(X422)+MINUTE(X422)/60)*custohh,"")</f>
        <v/>
      </c>
      <c r="AG422" s="70"/>
      <c r="AH422" s="71" t="str">
        <f t="shared" si="4"/>
        <v/>
      </c>
      <c r="AI422" s="59"/>
      <c r="AJ422" s="59"/>
      <c r="AK422" s="59"/>
      <c r="AL422" s="72"/>
      <c r="AM422" s="59"/>
      <c r="AN422" s="73"/>
      <c r="AO422" s="59"/>
      <c r="AP422" s="59"/>
      <c r="AQ422" s="74"/>
      <c r="AR422" s="74"/>
      <c r="AS422" s="62"/>
      <c r="AT422" s="62"/>
      <c r="AU422" s="59"/>
    </row>
    <row r="423">
      <c r="A423" s="59"/>
      <c r="B423" s="60" t="str">
        <f>IFERROR(VLOOKUP($A423,contratos,2,FALSE),"")</f>
        <v/>
      </c>
      <c r="C423" s="61" t="str">
        <f t="shared" si="1"/>
        <v/>
      </c>
      <c r="D423" s="62"/>
      <c r="E423" s="62"/>
      <c r="F423" s="63"/>
      <c r="G423" s="62"/>
      <c r="H423" s="65"/>
      <c r="I423" s="65"/>
      <c r="J423" s="66" t="str">
        <f>IF(I423&lt;&gt;"",(I423-H423)-almoco,"")</f>
        <v/>
      </c>
      <c r="K423" s="67"/>
      <c r="L423" s="59"/>
      <c r="M423" s="59"/>
      <c r="N423" s="68"/>
      <c r="O423" s="69"/>
      <c r="P423" s="69"/>
      <c r="Q423" s="59"/>
      <c r="R423" s="69"/>
      <c r="S423" s="59"/>
      <c r="T423" s="59"/>
      <c r="U423" s="62"/>
      <c r="V423" s="65"/>
      <c r="W423" s="65"/>
      <c r="X423" s="66" t="str">
        <f>IF(W423&lt;&gt;"",IF((W423-V423)-almoco&gt;=corte_almoco,(W423-V423)-almoco,(W423-V423)),"")</f>
        <v/>
      </c>
      <c r="Y423" s="66" t="str">
        <f t="shared" si="2"/>
        <v/>
      </c>
      <c r="Z423" s="59"/>
      <c r="AA423" s="59"/>
      <c r="AB423" s="59"/>
      <c r="AC423" s="70"/>
      <c r="AD423" s="70"/>
      <c r="AE423" s="71" t="str">
        <f t="shared" si="3"/>
        <v/>
      </c>
      <c r="AF423" s="71" t="str">
        <f>IF(X423&lt;&gt;"",(HOUR(X423)+MINUTE(X423)/60)*custohh,"")</f>
        <v/>
      </c>
      <c r="AG423" s="70"/>
      <c r="AH423" s="71" t="str">
        <f t="shared" si="4"/>
        <v/>
      </c>
      <c r="AI423" s="59"/>
      <c r="AJ423" s="59"/>
      <c r="AK423" s="59"/>
      <c r="AL423" s="72"/>
      <c r="AM423" s="59"/>
      <c r="AN423" s="73"/>
      <c r="AO423" s="59"/>
      <c r="AP423" s="59"/>
      <c r="AQ423" s="74"/>
      <c r="AR423" s="74"/>
      <c r="AS423" s="62"/>
      <c r="AT423" s="62"/>
      <c r="AU423" s="59"/>
    </row>
    <row r="424">
      <c r="A424" s="59"/>
      <c r="B424" s="60" t="str">
        <f>IFERROR(VLOOKUP($A424,contratos,2,FALSE),"")</f>
        <v/>
      </c>
      <c r="C424" s="61" t="str">
        <f t="shared" si="1"/>
        <v/>
      </c>
      <c r="D424" s="62"/>
      <c r="E424" s="62"/>
      <c r="F424" s="63"/>
      <c r="G424" s="62"/>
      <c r="H424" s="65"/>
      <c r="I424" s="65"/>
      <c r="J424" s="66" t="str">
        <f>IF(I424&lt;&gt;"",(I424-H424)-almoco,"")</f>
        <v/>
      </c>
      <c r="K424" s="67"/>
      <c r="L424" s="59"/>
      <c r="M424" s="59"/>
      <c r="N424" s="68"/>
      <c r="O424" s="69"/>
      <c r="P424" s="69"/>
      <c r="Q424" s="59"/>
      <c r="R424" s="69"/>
      <c r="S424" s="59"/>
      <c r="T424" s="59"/>
      <c r="U424" s="62"/>
      <c r="V424" s="65"/>
      <c r="W424" s="65"/>
      <c r="X424" s="66" t="str">
        <f>IF(W424&lt;&gt;"",IF((W424-V424)-almoco&gt;=corte_almoco,(W424-V424)-almoco,(W424-V424)),"")</f>
        <v/>
      </c>
      <c r="Y424" s="66" t="str">
        <f t="shared" si="2"/>
        <v/>
      </c>
      <c r="Z424" s="59"/>
      <c r="AA424" s="59"/>
      <c r="AB424" s="59"/>
      <c r="AC424" s="70"/>
      <c r="AD424" s="70"/>
      <c r="AE424" s="71" t="str">
        <f t="shared" si="3"/>
        <v/>
      </c>
      <c r="AF424" s="71" t="str">
        <f>IF(X424&lt;&gt;"",(HOUR(X424)+MINUTE(X424)/60)*custohh,"")</f>
        <v/>
      </c>
      <c r="AG424" s="70"/>
      <c r="AH424" s="71" t="str">
        <f t="shared" si="4"/>
        <v/>
      </c>
      <c r="AI424" s="59"/>
      <c r="AJ424" s="59"/>
      <c r="AK424" s="59"/>
      <c r="AL424" s="72"/>
      <c r="AM424" s="59"/>
      <c r="AN424" s="73"/>
      <c r="AO424" s="59"/>
      <c r="AP424" s="59"/>
      <c r="AQ424" s="74"/>
      <c r="AR424" s="74"/>
      <c r="AS424" s="62"/>
      <c r="AT424" s="62"/>
      <c r="AU424" s="59"/>
    </row>
    <row r="425">
      <c r="A425" s="59"/>
      <c r="B425" s="60" t="str">
        <f>IFERROR(VLOOKUP($A425,contratos,2,FALSE),"")</f>
        <v/>
      </c>
      <c r="C425" s="61" t="str">
        <f t="shared" si="1"/>
        <v/>
      </c>
      <c r="D425" s="62"/>
      <c r="E425" s="62"/>
      <c r="F425" s="63"/>
      <c r="G425" s="62"/>
      <c r="H425" s="65"/>
      <c r="I425" s="65"/>
      <c r="J425" s="66" t="str">
        <f>IF(I425&lt;&gt;"",(I425-H425)-almoco,"")</f>
        <v/>
      </c>
      <c r="K425" s="67"/>
      <c r="L425" s="59"/>
      <c r="M425" s="59"/>
      <c r="N425" s="68"/>
      <c r="O425" s="69"/>
      <c r="P425" s="69"/>
      <c r="Q425" s="59"/>
      <c r="R425" s="69"/>
      <c r="S425" s="59"/>
      <c r="T425" s="59"/>
      <c r="U425" s="62"/>
      <c r="V425" s="65"/>
      <c r="W425" s="65"/>
      <c r="X425" s="66" t="str">
        <f>IF(W425&lt;&gt;"",IF((W425-V425)-almoco&gt;=corte_almoco,(W425-V425)-almoco,(W425-V425)),"")</f>
        <v/>
      </c>
      <c r="Y425" s="66" t="str">
        <f t="shared" si="2"/>
        <v/>
      </c>
      <c r="Z425" s="59"/>
      <c r="AA425" s="59"/>
      <c r="AB425" s="59"/>
      <c r="AC425" s="70"/>
      <c r="AD425" s="70"/>
      <c r="AE425" s="71" t="str">
        <f t="shared" si="3"/>
        <v/>
      </c>
      <c r="AF425" s="71" t="str">
        <f>IF(X425&lt;&gt;"",(HOUR(X425)+MINUTE(X425)/60)*custohh,"")</f>
        <v/>
      </c>
      <c r="AG425" s="70"/>
      <c r="AH425" s="71" t="str">
        <f t="shared" si="4"/>
        <v/>
      </c>
      <c r="AI425" s="59"/>
      <c r="AJ425" s="59"/>
      <c r="AK425" s="59"/>
      <c r="AL425" s="72"/>
      <c r="AM425" s="59"/>
      <c r="AN425" s="73"/>
      <c r="AO425" s="59"/>
      <c r="AP425" s="59"/>
      <c r="AQ425" s="74"/>
      <c r="AR425" s="74"/>
      <c r="AS425" s="62"/>
      <c r="AT425" s="62"/>
      <c r="AU425" s="59"/>
    </row>
    <row r="426">
      <c r="A426" s="59"/>
      <c r="B426" s="60" t="str">
        <f>IFERROR(VLOOKUP($A426,contratos,2,FALSE),"")</f>
        <v/>
      </c>
      <c r="C426" s="61" t="str">
        <f t="shared" si="1"/>
        <v/>
      </c>
      <c r="D426" s="62"/>
      <c r="E426" s="62"/>
      <c r="F426" s="63"/>
      <c r="G426" s="62"/>
      <c r="H426" s="65"/>
      <c r="I426" s="65"/>
      <c r="J426" s="66" t="str">
        <f>IF(I426&lt;&gt;"",(I426-H426)-almoco,"")</f>
        <v/>
      </c>
      <c r="K426" s="67"/>
      <c r="L426" s="59"/>
      <c r="M426" s="59"/>
      <c r="N426" s="68"/>
      <c r="O426" s="69"/>
      <c r="P426" s="69"/>
      <c r="Q426" s="59"/>
      <c r="R426" s="69"/>
      <c r="S426" s="59"/>
      <c r="T426" s="59"/>
      <c r="U426" s="62"/>
      <c r="V426" s="65"/>
      <c r="W426" s="65"/>
      <c r="X426" s="66" t="str">
        <f>IF(W426&lt;&gt;"",IF((W426-V426)-almoco&gt;=corte_almoco,(W426-V426)-almoco,(W426-V426)),"")</f>
        <v/>
      </c>
      <c r="Y426" s="66" t="str">
        <f t="shared" si="2"/>
        <v/>
      </c>
      <c r="Z426" s="59"/>
      <c r="AA426" s="59"/>
      <c r="AB426" s="59"/>
      <c r="AC426" s="70"/>
      <c r="AD426" s="70"/>
      <c r="AE426" s="71" t="str">
        <f t="shared" si="3"/>
        <v/>
      </c>
      <c r="AF426" s="71" t="str">
        <f>IF(X426&lt;&gt;"",(HOUR(X426)+MINUTE(X426)/60)*custohh,"")</f>
        <v/>
      </c>
      <c r="AG426" s="70"/>
      <c r="AH426" s="71" t="str">
        <f t="shared" si="4"/>
        <v/>
      </c>
      <c r="AI426" s="59"/>
      <c r="AJ426" s="59"/>
      <c r="AK426" s="59"/>
      <c r="AL426" s="72"/>
      <c r="AM426" s="59"/>
      <c r="AN426" s="73"/>
      <c r="AO426" s="59"/>
      <c r="AP426" s="59"/>
      <c r="AQ426" s="74"/>
      <c r="AR426" s="74"/>
      <c r="AS426" s="62"/>
      <c r="AT426" s="62"/>
      <c r="AU426" s="59"/>
    </row>
    <row r="427">
      <c r="A427" s="59"/>
      <c r="B427" s="60" t="str">
        <f>IFERROR(VLOOKUP($A427,contratos,2,FALSE),"")</f>
        <v/>
      </c>
      <c r="C427" s="61" t="str">
        <f t="shared" si="1"/>
        <v/>
      </c>
      <c r="D427" s="62"/>
      <c r="E427" s="62"/>
      <c r="F427" s="63"/>
      <c r="G427" s="62"/>
      <c r="H427" s="65"/>
      <c r="I427" s="65"/>
      <c r="J427" s="66" t="str">
        <f>IF(I427&lt;&gt;"",(I427-H427)-almoco,"")</f>
        <v/>
      </c>
      <c r="K427" s="67"/>
      <c r="L427" s="59"/>
      <c r="M427" s="59"/>
      <c r="N427" s="68"/>
      <c r="O427" s="69"/>
      <c r="P427" s="69"/>
      <c r="Q427" s="59"/>
      <c r="R427" s="69"/>
      <c r="S427" s="59"/>
      <c r="T427" s="59"/>
      <c r="U427" s="62"/>
      <c r="V427" s="65"/>
      <c r="W427" s="65"/>
      <c r="X427" s="66" t="str">
        <f>IF(W427&lt;&gt;"",IF((W427-V427)-almoco&gt;=corte_almoco,(W427-V427)-almoco,(W427-V427)),"")</f>
        <v/>
      </c>
      <c r="Y427" s="66" t="str">
        <f t="shared" si="2"/>
        <v/>
      </c>
      <c r="Z427" s="59"/>
      <c r="AA427" s="59"/>
      <c r="AB427" s="59"/>
      <c r="AC427" s="70"/>
      <c r="AD427" s="70"/>
      <c r="AE427" s="71" t="str">
        <f t="shared" si="3"/>
        <v/>
      </c>
      <c r="AF427" s="71" t="str">
        <f>IF(X427&lt;&gt;"",(HOUR(X427)+MINUTE(X427)/60)*custohh,"")</f>
        <v/>
      </c>
      <c r="AG427" s="70"/>
      <c r="AH427" s="71" t="str">
        <f t="shared" si="4"/>
        <v/>
      </c>
      <c r="AI427" s="59"/>
      <c r="AJ427" s="59"/>
      <c r="AK427" s="59"/>
      <c r="AL427" s="72"/>
      <c r="AM427" s="59"/>
      <c r="AN427" s="73"/>
      <c r="AO427" s="59"/>
      <c r="AP427" s="59"/>
      <c r="AQ427" s="74"/>
      <c r="AR427" s="74"/>
      <c r="AS427" s="62"/>
      <c r="AT427" s="62"/>
      <c r="AU427" s="59"/>
    </row>
    <row r="428">
      <c r="A428" s="59"/>
      <c r="B428" s="60" t="str">
        <f>IFERROR(VLOOKUP($A428,contratos,2,FALSE),"")</f>
        <v/>
      </c>
      <c r="C428" s="61" t="str">
        <f t="shared" si="1"/>
        <v/>
      </c>
      <c r="D428" s="62"/>
      <c r="E428" s="62"/>
      <c r="F428" s="63"/>
      <c r="G428" s="62"/>
      <c r="H428" s="65"/>
      <c r="I428" s="65"/>
      <c r="J428" s="66" t="str">
        <f>IF(I428&lt;&gt;"",(I428-H428)-almoco,"")</f>
        <v/>
      </c>
      <c r="K428" s="67"/>
      <c r="L428" s="59"/>
      <c r="M428" s="59"/>
      <c r="N428" s="68"/>
      <c r="O428" s="69"/>
      <c r="P428" s="69"/>
      <c r="Q428" s="59"/>
      <c r="R428" s="69"/>
      <c r="S428" s="59"/>
      <c r="T428" s="59"/>
      <c r="U428" s="62"/>
      <c r="V428" s="65"/>
      <c r="W428" s="65"/>
      <c r="X428" s="66" t="str">
        <f>IF(W428&lt;&gt;"",IF((W428-V428)-almoco&gt;=corte_almoco,(W428-V428)-almoco,(W428-V428)),"")</f>
        <v/>
      </c>
      <c r="Y428" s="66" t="str">
        <f t="shared" si="2"/>
        <v/>
      </c>
      <c r="Z428" s="59"/>
      <c r="AA428" s="59"/>
      <c r="AB428" s="59"/>
      <c r="AC428" s="70"/>
      <c r="AD428" s="70"/>
      <c r="AE428" s="71" t="str">
        <f t="shared" si="3"/>
        <v/>
      </c>
      <c r="AF428" s="71" t="str">
        <f>IF(X428&lt;&gt;"",(HOUR(X428)+MINUTE(X428)/60)*custohh,"")</f>
        <v/>
      </c>
      <c r="AG428" s="70"/>
      <c r="AH428" s="71" t="str">
        <f t="shared" si="4"/>
        <v/>
      </c>
      <c r="AI428" s="59"/>
      <c r="AJ428" s="59"/>
      <c r="AK428" s="59"/>
      <c r="AL428" s="72"/>
      <c r="AM428" s="59"/>
      <c r="AN428" s="73"/>
      <c r="AO428" s="59"/>
      <c r="AP428" s="59"/>
      <c r="AQ428" s="74"/>
      <c r="AR428" s="74"/>
      <c r="AS428" s="62"/>
      <c r="AT428" s="62"/>
      <c r="AU428" s="59"/>
    </row>
    <row r="429">
      <c r="A429" s="59"/>
      <c r="B429" s="60" t="str">
        <f>IFERROR(VLOOKUP($A429,contratos,2,FALSE),"")</f>
        <v/>
      </c>
      <c r="C429" s="61" t="str">
        <f t="shared" si="1"/>
        <v/>
      </c>
      <c r="D429" s="62"/>
      <c r="E429" s="62"/>
      <c r="F429" s="63"/>
      <c r="G429" s="62"/>
      <c r="H429" s="65"/>
      <c r="I429" s="65"/>
      <c r="J429" s="66" t="str">
        <f>IF(I429&lt;&gt;"",(I429-H429)-almoco,"")</f>
        <v/>
      </c>
      <c r="K429" s="67"/>
      <c r="L429" s="59"/>
      <c r="M429" s="59"/>
      <c r="N429" s="68"/>
      <c r="O429" s="69"/>
      <c r="P429" s="69"/>
      <c r="Q429" s="59"/>
      <c r="R429" s="69"/>
      <c r="S429" s="59"/>
      <c r="T429" s="59"/>
      <c r="U429" s="62"/>
      <c r="V429" s="65"/>
      <c r="W429" s="65"/>
      <c r="X429" s="66" t="str">
        <f>IF(W429&lt;&gt;"",IF((W429-V429)-almoco&gt;=corte_almoco,(W429-V429)-almoco,(W429-V429)),"")</f>
        <v/>
      </c>
      <c r="Y429" s="66" t="str">
        <f t="shared" si="2"/>
        <v/>
      </c>
      <c r="Z429" s="59"/>
      <c r="AA429" s="59"/>
      <c r="AB429" s="59"/>
      <c r="AC429" s="70"/>
      <c r="AD429" s="70"/>
      <c r="AE429" s="71" t="str">
        <f t="shared" si="3"/>
        <v/>
      </c>
      <c r="AF429" s="71" t="str">
        <f>IF(X429&lt;&gt;"",(HOUR(X429)+MINUTE(X429)/60)*custohh,"")</f>
        <v/>
      </c>
      <c r="AG429" s="70"/>
      <c r="AH429" s="71" t="str">
        <f t="shared" si="4"/>
        <v/>
      </c>
      <c r="AI429" s="59"/>
      <c r="AJ429" s="59"/>
      <c r="AK429" s="59"/>
      <c r="AL429" s="72"/>
      <c r="AM429" s="59"/>
      <c r="AN429" s="73"/>
      <c r="AO429" s="59"/>
      <c r="AP429" s="59"/>
      <c r="AQ429" s="74"/>
      <c r="AR429" s="74"/>
      <c r="AS429" s="62"/>
      <c r="AT429" s="62"/>
      <c r="AU429" s="59"/>
    </row>
    <row r="430">
      <c r="A430" s="59"/>
      <c r="B430" s="60" t="str">
        <f>IFERROR(VLOOKUP($A430,contratos,2,FALSE),"")</f>
        <v/>
      </c>
      <c r="C430" s="61" t="str">
        <f t="shared" si="1"/>
        <v/>
      </c>
      <c r="D430" s="62"/>
      <c r="E430" s="62"/>
      <c r="F430" s="63"/>
      <c r="G430" s="62"/>
      <c r="H430" s="65"/>
      <c r="I430" s="65"/>
      <c r="J430" s="66" t="str">
        <f>IF(I430&lt;&gt;"",(I430-H430)-almoco,"")</f>
        <v/>
      </c>
      <c r="K430" s="67"/>
      <c r="L430" s="59"/>
      <c r="M430" s="59"/>
      <c r="N430" s="68"/>
      <c r="O430" s="69"/>
      <c r="P430" s="69"/>
      <c r="Q430" s="59"/>
      <c r="R430" s="69"/>
      <c r="S430" s="59"/>
      <c r="T430" s="59"/>
      <c r="U430" s="62"/>
      <c r="V430" s="65"/>
      <c r="W430" s="65"/>
      <c r="X430" s="66" t="str">
        <f>IF(W430&lt;&gt;"",IF((W430-V430)-almoco&gt;=corte_almoco,(W430-V430)-almoco,(W430-V430)),"")</f>
        <v/>
      </c>
      <c r="Y430" s="66" t="str">
        <f t="shared" si="2"/>
        <v/>
      </c>
      <c r="Z430" s="59"/>
      <c r="AA430" s="59"/>
      <c r="AB430" s="59"/>
      <c r="AC430" s="70"/>
      <c r="AD430" s="70"/>
      <c r="AE430" s="71" t="str">
        <f t="shared" si="3"/>
        <v/>
      </c>
      <c r="AF430" s="71" t="str">
        <f>IF(X430&lt;&gt;"",(HOUR(X430)+MINUTE(X430)/60)*custohh,"")</f>
        <v/>
      </c>
      <c r="AG430" s="70"/>
      <c r="AH430" s="71" t="str">
        <f t="shared" si="4"/>
        <v/>
      </c>
      <c r="AI430" s="59"/>
      <c r="AJ430" s="59"/>
      <c r="AK430" s="59"/>
      <c r="AL430" s="72"/>
      <c r="AM430" s="59"/>
      <c r="AN430" s="73"/>
      <c r="AO430" s="59"/>
      <c r="AP430" s="59"/>
      <c r="AQ430" s="74"/>
      <c r="AR430" s="74"/>
      <c r="AS430" s="62"/>
      <c r="AT430" s="62"/>
      <c r="AU430" s="59"/>
    </row>
    <row r="431">
      <c r="A431" s="59"/>
      <c r="B431" s="60" t="str">
        <f>IFERROR(VLOOKUP($A431,contratos,2,FALSE),"")</f>
        <v/>
      </c>
      <c r="C431" s="61" t="str">
        <f t="shared" si="1"/>
        <v/>
      </c>
      <c r="D431" s="62"/>
      <c r="E431" s="62"/>
      <c r="F431" s="63"/>
      <c r="G431" s="62"/>
      <c r="H431" s="65"/>
      <c r="I431" s="65"/>
      <c r="J431" s="66" t="str">
        <f>IF(I431&lt;&gt;"",(I431-H431)-almoco,"")</f>
        <v/>
      </c>
      <c r="K431" s="67"/>
      <c r="L431" s="59"/>
      <c r="M431" s="59"/>
      <c r="N431" s="68"/>
      <c r="O431" s="69"/>
      <c r="P431" s="69"/>
      <c r="Q431" s="59"/>
      <c r="R431" s="69"/>
      <c r="S431" s="59"/>
      <c r="T431" s="59"/>
      <c r="U431" s="62"/>
      <c r="V431" s="65"/>
      <c r="W431" s="65"/>
      <c r="X431" s="66" t="str">
        <f>IF(W431&lt;&gt;"",IF((W431-V431)-almoco&gt;=corte_almoco,(W431-V431)-almoco,(W431-V431)),"")</f>
        <v/>
      </c>
      <c r="Y431" s="66" t="str">
        <f t="shared" si="2"/>
        <v/>
      </c>
      <c r="Z431" s="59"/>
      <c r="AA431" s="59"/>
      <c r="AB431" s="59"/>
      <c r="AC431" s="70"/>
      <c r="AD431" s="70"/>
      <c r="AE431" s="71" t="str">
        <f t="shared" si="3"/>
        <v/>
      </c>
      <c r="AF431" s="71" t="str">
        <f>IF(X431&lt;&gt;"",(HOUR(X431)+MINUTE(X431)/60)*custohh,"")</f>
        <v/>
      </c>
      <c r="AG431" s="70"/>
      <c r="AH431" s="71" t="str">
        <f t="shared" si="4"/>
        <v/>
      </c>
      <c r="AI431" s="59"/>
      <c r="AJ431" s="59"/>
      <c r="AK431" s="59"/>
      <c r="AL431" s="72"/>
      <c r="AM431" s="59"/>
      <c r="AN431" s="73"/>
      <c r="AO431" s="59"/>
      <c r="AP431" s="59"/>
      <c r="AQ431" s="74"/>
      <c r="AR431" s="74"/>
      <c r="AS431" s="62"/>
      <c r="AT431" s="62"/>
      <c r="AU431" s="59"/>
    </row>
    <row r="432">
      <c r="A432" s="59"/>
      <c r="B432" s="60" t="str">
        <f>IFERROR(VLOOKUP($A432,contratos,2,FALSE),"")</f>
        <v/>
      </c>
      <c r="C432" s="61" t="str">
        <f t="shared" si="1"/>
        <v/>
      </c>
      <c r="D432" s="62"/>
      <c r="E432" s="62"/>
      <c r="F432" s="63"/>
      <c r="G432" s="62"/>
      <c r="H432" s="65"/>
      <c r="I432" s="65"/>
      <c r="J432" s="66" t="str">
        <f>IF(I432&lt;&gt;"",(I432-H432)-almoco,"")</f>
        <v/>
      </c>
      <c r="K432" s="67"/>
      <c r="L432" s="59"/>
      <c r="M432" s="59"/>
      <c r="N432" s="68"/>
      <c r="O432" s="69"/>
      <c r="P432" s="69"/>
      <c r="Q432" s="59"/>
      <c r="R432" s="69"/>
      <c r="S432" s="59"/>
      <c r="T432" s="59"/>
      <c r="U432" s="62"/>
      <c r="V432" s="65"/>
      <c r="W432" s="65"/>
      <c r="X432" s="66" t="str">
        <f>IF(W432&lt;&gt;"",IF((W432-V432)-almoco&gt;=corte_almoco,(W432-V432)-almoco,(W432-V432)),"")</f>
        <v/>
      </c>
      <c r="Y432" s="66" t="str">
        <f t="shared" si="2"/>
        <v/>
      </c>
      <c r="Z432" s="59"/>
      <c r="AA432" s="59"/>
      <c r="AB432" s="59"/>
      <c r="AC432" s="70"/>
      <c r="AD432" s="70"/>
      <c r="AE432" s="71" t="str">
        <f t="shared" si="3"/>
        <v/>
      </c>
      <c r="AF432" s="71" t="str">
        <f>IF(X432&lt;&gt;"",(HOUR(X432)+MINUTE(X432)/60)*custohh,"")</f>
        <v/>
      </c>
      <c r="AG432" s="70"/>
      <c r="AH432" s="71" t="str">
        <f t="shared" si="4"/>
        <v/>
      </c>
      <c r="AI432" s="59"/>
      <c r="AJ432" s="59"/>
      <c r="AK432" s="59"/>
      <c r="AL432" s="72"/>
      <c r="AM432" s="59"/>
      <c r="AN432" s="73"/>
      <c r="AO432" s="59"/>
      <c r="AP432" s="59"/>
      <c r="AQ432" s="74"/>
      <c r="AR432" s="74"/>
      <c r="AS432" s="62"/>
      <c r="AT432" s="62"/>
      <c r="AU432" s="59"/>
    </row>
    <row r="433">
      <c r="A433" s="59"/>
      <c r="B433" s="60" t="str">
        <f>IFERROR(VLOOKUP($A433,contratos,2,FALSE),"")</f>
        <v/>
      </c>
      <c r="C433" s="61" t="str">
        <f t="shared" si="1"/>
        <v/>
      </c>
      <c r="D433" s="62"/>
      <c r="E433" s="62"/>
      <c r="F433" s="63"/>
      <c r="G433" s="62"/>
      <c r="H433" s="65"/>
      <c r="I433" s="65"/>
      <c r="J433" s="66" t="str">
        <f>IF(I433&lt;&gt;"",(I433-H433)-almoco,"")</f>
        <v/>
      </c>
      <c r="K433" s="67"/>
      <c r="L433" s="59"/>
      <c r="M433" s="59"/>
      <c r="N433" s="68"/>
      <c r="O433" s="69"/>
      <c r="P433" s="69"/>
      <c r="Q433" s="59"/>
      <c r="R433" s="69"/>
      <c r="S433" s="59"/>
      <c r="T433" s="59"/>
      <c r="U433" s="62"/>
      <c r="V433" s="65"/>
      <c r="W433" s="65"/>
      <c r="X433" s="66" t="str">
        <f>IF(W433&lt;&gt;"",IF((W433-V433)-almoco&gt;=corte_almoco,(W433-V433)-almoco,(W433-V433)),"")</f>
        <v/>
      </c>
      <c r="Y433" s="66" t="str">
        <f t="shared" si="2"/>
        <v/>
      </c>
      <c r="Z433" s="59"/>
      <c r="AA433" s="59"/>
      <c r="AB433" s="59"/>
      <c r="AC433" s="70"/>
      <c r="AD433" s="70"/>
      <c r="AE433" s="71" t="str">
        <f t="shared" si="3"/>
        <v/>
      </c>
      <c r="AF433" s="71" t="str">
        <f>IF(X433&lt;&gt;"",(HOUR(X433)+MINUTE(X433)/60)*custohh,"")</f>
        <v/>
      </c>
      <c r="AG433" s="70"/>
      <c r="AH433" s="71" t="str">
        <f t="shared" si="4"/>
        <v/>
      </c>
      <c r="AI433" s="59"/>
      <c r="AJ433" s="59"/>
      <c r="AK433" s="59"/>
      <c r="AL433" s="72"/>
      <c r="AM433" s="59"/>
      <c r="AN433" s="73"/>
      <c r="AO433" s="59"/>
      <c r="AP433" s="59"/>
      <c r="AQ433" s="74"/>
      <c r="AR433" s="74"/>
      <c r="AS433" s="62"/>
      <c r="AT433" s="62"/>
      <c r="AU433" s="59"/>
    </row>
    <row r="434">
      <c r="A434" s="59"/>
      <c r="B434" s="60" t="str">
        <f>IFERROR(VLOOKUP($A434,contratos,2,FALSE),"")</f>
        <v/>
      </c>
      <c r="C434" s="61" t="str">
        <f t="shared" si="1"/>
        <v/>
      </c>
      <c r="D434" s="62"/>
      <c r="E434" s="62"/>
      <c r="F434" s="63"/>
      <c r="G434" s="62"/>
      <c r="H434" s="65"/>
      <c r="I434" s="65"/>
      <c r="J434" s="66" t="str">
        <f>IF(I434&lt;&gt;"",(I434-H434)-almoco,"")</f>
        <v/>
      </c>
      <c r="K434" s="67"/>
      <c r="L434" s="59"/>
      <c r="M434" s="59"/>
      <c r="N434" s="68"/>
      <c r="O434" s="69"/>
      <c r="P434" s="69"/>
      <c r="Q434" s="59"/>
      <c r="R434" s="69"/>
      <c r="S434" s="59"/>
      <c r="T434" s="59"/>
      <c r="U434" s="62"/>
      <c r="V434" s="65"/>
      <c r="W434" s="65"/>
      <c r="X434" s="66" t="str">
        <f>IF(W434&lt;&gt;"",IF((W434-V434)-almoco&gt;=corte_almoco,(W434-V434)-almoco,(W434-V434)),"")</f>
        <v/>
      </c>
      <c r="Y434" s="66" t="str">
        <f t="shared" si="2"/>
        <v/>
      </c>
      <c r="Z434" s="59"/>
      <c r="AA434" s="59"/>
      <c r="AB434" s="59"/>
      <c r="AC434" s="70"/>
      <c r="AD434" s="70"/>
      <c r="AE434" s="71" t="str">
        <f t="shared" si="3"/>
        <v/>
      </c>
      <c r="AF434" s="71" t="str">
        <f>IF(X434&lt;&gt;"",(HOUR(X434)+MINUTE(X434)/60)*custohh,"")</f>
        <v/>
      </c>
      <c r="AG434" s="70"/>
      <c r="AH434" s="71" t="str">
        <f t="shared" si="4"/>
        <v/>
      </c>
      <c r="AI434" s="59"/>
      <c r="AJ434" s="59"/>
      <c r="AK434" s="59"/>
      <c r="AL434" s="72"/>
      <c r="AM434" s="59"/>
      <c r="AN434" s="73"/>
      <c r="AO434" s="59"/>
      <c r="AP434" s="59"/>
      <c r="AQ434" s="74"/>
      <c r="AR434" s="74"/>
      <c r="AS434" s="62"/>
      <c r="AT434" s="62"/>
      <c r="AU434" s="59"/>
    </row>
    <row r="435">
      <c r="A435" s="59"/>
      <c r="B435" s="60" t="str">
        <f>IFERROR(VLOOKUP($A435,contratos,2,FALSE),"")</f>
        <v/>
      </c>
      <c r="C435" s="61" t="str">
        <f t="shared" si="1"/>
        <v/>
      </c>
      <c r="D435" s="62"/>
      <c r="E435" s="62"/>
      <c r="F435" s="63"/>
      <c r="G435" s="62"/>
      <c r="H435" s="65"/>
      <c r="I435" s="65"/>
      <c r="J435" s="66" t="str">
        <f>IF(I435&lt;&gt;"",(I435-H435)-almoco,"")</f>
        <v/>
      </c>
      <c r="K435" s="67"/>
      <c r="L435" s="59"/>
      <c r="M435" s="59"/>
      <c r="N435" s="68"/>
      <c r="O435" s="69"/>
      <c r="P435" s="69"/>
      <c r="Q435" s="59"/>
      <c r="R435" s="69"/>
      <c r="S435" s="59"/>
      <c r="T435" s="59"/>
      <c r="U435" s="62"/>
      <c r="V435" s="65"/>
      <c r="W435" s="65"/>
      <c r="X435" s="66" t="str">
        <f>IF(W435&lt;&gt;"",IF((W435-V435)-almoco&gt;=corte_almoco,(W435-V435)-almoco,(W435-V435)),"")</f>
        <v/>
      </c>
      <c r="Y435" s="66" t="str">
        <f t="shared" si="2"/>
        <v/>
      </c>
      <c r="Z435" s="59"/>
      <c r="AA435" s="59"/>
      <c r="AB435" s="59"/>
      <c r="AC435" s="70"/>
      <c r="AD435" s="70"/>
      <c r="AE435" s="71" t="str">
        <f t="shared" si="3"/>
        <v/>
      </c>
      <c r="AF435" s="71" t="str">
        <f>IF(X435&lt;&gt;"",(HOUR(X435)+MINUTE(X435)/60)*custohh,"")</f>
        <v/>
      </c>
      <c r="AG435" s="70"/>
      <c r="AH435" s="71" t="str">
        <f t="shared" si="4"/>
        <v/>
      </c>
      <c r="AI435" s="59"/>
      <c r="AJ435" s="59"/>
      <c r="AK435" s="59"/>
      <c r="AL435" s="72"/>
      <c r="AM435" s="59"/>
      <c r="AN435" s="73"/>
      <c r="AO435" s="59"/>
      <c r="AP435" s="59"/>
      <c r="AQ435" s="74"/>
      <c r="AR435" s="74"/>
      <c r="AS435" s="62"/>
      <c r="AT435" s="62"/>
      <c r="AU435" s="59"/>
    </row>
    <row r="436">
      <c r="A436" s="59"/>
      <c r="B436" s="60" t="str">
        <f>IFERROR(VLOOKUP($A436,contratos,2,FALSE),"")</f>
        <v/>
      </c>
      <c r="C436" s="61" t="str">
        <f t="shared" si="1"/>
        <v/>
      </c>
      <c r="D436" s="62"/>
      <c r="E436" s="62"/>
      <c r="F436" s="63"/>
      <c r="G436" s="62"/>
      <c r="H436" s="65"/>
      <c r="I436" s="65"/>
      <c r="J436" s="66" t="str">
        <f>IF(I436&lt;&gt;"",(I436-H436)-almoco,"")</f>
        <v/>
      </c>
      <c r="K436" s="67"/>
      <c r="L436" s="59"/>
      <c r="M436" s="59"/>
      <c r="N436" s="68"/>
      <c r="O436" s="69"/>
      <c r="P436" s="69"/>
      <c r="Q436" s="59"/>
      <c r="R436" s="69"/>
      <c r="S436" s="59"/>
      <c r="T436" s="59"/>
      <c r="U436" s="62"/>
      <c r="V436" s="65"/>
      <c r="W436" s="65"/>
      <c r="X436" s="66" t="str">
        <f>IF(W436&lt;&gt;"",IF((W436-V436)-almoco&gt;=corte_almoco,(W436-V436)-almoco,(W436-V436)),"")</f>
        <v/>
      </c>
      <c r="Y436" s="66" t="str">
        <f t="shared" si="2"/>
        <v/>
      </c>
      <c r="Z436" s="59"/>
      <c r="AA436" s="59"/>
      <c r="AB436" s="59"/>
      <c r="AC436" s="70"/>
      <c r="AD436" s="70"/>
      <c r="AE436" s="71" t="str">
        <f t="shared" si="3"/>
        <v/>
      </c>
      <c r="AF436" s="71" t="str">
        <f>IF(X436&lt;&gt;"",(HOUR(X436)+MINUTE(X436)/60)*custohh,"")</f>
        <v/>
      </c>
      <c r="AG436" s="70"/>
      <c r="AH436" s="71" t="str">
        <f t="shared" si="4"/>
        <v/>
      </c>
      <c r="AI436" s="59"/>
      <c r="AJ436" s="59"/>
      <c r="AK436" s="59"/>
      <c r="AL436" s="72"/>
      <c r="AM436" s="59"/>
      <c r="AN436" s="73"/>
      <c r="AO436" s="59"/>
      <c r="AP436" s="59"/>
      <c r="AQ436" s="74"/>
      <c r="AR436" s="74"/>
      <c r="AS436" s="62"/>
      <c r="AT436" s="62"/>
      <c r="AU436" s="59"/>
    </row>
    <row r="437">
      <c r="A437" s="59"/>
      <c r="B437" s="60" t="str">
        <f>IFERROR(VLOOKUP($A437,contratos,2,FALSE),"")</f>
        <v/>
      </c>
      <c r="C437" s="61" t="str">
        <f t="shared" si="1"/>
        <v/>
      </c>
      <c r="D437" s="62"/>
      <c r="E437" s="62"/>
      <c r="F437" s="63"/>
      <c r="G437" s="62"/>
      <c r="H437" s="65"/>
      <c r="I437" s="65"/>
      <c r="J437" s="66" t="str">
        <f>IF(I437&lt;&gt;"",(I437-H437)-almoco,"")</f>
        <v/>
      </c>
      <c r="K437" s="67"/>
      <c r="L437" s="59"/>
      <c r="M437" s="59"/>
      <c r="N437" s="68"/>
      <c r="O437" s="69"/>
      <c r="P437" s="69"/>
      <c r="Q437" s="59"/>
      <c r="R437" s="69"/>
      <c r="S437" s="59"/>
      <c r="T437" s="59"/>
      <c r="U437" s="62"/>
      <c r="V437" s="65"/>
      <c r="W437" s="65"/>
      <c r="X437" s="66" t="str">
        <f>IF(W437&lt;&gt;"",IF((W437-V437)-almoco&gt;=corte_almoco,(W437-V437)-almoco,(W437-V437)),"")</f>
        <v/>
      </c>
      <c r="Y437" s="66" t="str">
        <f t="shared" si="2"/>
        <v/>
      </c>
      <c r="Z437" s="59"/>
      <c r="AA437" s="59"/>
      <c r="AB437" s="59"/>
      <c r="AC437" s="70"/>
      <c r="AD437" s="70"/>
      <c r="AE437" s="71" t="str">
        <f t="shared" si="3"/>
        <v/>
      </c>
      <c r="AF437" s="71" t="str">
        <f>IF(X437&lt;&gt;"",(HOUR(X437)+MINUTE(X437)/60)*custohh,"")</f>
        <v/>
      </c>
      <c r="AG437" s="70"/>
      <c r="AH437" s="71" t="str">
        <f t="shared" si="4"/>
        <v/>
      </c>
      <c r="AI437" s="59"/>
      <c r="AJ437" s="59"/>
      <c r="AK437" s="59"/>
      <c r="AL437" s="72"/>
      <c r="AM437" s="59"/>
      <c r="AN437" s="73"/>
      <c r="AO437" s="59"/>
      <c r="AP437" s="59"/>
      <c r="AQ437" s="74"/>
      <c r="AR437" s="74"/>
      <c r="AS437" s="62"/>
      <c r="AT437" s="62"/>
      <c r="AU437" s="59"/>
    </row>
    <row r="438">
      <c r="A438" s="59"/>
      <c r="B438" s="60" t="str">
        <f>IFERROR(VLOOKUP($A438,contratos,2,FALSE),"")</f>
        <v/>
      </c>
      <c r="C438" s="61" t="str">
        <f t="shared" si="1"/>
        <v/>
      </c>
      <c r="D438" s="62"/>
      <c r="E438" s="62"/>
      <c r="F438" s="63"/>
      <c r="G438" s="62"/>
      <c r="H438" s="65"/>
      <c r="I438" s="65"/>
      <c r="J438" s="66" t="str">
        <f>IF(I438&lt;&gt;"",(I438-H438)-almoco,"")</f>
        <v/>
      </c>
      <c r="K438" s="67"/>
      <c r="L438" s="59"/>
      <c r="M438" s="59"/>
      <c r="N438" s="68"/>
      <c r="O438" s="69"/>
      <c r="P438" s="69"/>
      <c r="Q438" s="59"/>
      <c r="R438" s="69"/>
      <c r="S438" s="59"/>
      <c r="T438" s="59"/>
      <c r="U438" s="62"/>
      <c r="V438" s="65"/>
      <c r="W438" s="65"/>
      <c r="X438" s="66" t="str">
        <f>IF(W438&lt;&gt;"",IF((W438-V438)-almoco&gt;=corte_almoco,(W438-V438)-almoco,(W438-V438)),"")</f>
        <v/>
      </c>
      <c r="Y438" s="66" t="str">
        <f t="shared" si="2"/>
        <v/>
      </c>
      <c r="Z438" s="59"/>
      <c r="AA438" s="59"/>
      <c r="AB438" s="59"/>
      <c r="AC438" s="70"/>
      <c r="AD438" s="70"/>
      <c r="AE438" s="71" t="str">
        <f t="shared" si="3"/>
        <v/>
      </c>
      <c r="AF438" s="71" t="str">
        <f>IF(X438&lt;&gt;"",(HOUR(X438)+MINUTE(X438)/60)*custohh,"")</f>
        <v/>
      </c>
      <c r="AG438" s="70"/>
      <c r="AH438" s="71" t="str">
        <f t="shared" si="4"/>
        <v/>
      </c>
      <c r="AI438" s="59"/>
      <c r="AJ438" s="59"/>
      <c r="AK438" s="59"/>
      <c r="AL438" s="72"/>
      <c r="AM438" s="59"/>
      <c r="AN438" s="73"/>
      <c r="AO438" s="59"/>
      <c r="AP438" s="59"/>
      <c r="AQ438" s="74"/>
      <c r="AR438" s="74"/>
      <c r="AS438" s="62"/>
      <c r="AT438" s="62"/>
      <c r="AU438" s="59"/>
    </row>
    <row r="439">
      <c r="A439" s="59"/>
      <c r="B439" s="60" t="str">
        <f>IFERROR(VLOOKUP($A439,contratos,2,FALSE),"")</f>
        <v/>
      </c>
      <c r="C439" s="61" t="str">
        <f t="shared" si="1"/>
        <v/>
      </c>
      <c r="D439" s="62"/>
      <c r="E439" s="62"/>
      <c r="F439" s="63"/>
      <c r="G439" s="62"/>
      <c r="H439" s="65"/>
      <c r="I439" s="65"/>
      <c r="J439" s="66" t="str">
        <f>IF(I439&lt;&gt;"",(I439-H439)-almoco,"")</f>
        <v/>
      </c>
      <c r="K439" s="67"/>
      <c r="L439" s="59"/>
      <c r="M439" s="59"/>
      <c r="N439" s="68"/>
      <c r="O439" s="69"/>
      <c r="P439" s="69"/>
      <c r="Q439" s="59"/>
      <c r="R439" s="69"/>
      <c r="S439" s="59"/>
      <c r="T439" s="59"/>
      <c r="U439" s="62"/>
      <c r="V439" s="65"/>
      <c r="W439" s="65"/>
      <c r="X439" s="66" t="str">
        <f>IF(W439&lt;&gt;"",IF((W439-V439)-almoco&gt;=corte_almoco,(W439-V439)-almoco,(W439-V439)),"")</f>
        <v/>
      </c>
      <c r="Y439" s="66" t="str">
        <f t="shared" si="2"/>
        <v/>
      </c>
      <c r="Z439" s="59"/>
      <c r="AA439" s="59"/>
      <c r="AB439" s="59"/>
      <c r="AC439" s="70"/>
      <c r="AD439" s="70"/>
      <c r="AE439" s="71" t="str">
        <f t="shared" si="3"/>
        <v/>
      </c>
      <c r="AF439" s="71" t="str">
        <f>IF(X439&lt;&gt;"",(HOUR(X439)+MINUTE(X439)/60)*custohh,"")</f>
        <v/>
      </c>
      <c r="AG439" s="70"/>
      <c r="AH439" s="71" t="str">
        <f t="shared" si="4"/>
        <v/>
      </c>
      <c r="AI439" s="59"/>
      <c r="AJ439" s="59"/>
      <c r="AK439" s="59"/>
      <c r="AL439" s="72"/>
      <c r="AM439" s="59"/>
      <c r="AN439" s="73"/>
      <c r="AO439" s="59"/>
      <c r="AP439" s="59"/>
      <c r="AQ439" s="74"/>
      <c r="AR439" s="74"/>
      <c r="AS439" s="62"/>
      <c r="AT439" s="62"/>
      <c r="AU439" s="59"/>
    </row>
    <row r="440">
      <c r="A440" s="59"/>
      <c r="B440" s="60" t="str">
        <f>IFERROR(VLOOKUP($A440,contratos,2,FALSE),"")</f>
        <v/>
      </c>
      <c r="C440" s="61" t="str">
        <f t="shared" si="1"/>
        <v/>
      </c>
      <c r="D440" s="62"/>
      <c r="E440" s="62"/>
      <c r="F440" s="63"/>
      <c r="G440" s="62"/>
      <c r="H440" s="65"/>
      <c r="I440" s="65"/>
      <c r="J440" s="66" t="str">
        <f>IF(I440&lt;&gt;"",(I440-H440)-almoco,"")</f>
        <v/>
      </c>
      <c r="K440" s="67"/>
      <c r="L440" s="59"/>
      <c r="M440" s="59"/>
      <c r="N440" s="68"/>
      <c r="O440" s="69"/>
      <c r="P440" s="69"/>
      <c r="Q440" s="59"/>
      <c r="R440" s="69"/>
      <c r="S440" s="59"/>
      <c r="T440" s="59"/>
      <c r="U440" s="62"/>
      <c r="V440" s="65"/>
      <c r="W440" s="65"/>
      <c r="X440" s="66" t="str">
        <f>IF(W440&lt;&gt;"",IF((W440-V440)-almoco&gt;=corte_almoco,(W440-V440)-almoco,(W440-V440)),"")</f>
        <v/>
      </c>
      <c r="Y440" s="66" t="str">
        <f t="shared" si="2"/>
        <v/>
      </c>
      <c r="Z440" s="59"/>
      <c r="AA440" s="59"/>
      <c r="AB440" s="59"/>
      <c r="AC440" s="70"/>
      <c r="AD440" s="70"/>
      <c r="AE440" s="71" t="str">
        <f t="shared" si="3"/>
        <v/>
      </c>
      <c r="AF440" s="71" t="str">
        <f>IF(X440&lt;&gt;"",(HOUR(X440)+MINUTE(X440)/60)*custohh,"")</f>
        <v/>
      </c>
      <c r="AG440" s="70"/>
      <c r="AH440" s="71" t="str">
        <f t="shared" si="4"/>
        <v/>
      </c>
      <c r="AI440" s="59"/>
      <c r="AJ440" s="59"/>
      <c r="AK440" s="59"/>
      <c r="AL440" s="72"/>
      <c r="AM440" s="59"/>
      <c r="AN440" s="73"/>
      <c r="AO440" s="59"/>
      <c r="AP440" s="59"/>
      <c r="AQ440" s="74"/>
      <c r="AR440" s="74"/>
      <c r="AS440" s="62"/>
      <c r="AT440" s="62"/>
      <c r="AU440" s="59"/>
    </row>
    <row r="441">
      <c r="A441" s="59"/>
      <c r="B441" s="60" t="str">
        <f>IFERROR(VLOOKUP($A441,contratos,2,FALSE),"")</f>
        <v/>
      </c>
      <c r="C441" s="61" t="str">
        <f t="shared" si="1"/>
        <v/>
      </c>
      <c r="D441" s="62"/>
      <c r="E441" s="62"/>
      <c r="F441" s="63"/>
      <c r="G441" s="62"/>
      <c r="H441" s="65"/>
      <c r="I441" s="65"/>
      <c r="J441" s="66" t="str">
        <f>IF(I441&lt;&gt;"",(I441-H441)-almoco,"")</f>
        <v/>
      </c>
      <c r="K441" s="67"/>
      <c r="L441" s="59"/>
      <c r="M441" s="59"/>
      <c r="N441" s="68"/>
      <c r="O441" s="69"/>
      <c r="P441" s="69"/>
      <c r="Q441" s="59"/>
      <c r="R441" s="69"/>
      <c r="S441" s="59"/>
      <c r="T441" s="59"/>
      <c r="U441" s="62"/>
      <c r="V441" s="65"/>
      <c r="W441" s="65"/>
      <c r="X441" s="66" t="str">
        <f>IF(W441&lt;&gt;"",IF((W441-V441)-almoco&gt;=corte_almoco,(W441-V441)-almoco,(W441-V441)),"")</f>
        <v/>
      </c>
      <c r="Y441" s="66" t="str">
        <f t="shared" si="2"/>
        <v/>
      </c>
      <c r="Z441" s="59"/>
      <c r="AA441" s="59"/>
      <c r="AB441" s="59"/>
      <c r="AC441" s="70"/>
      <c r="AD441" s="70"/>
      <c r="AE441" s="71" t="str">
        <f t="shared" si="3"/>
        <v/>
      </c>
      <c r="AF441" s="71" t="str">
        <f>IF(X441&lt;&gt;"",(HOUR(X441)+MINUTE(X441)/60)*custohh,"")</f>
        <v/>
      </c>
      <c r="AG441" s="70"/>
      <c r="AH441" s="71" t="str">
        <f t="shared" si="4"/>
        <v/>
      </c>
      <c r="AI441" s="59"/>
      <c r="AJ441" s="59"/>
      <c r="AK441" s="59"/>
      <c r="AL441" s="72"/>
      <c r="AM441" s="59"/>
      <c r="AN441" s="73"/>
      <c r="AO441" s="59"/>
      <c r="AP441" s="59"/>
      <c r="AQ441" s="74"/>
      <c r="AR441" s="74"/>
      <c r="AS441" s="62"/>
      <c r="AT441" s="62"/>
      <c r="AU441" s="59"/>
    </row>
    <row r="442">
      <c r="A442" s="59"/>
      <c r="B442" s="60" t="str">
        <f>IFERROR(VLOOKUP($A442,contratos,2,FALSE),"")</f>
        <v/>
      </c>
      <c r="C442" s="61" t="str">
        <f t="shared" si="1"/>
        <v/>
      </c>
      <c r="D442" s="62"/>
      <c r="E442" s="62"/>
      <c r="F442" s="63"/>
      <c r="G442" s="62"/>
      <c r="H442" s="65"/>
      <c r="I442" s="65"/>
      <c r="J442" s="66" t="str">
        <f>IF(I442&lt;&gt;"",(I442-H442)-almoco,"")</f>
        <v/>
      </c>
      <c r="K442" s="67"/>
      <c r="L442" s="59"/>
      <c r="M442" s="59"/>
      <c r="N442" s="68"/>
      <c r="O442" s="69"/>
      <c r="P442" s="69"/>
      <c r="Q442" s="59"/>
      <c r="R442" s="69"/>
      <c r="S442" s="59"/>
      <c r="T442" s="59"/>
      <c r="U442" s="62"/>
      <c r="V442" s="65"/>
      <c r="W442" s="65"/>
      <c r="X442" s="66" t="str">
        <f>IF(W442&lt;&gt;"",IF((W442-V442)-almoco&gt;=corte_almoco,(W442-V442)-almoco,(W442-V442)),"")</f>
        <v/>
      </c>
      <c r="Y442" s="66" t="str">
        <f t="shared" si="2"/>
        <v/>
      </c>
      <c r="Z442" s="59"/>
      <c r="AA442" s="59"/>
      <c r="AB442" s="59"/>
      <c r="AC442" s="70"/>
      <c r="AD442" s="70"/>
      <c r="AE442" s="71" t="str">
        <f t="shared" si="3"/>
        <v/>
      </c>
      <c r="AF442" s="71" t="str">
        <f>IF(X442&lt;&gt;"",(HOUR(X442)+MINUTE(X442)/60)*custohh,"")</f>
        <v/>
      </c>
      <c r="AG442" s="70"/>
      <c r="AH442" s="71" t="str">
        <f t="shared" si="4"/>
        <v/>
      </c>
      <c r="AI442" s="59"/>
      <c r="AJ442" s="59"/>
      <c r="AK442" s="59"/>
      <c r="AL442" s="72"/>
      <c r="AM442" s="59"/>
      <c r="AN442" s="73"/>
      <c r="AO442" s="59"/>
      <c r="AP442" s="59"/>
      <c r="AQ442" s="74"/>
      <c r="AR442" s="74"/>
      <c r="AS442" s="62"/>
      <c r="AT442" s="62"/>
      <c r="AU442" s="59"/>
    </row>
    <row r="443">
      <c r="A443" s="59"/>
      <c r="B443" s="60" t="str">
        <f>IFERROR(VLOOKUP($A443,contratos,2,FALSE),"")</f>
        <v/>
      </c>
      <c r="C443" s="61" t="str">
        <f t="shared" si="1"/>
        <v/>
      </c>
      <c r="D443" s="62"/>
      <c r="E443" s="62"/>
      <c r="F443" s="63"/>
      <c r="G443" s="62"/>
      <c r="H443" s="65"/>
      <c r="I443" s="65"/>
      <c r="J443" s="66" t="str">
        <f>IF(I443&lt;&gt;"",(I443-H443)-almoco,"")</f>
        <v/>
      </c>
      <c r="K443" s="67"/>
      <c r="L443" s="59"/>
      <c r="M443" s="59"/>
      <c r="N443" s="68"/>
      <c r="O443" s="69"/>
      <c r="P443" s="69"/>
      <c r="Q443" s="59"/>
      <c r="R443" s="69"/>
      <c r="S443" s="59"/>
      <c r="T443" s="59"/>
      <c r="U443" s="62"/>
      <c r="V443" s="65"/>
      <c r="W443" s="65"/>
      <c r="X443" s="66" t="str">
        <f>IF(W443&lt;&gt;"",IF((W443-V443)-almoco&gt;=corte_almoco,(W443-V443)-almoco,(W443-V443)),"")</f>
        <v/>
      </c>
      <c r="Y443" s="66" t="str">
        <f t="shared" si="2"/>
        <v/>
      </c>
      <c r="Z443" s="59"/>
      <c r="AA443" s="59"/>
      <c r="AB443" s="59"/>
      <c r="AC443" s="70"/>
      <c r="AD443" s="70"/>
      <c r="AE443" s="71" t="str">
        <f t="shared" si="3"/>
        <v/>
      </c>
      <c r="AF443" s="71" t="str">
        <f>IF(X443&lt;&gt;"",(HOUR(X443)+MINUTE(X443)/60)*custohh,"")</f>
        <v/>
      </c>
      <c r="AG443" s="70"/>
      <c r="AH443" s="71" t="str">
        <f t="shared" si="4"/>
        <v/>
      </c>
      <c r="AI443" s="59"/>
      <c r="AJ443" s="59"/>
      <c r="AK443" s="59"/>
      <c r="AL443" s="72"/>
      <c r="AM443" s="59"/>
      <c r="AN443" s="73"/>
      <c r="AO443" s="59"/>
      <c r="AP443" s="59"/>
      <c r="AQ443" s="74"/>
      <c r="AR443" s="74"/>
      <c r="AS443" s="62"/>
      <c r="AT443" s="62"/>
      <c r="AU443" s="59"/>
    </row>
    <row r="444">
      <c r="A444" s="59"/>
      <c r="B444" s="60" t="str">
        <f>IFERROR(VLOOKUP($A444,contratos,2,FALSE),"")</f>
        <v/>
      </c>
      <c r="C444" s="61" t="str">
        <f t="shared" si="1"/>
        <v/>
      </c>
      <c r="D444" s="62"/>
      <c r="E444" s="62"/>
      <c r="F444" s="63"/>
      <c r="G444" s="62"/>
      <c r="H444" s="65"/>
      <c r="I444" s="65"/>
      <c r="J444" s="66" t="str">
        <f>IF(I444&lt;&gt;"",(I444-H444)-almoco,"")</f>
        <v/>
      </c>
      <c r="K444" s="67"/>
      <c r="L444" s="59"/>
      <c r="M444" s="59"/>
      <c r="N444" s="68"/>
      <c r="O444" s="69"/>
      <c r="P444" s="69"/>
      <c r="Q444" s="59"/>
      <c r="R444" s="69"/>
      <c r="S444" s="59"/>
      <c r="T444" s="59"/>
      <c r="U444" s="62"/>
      <c r="V444" s="65"/>
      <c r="W444" s="65"/>
      <c r="X444" s="66" t="str">
        <f>IF(W444&lt;&gt;"",IF((W444-V444)-almoco&gt;=corte_almoco,(W444-V444)-almoco,(W444-V444)),"")</f>
        <v/>
      </c>
      <c r="Y444" s="66" t="str">
        <f t="shared" si="2"/>
        <v/>
      </c>
      <c r="Z444" s="59"/>
      <c r="AA444" s="59"/>
      <c r="AB444" s="59"/>
      <c r="AC444" s="70"/>
      <c r="AD444" s="70"/>
      <c r="AE444" s="71" t="str">
        <f t="shared" si="3"/>
        <v/>
      </c>
      <c r="AF444" s="71" t="str">
        <f>IF(X444&lt;&gt;"",(HOUR(X444)+MINUTE(X444)/60)*custohh,"")</f>
        <v/>
      </c>
      <c r="AG444" s="70"/>
      <c r="AH444" s="71" t="str">
        <f t="shared" si="4"/>
        <v/>
      </c>
      <c r="AI444" s="59"/>
      <c r="AJ444" s="59"/>
      <c r="AK444" s="59"/>
      <c r="AL444" s="72"/>
      <c r="AM444" s="59"/>
      <c r="AN444" s="73"/>
      <c r="AO444" s="59"/>
      <c r="AP444" s="59"/>
      <c r="AQ444" s="74"/>
      <c r="AR444" s="74"/>
      <c r="AS444" s="62"/>
      <c r="AT444" s="62"/>
      <c r="AU444" s="59"/>
    </row>
    <row r="445">
      <c r="A445" s="59"/>
      <c r="B445" s="60" t="str">
        <f>IFERROR(VLOOKUP($A445,contratos,2,FALSE),"")</f>
        <v/>
      </c>
      <c r="C445" s="61" t="str">
        <f t="shared" si="1"/>
        <v/>
      </c>
      <c r="D445" s="62"/>
      <c r="E445" s="62"/>
      <c r="F445" s="63"/>
      <c r="G445" s="62"/>
      <c r="H445" s="65"/>
      <c r="I445" s="65"/>
      <c r="J445" s="66" t="str">
        <f>IF(I445&lt;&gt;"",(I445-H445)-almoco,"")</f>
        <v/>
      </c>
      <c r="K445" s="67"/>
      <c r="L445" s="59"/>
      <c r="M445" s="59"/>
      <c r="N445" s="68"/>
      <c r="O445" s="69"/>
      <c r="P445" s="69"/>
      <c r="Q445" s="59"/>
      <c r="R445" s="69"/>
      <c r="S445" s="59"/>
      <c r="T445" s="59"/>
      <c r="U445" s="62"/>
      <c r="V445" s="65"/>
      <c r="W445" s="65"/>
      <c r="X445" s="66" t="str">
        <f>IF(W445&lt;&gt;"",IF((W445-V445)-almoco&gt;=corte_almoco,(W445-V445)-almoco,(W445-V445)),"")</f>
        <v/>
      </c>
      <c r="Y445" s="66" t="str">
        <f t="shared" si="2"/>
        <v/>
      </c>
      <c r="Z445" s="59"/>
      <c r="AA445" s="59"/>
      <c r="AB445" s="59"/>
      <c r="AC445" s="70"/>
      <c r="AD445" s="70"/>
      <c r="AE445" s="71" t="str">
        <f t="shared" si="3"/>
        <v/>
      </c>
      <c r="AF445" s="71" t="str">
        <f>IF(X445&lt;&gt;"",(HOUR(X445)+MINUTE(X445)/60)*custohh,"")</f>
        <v/>
      </c>
      <c r="AG445" s="70"/>
      <c r="AH445" s="71" t="str">
        <f t="shared" si="4"/>
        <v/>
      </c>
      <c r="AI445" s="59"/>
      <c r="AJ445" s="59"/>
      <c r="AK445" s="59"/>
      <c r="AL445" s="72"/>
      <c r="AM445" s="59"/>
      <c r="AN445" s="73"/>
      <c r="AO445" s="59"/>
      <c r="AP445" s="59"/>
      <c r="AQ445" s="74"/>
      <c r="AR445" s="74"/>
      <c r="AS445" s="62"/>
      <c r="AT445" s="62"/>
      <c r="AU445" s="59"/>
    </row>
    <row r="446">
      <c r="A446" s="59"/>
      <c r="B446" s="60" t="str">
        <f>IFERROR(VLOOKUP($A446,contratos,2,FALSE),"")</f>
        <v/>
      </c>
      <c r="C446" s="61" t="str">
        <f t="shared" si="1"/>
        <v/>
      </c>
      <c r="D446" s="62"/>
      <c r="E446" s="62"/>
      <c r="F446" s="63"/>
      <c r="G446" s="62"/>
      <c r="H446" s="65"/>
      <c r="I446" s="65"/>
      <c r="J446" s="66" t="str">
        <f>IF(I446&lt;&gt;"",(I446-H446)-almoco,"")</f>
        <v/>
      </c>
      <c r="K446" s="67"/>
      <c r="L446" s="59"/>
      <c r="M446" s="59"/>
      <c r="N446" s="68"/>
      <c r="O446" s="69"/>
      <c r="P446" s="69"/>
      <c r="Q446" s="59"/>
      <c r="R446" s="69"/>
      <c r="S446" s="59"/>
      <c r="T446" s="59"/>
      <c r="U446" s="62"/>
      <c r="V446" s="65"/>
      <c r="W446" s="65"/>
      <c r="X446" s="66" t="str">
        <f>IF(W446&lt;&gt;"",IF((W446-V446)-almoco&gt;=corte_almoco,(W446-V446)-almoco,(W446-V446)),"")</f>
        <v/>
      </c>
      <c r="Y446" s="66" t="str">
        <f t="shared" si="2"/>
        <v/>
      </c>
      <c r="Z446" s="59"/>
      <c r="AA446" s="59"/>
      <c r="AB446" s="59"/>
      <c r="AC446" s="70"/>
      <c r="AD446" s="70"/>
      <c r="AE446" s="71" t="str">
        <f t="shared" si="3"/>
        <v/>
      </c>
      <c r="AF446" s="71" t="str">
        <f>IF(X446&lt;&gt;"",(HOUR(X446)+MINUTE(X446)/60)*custohh,"")</f>
        <v/>
      </c>
      <c r="AG446" s="70"/>
      <c r="AH446" s="71" t="str">
        <f t="shared" si="4"/>
        <v/>
      </c>
      <c r="AI446" s="59"/>
      <c r="AJ446" s="59"/>
      <c r="AK446" s="59"/>
      <c r="AL446" s="72"/>
      <c r="AM446" s="59"/>
      <c r="AN446" s="73"/>
      <c r="AO446" s="59"/>
      <c r="AP446" s="59"/>
      <c r="AQ446" s="74"/>
      <c r="AR446" s="74"/>
      <c r="AS446" s="62"/>
      <c r="AT446" s="62"/>
      <c r="AU446" s="59"/>
    </row>
    <row r="447">
      <c r="A447" s="59"/>
      <c r="B447" s="60" t="str">
        <f>IFERROR(VLOOKUP($A447,contratos,2,FALSE),"")</f>
        <v/>
      </c>
      <c r="C447" s="61" t="str">
        <f t="shared" si="1"/>
        <v/>
      </c>
      <c r="D447" s="62"/>
      <c r="E447" s="62"/>
      <c r="F447" s="63"/>
      <c r="G447" s="62"/>
      <c r="H447" s="65"/>
      <c r="I447" s="65"/>
      <c r="J447" s="66" t="str">
        <f>IF(I447&lt;&gt;"",(I447-H447)-almoco,"")</f>
        <v/>
      </c>
      <c r="K447" s="67"/>
      <c r="L447" s="59"/>
      <c r="M447" s="59"/>
      <c r="N447" s="68"/>
      <c r="O447" s="69"/>
      <c r="P447" s="69"/>
      <c r="Q447" s="59"/>
      <c r="R447" s="69"/>
      <c r="S447" s="59"/>
      <c r="T447" s="59"/>
      <c r="U447" s="62"/>
      <c r="V447" s="65"/>
      <c r="W447" s="65"/>
      <c r="X447" s="66" t="str">
        <f>IF(W447&lt;&gt;"",IF((W447-V447)-almoco&gt;=corte_almoco,(W447-V447)-almoco,(W447-V447)),"")</f>
        <v/>
      </c>
      <c r="Y447" s="66" t="str">
        <f t="shared" si="2"/>
        <v/>
      </c>
      <c r="Z447" s="59"/>
      <c r="AA447" s="59"/>
      <c r="AB447" s="59"/>
      <c r="AC447" s="70"/>
      <c r="AD447" s="70"/>
      <c r="AE447" s="71" t="str">
        <f t="shared" si="3"/>
        <v/>
      </c>
      <c r="AF447" s="71" t="str">
        <f>IF(X447&lt;&gt;"",(HOUR(X447)+MINUTE(X447)/60)*custohh,"")</f>
        <v/>
      </c>
      <c r="AG447" s="70"/>
      <c r="AH447" s="71" t="str">
        <f t="shared" si="4"/>
        <v/>
      </c>
      <c r="AI447" s="59"/>
      <c r="AJ447" s="59"/>
      <c r="AK447" s="59"/>
      <c r="AL447" s="72"/>
      <c r="AM447" s="59"/>
      <c r="AN447" s="73"/>
      <c r="AO447" s="59"/>
      <c r="AP447" s="59"/>
      <c r="AQ447" s="74"/>
      <c r="AR447" s="74"/>
      <c r="AS447" s="62"/>
      <c r="AT447" s="62"/>
      <c r="AU447" s="59"/>
    </row>
    <row r="448">
      <c r="A448" s="59"/>
      <c r="B448" s="60" t="str">
        <f>IFERROR(VLOOKUP($A448,contratos,2,FALSE),"")</f>
        <v/>
      </c>
      <c r="C448" s="61" t="str">
        <f t="shared" si="1"/>
        <v/>
      </c>
      <c r="D448" s="62"/>
      <c r="E448" s="62"/>
      <c r="F448" s="63"/>
      <c r="G448" s="62"/>
      <c r="H448" s="65"/>
      <c r="I448" s="65"/>
      <c r="J448" s="66" t="str">
        <f>IF(I448&lt;&gt;"",(I448-H448)-almoco,"")</f>
        <v/>
      </c>
      <c r="K448" s="67"/>
      <c r="L448" s="59"/>
      <c r="M448" s="59"/>
      <c r="N448" s="68"/>
      <c r="O448" s="69"/>
      <c r="P448" s="69"/>
      <c r="Q448" s="59"/>
      <c r="R448" s="69"/>
      <c r="S448" s="59"/>
      <c r="T448" s="59"/>
      <c r="U448" s="62"/>
      <c r="V448" s="65"/>
      <c r="W448" s="65"/>
      <c r="X448" s="66" t="str">
        <f>IF(W448&lt;&gt;"",IF((W448-V448)-almoco&gt;=corte_almoco,(W448-V448)-almoco,(W448-V448)),"")</f>
        <v/>
      </c>
      <c r="Y448" s="66" t="str">
        <f t="shared" si="2"/>
        <v/>
      </c>
      <c r="Z448" s="59"/>
      <c r="AA448" s="59"/>
      <c r="AB448" s="59"/>
      <c r="AC448" s="70"/>
      <c r="AD448" s="70"/>
      <c r="AE448" s="71" t="str">
        <f t="shared" si="3"/>
        <v/>
      </c>
      <c r="AF448" s="71" t="str">
        <f>IF(X448&lt;&gt;"",(HOUR(X448)+MINUTE(X448)/60)*custohh,"")</f>
        <v/>
      </c>
      <c r="AG448" s="70"/>
      <c r="AH448" s="71" t="str">
        <f t="shared" si="4"/>
        <v/>
      </c>
      <c r="AI448" s="59"/>
      <c r="AJ448" s="59"/>
      <c r="AK448" s="59"/>
      <c r="AL448" s="72"/>
      <c r="AM448" s="59"/>
      <c r="AN448" s="73"/>
      <c r="AO448" s="59"/>
      <c r="AP448" s="59"/>
      <c r="AQ448" s="74"/>
      <c r="AR448" s="74"/>
      <c r="AS448" s="62"/>
      <c r="AT448" s="62"/>
      <c r="AU448" s="59"/>
    </row>
    <row r="449">
      <c r="A449" s="59"/>
      <c r="B449" s="60" t="str">
        <f>IFERROR(VLOOKUP($A449,contratos,2,FALSE),"")</f>
        <v/>
      </c>
      <c r="C449" s="61" t="str">
        <f t="shared" si="1"/>
        <v/>
      </c>
      <c r="D449" s="62"/>
      <c r="E449" s="62"/>
      <c r="F449" s="63"/>
      <c r="G449" s="62"/>
      <c r="H449" s="65"/>
      <c r="I449" s="65"/>
      <c r="J449" s="66" t="str">
        <f>IF(I449&lt;&gt;"",(I449-H449)-almoco,"")</f>
        <v/>
      </c>
      <c r="K449" s="67"/>
      <c r="L449" s="59"/>
      <c r="M449" s="59"/>
      <c r="N449" s="68"/>
      <c r="O449" s="69"/>
      <c r="P449" s="69"/>
      <c r="Q449" s="59"/>
      <c r="R449" s="69"/>
      <c r="S449" s="59"/>
      <c r="T449" s="59"/>
      <c r="U449" s="62"/>
      <c r="V449" s="65"/>
      <c r="W449" s="65"/>
      <c r="X449" s="66" t="str">
        <f>IF(W449&lt;&gt;"",IF((W449-V449)-almoco&gt;=corte_almoco,(W449-V449)-almoco,(W449-V449)),"")</f>
        <v/>
      </c>
      <c r="Y449" s="66" t="str">
        <f t="shared" si="2"/>
        <v/>
      </c>
      <c r="Z449" s="59"/>
      <c r="AA449" s="59"/>
      <c r="AB449" s="59"/>
      <c r="AC449" s="70"/>
      <c r="AD449" s="70"/>
      <c r="AE449" s="71" t="str">
        <f t="shared" si="3"/>
        <v/>
      </c>
      <c r="AF449" s="71" t="str">
        <f>IF(X449&lt;&gt;"",(HOUR(X449)+MINUTE(X449)/60)*custohh,"")</f>
        <v/>
      </c>
      <c r="AG449" s="70"/>
      <c r="AH449" s="71" t="str">
        <f t="shared" si="4"/>
        <v/>
      </c>
      <c r="AI449" s="59"/>
      <c r="AJ449" s="59"/>
      <c r="AK449" s="59"/>
      <c r="AL449" s="72"/>
      <c r="AM449" s="59"/>
      <c r="AN449" s="73"/>
      <c r="AO449" s="59"/>
      <c r="AP449" s="59"/>
      <c r="AQ449" s="74"/>
      <c r="AR449" s="74"/>
      <c r="AS449" s="62"/>
      <c r="AT449" s="62"/>
      <c r="AU449" s="59"/>
    </row>
    <row r="450">
      <c r="A450" s="59"/>
      <c r="B450" s="60" t="str">
        <f>IFERROR(VLOOKUP($A450,contratos,2,FALSE),"")</f>
        <v/>
      </c>
      <c r="C450" s="61" t="str">
        <f t="shared" si="1"/>
        <v/>
      </c>
      <c r="D450" s="62"/>
      <c r="E450" s="62"/>
      <c r="F450" s="63"/>
      <c r="G450" s="62"/>
      <c r="H450" s="65"/>
      <c r="I450" s="65"/>
      <c r="J450" s="66" t="str">
        <f>IF(I450&lt;&gt;"",(I450-H450)-almoco,"")</f>
        <v/>
      </c>
      <c r="K450" s="67"/>
      <c r="L450" s="59"/>
      <c r="M450" s="59"/>
      <c r="N450" s="68"/>
      <c r="O450" s="69"/>
      <c r="P450" s="69"/>
      <c r="Q450" s="59"/>
      <c r="R450" s="69"/>
      <c r="S450" s="59"/>
      <c r="T450" s="59"/>
      <c r="U450" s="62"/>
      <c r="V450" s="65"/>
      <c r="W450" s="65"/>
      <c r="X450" s="66" t="str">
        <f>IF(W450&lt;&gt;"",IF((W450-V450)-almoco&gt;=corte_almoco,(W450-V450)-almoco,(W450-V450)),"")</f>
        <v/>
      </c>
      <c r="Y450" s="66" t="str">
        <f t="shared" si="2"/>
        <v/>
      </c>
      <c r="Z450" s="59"/>
      <c r="AA450" s="59"/>
      <c r="AB450" s="59"/>
      <c r="AC450" s="70"/>
      <c r="AD450" s="70"/>
      <c r="AE450" s="71" t="str">
        <f t="shared" si="3"/>
        <v/>
      </c>
      <c r="AF450" s="71" t="str">
        <f>IF(X450&lt;&gt;"",(HOUR(X450)+MINUTE(X450)/60)*custohh,"")</f>
        <v/>
      </c>
      <c r="AG450" s="70"/>
      <c r="AH450" s="71" t="str">
        <f t="shared" si="4"/>
        <v/>
      </c>
      <c r="AI450" s="59"/>
      <c r="AJ450" s="59"/>
      <c r="AK450" s="59"/>
      <c r="AL450" s="72"/>
      <c r="AM450" s="59"/>
      <c r="AN450" s="73"/>
      <c r="AO450" s="59"/>
      <c r="AP450" s="59"/>
      <c r="AQ450" s="74"/>
      <c r="AR450" s="74"/>
      <c r="AS450" s="62"/>
      <c r="AT450" s="62"/>
      <c r="AU450" s="59"/>
    </row>
    <row r="451">
      <c r="A451" s="59"/>
      <c r="B451" s="60" t="str">
        <f>IFERROR(VLOOKUP($A451,contratos,2,FALSE),"")</f>
        <v/>
      </c>
      <c r="C451" s="61" t="str">
        <f t="shared" si="1"/>
        <v/>
      </c>
      <c r="D451" s="62"/>
      <c r="E451" s="62"/>
      <c r="F451" s="63"/>
      <c r="G451" s="62"/>
      <c r="H451" s="65"/>
      <c r="I451" s="65"/>
      <c r="J451" s="66" t="str">
        <f>IF(I451&lt;&gt;"",(I451-H451)-almoco,"")</f>
        <v/>
      </c>
      <c r="K451" s="67"/>
      <c r="L451" s="59"/>
      <c r="M451" s="59"/>
      <c r="N451" s="68"/>
      <c r="O451" s="69"/>
      <c r="P451" s="69"/>
      <c r="Q451" s="59"/>
      <c r="R451" s="69"/>
      <c r="S451" s="59"/>
      <c r="T451" s="59"/>
      <c r="U451" s="62"/>
      <c r="V451" s="65"/>
      <c r="W451" s="65"/>
      <c r="X451" s="66" t="str">
        <f>IF(W451&lt;&gt;"",IF((W451-V451)-almoco&gt;=corte_almoco,(W451-V451)-almoco,(W451-V451)),"")</f>
        <v/>
      </c>
      <c r="Y451" s="66" t="str">
        <f t="shared" si="2"/>
        <v/>
      </c>
      <c r="Z451" s="59"/>
      <c r="AA451" s="59"/>
      <c r="AB451" s="59"/>
      <c r="AC451" s="70"/>
      <c r="AD451" s="70"/>
      <c r="AE451" s="71" t="str">
        <f t="shared" si="3"/>
        <v/>
      </c>
      <c r="AF451" s="71" t="str">
        <f>IF(X451&lt;&gt;"",(HOUR(X451)+MINUTE(X451)/60)*custohh,"")</f>
        <v/>
      </c>
      <c r="AG451" s="70"/>
      <c r="AH451" s="71" t="str">
        <f t="shared" si="4"/>
        <v/>
      </c>
      <c r="AI451" s="59"/>
      <c r="AJ451" s="59"/>
      <c r="AK451" s="59"/>
      <c r="AL451" s="72"/>
      <c r="AM451" s="59"/>
      <c r="AN451" s="73"/>
      <c r="AO451" s="59"/>
      <c r="AP451" s="59"/>
      <c r="AQ451" s="74"/>
      <c r="AR451" s="74"/>
      <c r="AS451" s="62"/>
      <c r="AT451" s="62"/>
      <c r="AU451" s="59"/>
    </row>
    <row r="452">
      <c r="A452" s="59"/>
      <c r="B452" s="60" t="str">
        <f>IFERROR(VLOOKUP($A452,contratos,2,FALSE),"")</f>
        <v/>
      </c>
      <c r="C452" s="61" t="str">
        <f t="shared" si="1"/>
        <v/>
      </c>
      <c r="D452" s="62"/>
      <c r="E452" s="62"/>
      <c r="F452" s="63"/>
      <c r="G452" s="62"/>
      <c r="H452" s="65"/>
      <c r="I452" s="65"/>
      <c r="J452" s="66" t="str">
        <f>IF(I452&lt;&gt;"",(I452-H452)-almoco,"")</f>
        <v/>
      </c>
      <c r="K452" s="67"/>
      <c r="L452" s="59"/>
      <c r="M452" s="59"/>
      <c r="N452" s="68"/>
      <c r="O452" s="69"/>
      <c r="P452" s="69"/>
      <c r="Q452" s="59"/>
      <c r="R452" s="69"/>
      <c r="S452" s="59"/>
      <c r="T452" s="59"/>
      <c r="U452" s="62"/>
      <c r="V452" s="65"/>
      <c r="W452" s="65"/>
      <c r="X452" s="66" t="str">
        <f>IF(W452&lt;&gt;"",IF((W452-V452)-almoco&gt;=corte_almoco,(W452-V452)-almoco,(W452-V452)),"")</f>
        <v/>
      </c>
      <c r="Y452" s="66" t="str">
        <f t="shared" si="2"/>
        <v/>
      </c>
      <c r="Z452" s="59"/>
      <c r="AA452" s="59"/>
      <c r="AB452" s="59"/>
      <c r="AC452" s="70"/>
      <c r="AD452" s="70"/>
      <c r="AE452" s="71" t="str">
        <f t="shared" si="3"/>
        <v/>
      </c>
      <c r="AF452" s="71" t="str">
        <f>IF(X452&lt;&gt;"",(HOUR(X452)+MINUTE(X452)/60)*custohh,"")</f>
        <v/>
      </c>
      <c r="AG452" s="70"/>
      <c r="AH452" s="71" t="str">
        <f t="shared" si="4"/>
        <v/>
      </c>
      <c r="AI452" s="59"/>
      <c r="AJ452" s="59"/>
      <c r="AK452" s="59"/>
      <c r="AL452" s="72"/>
      <c r="AM452" s="59"/>
      <c r="AN452" s="73"/>
      <c r="AO452" s="59"/>
      <c r="AP452" s="59"/>
      <c r="AQ452" s="74"/>
      <c r="AR452" s="74"/>
      <c r="AS452" s="62"/>
      <c r="AT452" s="62"/>
      <c r="AU452" s="59"/>
    </row>
    <row r="453">
      <c r="A453" s="59"/>
      <c r="B453" s="60" t="str">
        <f>IFERROR(VLOOKUP($A453,contratos,2,FALSE),"")</f>
        <v/>
      </c>
      <c r="C453" s="61" t="str">
        <f t="shared" si="1"/>
        <v/>
      </c>
      <c r="D453" s="62"/>
      <c r="E453" s="62"/>
      <c r="F453" s="63"/>
      <c r="G453" s="62"/>
      <c r="H453" s="65"/>
      <c r="I453" s="65"/>
      <c r="J453" s="66" t="str">
        <f>IF(I453&lt;&gt;"",(I453-H453)-almoco,"")</f>
        <v/>
      </c>
      <c r="K453" s="67"/>
      <c r="L453" s="59"/>
      <c r="M453" s="59"/>
      <c r="N453" s="68"/>
      <c r="O453" s="69"/>
      <c r="P453" s="69"/>
      <c r="Q453" s="59"/>
      <c r="R453" s="69"/>
      <c r="S453" s="59"/>
      <c r="T453" s="59"/>
      <c r="U453" s="62"/>
      <c r="V453" s="65"/>
      <c r="W453" s="65"/>
      <c r="X453" s="66" t="str">
        <f>IF(W453&lt;&gt;"",IF((W453-V453)-almoco&gt;=corte_almoco,(W453-V453)-almoco,(W453-V453)),"")</f>
        <v/>
      </c>
      <c r="Y453" s="66" t="str">
        <f t="shared" si="2"/>
        <v/>
      </c>
      <c r="Z453" s="59"/>
      <c r="AA453" s="59"/>
      <c r="AB453" s="59"/>
      <c r="AC453" s="70"/>
      <c r="AD453" s="70"/>
      <c r="AE453" s="71" t="str">
        <f t="shared" si="3"/>
        <v/>
      </c>
      <c r="AF453" s="71" t="str">
        <f>IF(X453&lt;&gt;"",(HOUR(X453)+MINUTE(X453)/60)*custohh,"")</f>
        <v/>
      </c>
      <c r="AG453" s="70"/>
      <c r="AH453" s="71" t="str">
        <f t="shared" si="4"/>
        <v/>
      </c>
      <c r="AI453" s="59"/>
      <c r="AJ453" s="59"/>
      <c r="AK453" s="59"/>
      <c r="AL453" s="72"/>
      <c r="AM453" s="59"/>
      <c r="AN453" s="73"/>
      <c r="AO453" s="59"/>
      <c r="AP453" s="59"/>
      <c r="AQ453" s="74"/>
      <c r="AR453" s="74"/>
      <c r="AS453" s="62"/>
      <c r="AT453" s="62"/>
      <c r="AU453" s="59"/>
    </row>
    <row r="454">
      <c r="A454" s="59"/>
      <c r="B454" s="60" t="str">
        <f>IFERROR(VLOOKUP($A454,contratos,2,FALSE),"")</f>
        <v/>
      </c>
      <c r="C454" s="61" t="str">
        <f t="shared" si="1"/>
        <v/>
      </c>
      <c r="D454" s="62"/>
      <c r="E454" s="62"/>
      <c r="F454" s="63"/>
      <c r="G454" s="62"/>
      <c r="H454" s="65"/>
      <c r="I454" s="65"/>
      <c r="J454" s="66" t="str">
        <f>IF(I454&lt;&gt;"",(I454-H454)-almoco,"")</f>
        <v/>
      </c>
      <c r="K454" s="67"/>
      <c r="L454" s="59"/>
      <c r="M454" s="59"/>
      <c r="N454" s="68"/>
      <c r="O454" s="69"/>
      <c r="P454" s="69"/>
      <c r="Q454" s="59"/>
      <c r="R454" s="69"/>
      <c r="S454" s="59"/>
      <c r="T454" s="59"/>
      <c r="U454" s="62"/>
      <c r="V454" s="65"/>
      <c r="W454" s="65"/>
      <c r="X454" s="66" t="str">
        <f>IF(W454&lt;&gt;"",IF((W454-V454)-almoco&gt;=corte_almoco,(W454-V454)-almoco,(W454-V454)),"")</f>
        <v/>
      </c>
      <c r="Y454" s="66" t="str">
        <f t="shared" si="2"/>
        <v/>
      </c>
      <c r="Z454" s="59"/>
      <c r="AA454" s="59"/>
      <c r="AB454" s="59"/>
      <c r="AC454" s="70"/>
      <c r="AD454" s="70"/>
      <c r="AE454" s="71" t="str">
        <f t="shared" si="3"/>
        <v/>
      </c>
      <c r="AF454" s="71" t="str">
        <f>IF(X454&lt;&gt;"",(HOUR(X454)+MINUTE(X454)/60)*custohh,"")</f>
        <v/>
      </c>
      <c r="AG454" s="70"/>
      <c r="AH454" s="71" t="str">
        <f t="shared" si="4"/>
        <v/>
      </c>
      <c r="AI454" s="59"/>
      <c r="AJ454" s="59"/>
      <c r="AK454" s="59"/>
      <c r="AL454" s="72"/>
      <c r="AM454" s="59"/>
      <c r="AN454" s="73"/>
      <c r="AO454" s="59"/>
      <c r="AP454" s="59"/>
      <c r="AQ454" s="74"/>
      <c r="AR454" s="74"/>
      <c r="AS454" s="62"/>
      <c r="AT454" s="62"/>
      <c r="AU454" s="59"/>
    </row>
    <row r="455">
      <c r="A455" s="59"/>
      <c r="B455" s="60" t="str">
        <f>IFERROR(VLOOKUP($A455,contratos,2,FALSE),"")</f>
        <v/>
      </c>
      <c r="C455" s="61" t="str">
        <f t="shared" si="1"/>
        <v/>
      </c>
      <c r="D455" s="62"/>
      <c r="E455" s="62"/>
      <c r="F455" s="63"/>
      <c r="G455" s="62"/>
      <c r="H455" s="65"/>
      <c r="I455" s="65"/>
      <c r="J455" s="66" t="str">
        <f>IF(I455&lt;&gt;"",(I455-H455)-almoco,"")</f>
        <v/>
      </c>
      <c r="K455" s="67"/>
      <c r="L455" s="59"/>
      <c r="M455" s="59"/>
      <c r="N455" s="68"/>
      <c r="O455" s="69"/>
      <c r="P455" s="69"/>
      <c r="Q455" s="59"/>
      <c r="R455" s="69"/>
      <c r="S455" s="59"/>
      <c r="T455" s="59"/>
      <c r="U455" s="62"/>
      <c r="V455" s="65"/>
      <c r="W455" s="65"/>
      <c r="X455" s="66" t="str">
        <f>IF(W455&lt;&gt;"",IF((W455-V455)-almoco&gt;=corte_almoco,(W455-V455)-almoco,(W455-V455)),"")</f>
        <v/>
      </c>
      <c r="Y455" s="66" t="str">
        <f t="shared" si="2"/>
        <v/>
      </c>
      <c r="Z455" s="59"/>
      <c r="AA455" s="59"/>
      <c r="AB455" s="59"/>
      <c r="AC455" s="70"/>
      <c r="AD455" s="70"/>
      <c r="AE455" s="71" t="str">
        <f t="shared" si="3"/>
        <v/>
      </c>
      <c r="AF455" s="71" t="str">
        <f>IF(X455&lt;&gt;"",(HOUR(X455)+MINUTE(X455)/60)*custohh,"")</f>
        <v/>
      </c>
      <c r="AG455" s="70"/>
      <c r="AH455" s="71" t="str">
        <f t="shared" si="4"/>
        <v/>
      </c>
      <c r="AI455" s="59"/>
      <c r="AJ455" s="59"/>
      <c r="AK455" s="59"/>
      <c r="AL455" s="72"/>
      <c r="AM455" s="59"/>
      <c r="AN455" s="73"/>
      <c r="AO455" s="59"/>
      <c r="AP455" s="59"/>
      <c r="AQ455" s="74"/>
      <c r="AR455" s="74"/>
      <c r="AS455" s="62"/>
      <c r="AT455" s="62"/>
      <c r="AU455" s="59"/>
    </row>
    <row r="456">
      <c r="A456" s="59"/>
      <c r="B456" s="60" t="str">
        <f>IFERROR(VLOOKUP($A456,contratos,2,FALSE),"")</f>
        <v/>
      </c>
      <c r="C456" s="61" t="str">
        <f t="shared" si="1"/>
        <v/>
      </c>
      <c r="D456" s="62"/>
      <c r="E456" s="62"/>
      <c r="F456" s="63"/>
      <c r="G456" s="62"/>
      <c r="H456" s="65"/>
      <c r="I456" s="65"/>
      <c r="J456" s="66" t="str">
        <f>IF(I456&lt;&gt;"",(I456-H456)-almoco,"")</f>
        <v/>
      </c>
      <c r="K456" s="67"/>
      <c r="L456" s="59"/>
      <c r="M456" s="59"/>
      <c r="N456" s="68"/>
      <c r="O456" s="69"/>
      <c r="P456" s="69"/>
      <c r="Q456" s="59"/>
      <c r="R456" s="69"/>
      <c r="S456" s="59"/>
      <c r="T456" s="59"/>
      <c r="U456" s="62"/>
      <c r="V456" s="65"/>
      <c r="W456" s="65"/>
      <c r="X456" s="66" t="str">
        <f>IF(W456&lt;&gt;"",IF((W456-V456)-almoco&gt;=corte_almoco,(W456-V456)-almoco,(W456-V456)),"")</f>
        <v/>
      </c>
      <c r="Y456" s="66" t="str">
        <f t="shared" si="2"/>
        <v/>
      </c>
      <c r="Z456" s="59"/>
      <c r="AA456" s="59"/>
      <c r="AB456" s="59"/>
      <c r="AC456" s="70"/>
      <c r="AD456" s="70"/>
      <c r="AE456" s="71" t="str">
        <f t="shared" si="3"/>
        <v/>
      </c>
      <c r="AF456" s="71" t="str">
        <f>IF(X456&lt;&gt;"",(HOUR(X456)+MINUTE(X456)/60)*custohh,"")</f>
        <v/>
      </c>
      <c r="AG456" s="70"/>
      <c r="AH456" s="71" t="str">
        <f t="shared" si="4"/>
        <v/>
      </c>
      <c r="AI456" s="59"/>
      <c r="AJ456" s="59"/>
      <c r="AK456" s="59"/>
      <c r="AL456" s="72"/>
      <c r="AM456" s="59"/>
      <c r="AN456" s="73"/>
      <c r="AO456" s="59"/>
      <c r="AP456" s="59"/>
      <c r="AQ456" s="74"/>
      <c r="AR456" s="74"/>
      <c r="AS456" s="62"/>
      <c r="AT456" s="62"/>
      <c r="AU456" s="59"/>
    </row>
    <row r="457">
      <c r="A457" s="59"/>
      <c r="B457" s="60" t="str">
        <f>IFERROR(VLOOKUP($A457,contratos,2,FALSE),"")</f>
        <v/>
      </c>
      <c r="C457" s="61" t="str">
        <f t="shared" si="1"/>
        <v/>
      </c>
      <c r="D457" s="62"/>
      <c r="E457" s="62"/>
      <c r="F457" s="63"/>
      <c r="G457" s="62"/>
      <c r="H457" s="65"/>
      <c r="I457" s="65"/>
      <c r="J457" s="66" t="str">
        <f>IF(I457&lt;&gt;"",(I457-H457)-almoco,"")</f>
        <v/>
      </c>
      <c r="K457" s="67"/>
      <c r="L457" s="59"/>
      <c r="M457" s="59"/>
      <c r="N457" s="68"/>
      <c r="O457" s="69"/>
      <c r="P457" s="69"/>
      <c r="Q457" s="59"/>
      <c r="R457" s="69"/>
      <c r="S457" s="59"/>
      <c r="T457" s="59"/>
      <c r="U457" s="62"/>
      <c r="V457" s="65"/>
      <c r="W457" s="65"/>
      <c r="X457" s="66" t="str">
        <f>IF(W457&lt;&gt;"",IF((W457-V457)-almoco&gt;=corte_almoco,(W457-V457)-almoco,(W457-V457)),"")</f>
        <v/>
      </c>
      <c r="Y457" s="66" t="str">
        <f t="shared" si="2"/>
        <v/>
      </c>
      <c r="Z457" s="59"/>
      <c r="AA457" s="59"/>
      <c r="AB457" s="59"/>
      <c r="AC457" s="70"/>
      <c r="AD457" s="70"/>
      <c r="AE457" s="71" t="str">
        <f t="shared" si="3"/>
        <v/>
      </c>
      <c r="AF457" s="71" t="str">
        <f>IF(X457&lt;&gt;"",(HOUR(X457)+MINUTE(X457)/60)*custohh,"")</f>
        <v/>
      </c>
      <c r="AG457" s="70"/>
      <c r="AH457" s="71" t="str">
        <f t="shared" si="4"/>
        <v/>
      </c>
      <c r="AI457" s="59"/>
      <c r="AJ457" s="59"/>
      <c r="AK457" s="59"/>
      <c r="AL457" s="72"/>
      <c r="AM457" s="59"/>
      <c r="AN457" s="73"/>
      <c r="AO457" s="59"/>
      <c r="AP457" s="59"/>
      <c r="AQ457" s="74"/>
      <c r="AR457" s="74"/>
      <c r="AS457" s="62"/>
      <c r="AT457" s="62"/>
      <c r="AU457" s="59"/>
    </row>
    <row r="458">
      <c r="A458" s="59"/>
      <c r="B458" s="60" t="str">
        <f>IFERROR(VLOOKUP($A458,contratos,2,FALSE),"")</f>
        <v/>
      </c>
      <c r="C458" s="61" t="str">
        <f t="shared" si="1"/>
        <v/>
      </c>
      <c r="D458" s="62"/>
      <c r="E458" s="62"/>
      <c r="F458" s="63"/>
      <c r="G458" s="62"/>
      <c r="H458" s="65"/>
      <c r="I458" s="65"/>
      <c r="J458" s="66" t="str">
        <f>IF(I458&lt;&gt;"",(I458-H458)-almoco,"")</f>
        <v/>
      </c>
      <c r="K458" s="67"/>
      <c r="L458" s="59"/>
      <c r="M458" s="59"/>
      <c r="N458" s="68"/>
      <c r="O458" s="69"/>
      <c r="P458" s="69"/>
      <c r="Q458" s="59"/>
      <c r="R458" s="69"/>
      <c r="S458" s="59"/>
      <c r="T458" s="59"/>
      <c r="U458" s="62"/>
      <c r="V458" s="65"/>
      <c r="W458" s="65"/>
      <c r="X458" s="66" t="str">
        <f>IF(W458&lt;&gt;"",IF((W458-V458)-almoco&gt;=corte_almoco,(W458-V458)-almoco,(W458-V458)),"")</f>
        <v/>
      </c>
      <c r="Y458" s="66" t="str">
        <f t="shared" si="2"/>
        <v/>
      </c>
      <c r="Z458" s="59"/>
      <c r="AA458" s="59"/>
      <c r="AB458" s="59"/>
      <c r="AC458" s="70"/>
      <c r="AD458" s="70"/>
      <c r="AE458" s="71" t="str">
        <f t="shared" si="3"/>
        <v/>
      </c>
      <c r="AF458" s="71" t="str">
        <f>IF(X458&lt;&gt;"",(HOUR(X458)+MINUTE(X458)/60)*custohh,"")</f>
        <v/>
      </c>
      <c r="AG458" s="70"/>
      <c r="AH458" s="71" t="str">
        <f t="shared" si="4"/>
        <v/>
      </c>
      <c r="AI458" s="59"/>
      <c r="AJ458" s="59"/>
      <c r="AK458" s="59"/>
      <c r="AL458" s="72"/>
      <c r="AM458" s="59"/>
      <c r="AN458" s="73"/>
      <c r="AO458" s="59"/>
      <c r="AP458" s="59"/>
      <c r="AQ458" s="74"/>
      <c r="AR458" s="74"/>
      <c r="AS458" s="62"/>
      <c r="AT458" s="62"/>
      <c r="AU458" s="59"/>
    </row>
    <row r="459">
      <c r="A459" s="59"/>
      <c r="B459" s="60" t="str">
        <f>IFERROR(VLOOKUP($A459,contratos,2,FALSE),"")</f>
        <v/>
      </c>
      <c r="C459" s="61" t="str">
        <f t="shared" si="1"/>
        <v/>
      </c>
      <c r="D459" s="62"/>
      <c r="E459" s="62"/>
      <c r="F459" s="63"/>
      <c r="G459" s="62"/>
      <c r="H459" s="65"/>
      <c r="I459" s="65"/>
      <c r="J459" s="66" t="str">
        <f>IF(I459&lt;&gt;"",(I459-H459)-almoco,"")</f>
        <v/>
      </c>
      <c r="K459" s="67"/>
      <c r="L459" s="59"/>
      <c r="M459" s="59"/>
      <c r="N459" s="68"/>
      <c r="O459" s="69"/>
      <c r="P459" s="69"/>
      <c r="Q459" s="59"/>
      <c r="R459" s="69"/>
      <c r="S459" s="59"/>
      <c r="T459" s="59"/>
      <c r="U459" s="62"/>
      <c r="V459" s="65"/>
      <c r="W459" s="65"/>
      <c r="X459" s="66" t="str">
        <f>IF(W459&lt;&gt;"",IF((W459-V459)-almoco&gt;=corte_almoco,(W459-V459)-almoco,(W459-V459)),"")</f>
        <v/>
      </c>
      <c r="Y459" s="66" t="str">
        <f t="shared" si="2"/>
        <v/>
      </c>
      <c r="Z459" s="59"/>
      <c r="AA459" s="59"/>
      <c r="AB459" s="59"/>
      <c r="AC459" s="70"/>
      <c r="AD459" s="70"/>
      <c r="AE459" s="71" t="str">
        <f t="shared" si="3"/>
        <v/>
      </c>
      <c r="AF459" s="71" t="str">
        <f>IF(X459&lt;&gt;"",(HOUR(X459)+MINUTE(X459)/60)*custohh,"")</f>
        <v/>
      </c>
      <c r="AG459" s="70"/>
      <c r="AH459" s="71" t="str">
        <f t="shared" si="4"/>
        <v/>
      </c>
      <c r="AI459" s="59"/>
      <c r="AJ459" s="59"/>
      <c r="AK459" s="59"/>
      <c r="AL459" s="72"/>
      <c r="AM459" s="59"/>
      <c r="AN459" s="73"/>
      <c r="AO459" s="59"/>
      <c r="AP459" s="59"/>
      <c r="AQ459" s="74"/>
      <c r="AR459" s="74"/>
      <c r="AS459" s="62"/>
      <c r="AT459" s="62"/>
      <c r="AU459" s="59"/>
    </row>
    <row r="460">
      <c r="A460" s="59"/>
      <c r="B460" s="60" t="str">
        <f>IFERROR(VLOOKUP($A460,contratos,2,FALSE),"")</f>
        <v/>
      </c>
      <c r="C460" s="61" t="str">
        <f t="shared" si="1"/>
        <v/>
      </c>
      <c r="D460" s="62"/>
      <c r="E460" s="62"/>
      <c r="F460" s="63"/>
      <c r="G460" s="62"/>
      <c r="H460" s="65"/>
      <c r="I460" s="65"/>
      <c r="J460" s="66" t="str">
        <f>IF(I460&lt;&gt;"",(I460-H460)-almoco,"")</f>
        <v/>
      </c>
      <c r="K460" s="67"/>
      <c r="L460" s="59"/>
      <c r="M460" s="59"/>
      <c r="N460" s="68"/>
      <c r="O460" s="69"/>
      <c r="P460" s="69"/>
      <c r="Q460" s="59"/>
      <c r="R460" s="69"/>
      <c r="S460" s="59"/>
      <c r="T460" s="59"/>
      <c r="U460" s="62"/>
      <c r="V460" s="65"/>
      <c r="W460" s="65"/>
      <c r="X460" s="66" t="str">
        <f>IF(W460&lt;&gt;"",IF((W460-V460)-almoco&gt;=corte_almoco,(W460-V460)-almoco,(W460-V460)),"")</f>
        <v/>
      </c>
      <c r="Y460" s="66" t="str">
        <f t="shared" si="2"/>
        <v/>
      </c>
      <c r="Z460" s="59"/>
      <c r="AA460" s="59"/>
      <c r="AB460" s="59"/>
      <c r="AC460" s="70"/>
      <c r="AD460" s="70"/>
      <c r="AE460" s="71" t="str">
        <f t="shared" si="3"/>
        <v/>
      </c>
      <c r="AF460" s="71" t="str">
        <f>IF(X460&lt;&gt;"",(HOUR(X460)+MINUTE(X460)/60)*custohh,"")</f>
        <v/>
      </c>
      <c r="AG460" s="70"/>
      <c r="AH460" s="71" t="str">
        <f t="shared" si="4"/>
        <v/>
      </c>
      <c r="AI460" s="59"/>
      <c r="AJ460" s="59"/>
      <c r="AK460" s="59"/>
      <c r="AL460" s="72"/>
      <c r="AM460" s="59"/>
      <c r="AN460" s="73"/>
      <c r="AO460" s="59"/>
      <c r="AP460" s="59"/>
      <c r="AQ460" s="74"/>
      <c r="AR460" s="74"/>
      <c r="AS460" s="62"/>
      <c r="AT460" s="62"/>
      <c r="AU460" s="59"/>
    </row>
    <row r="461">
      <c r="A461" s="59"/>
      <c r="B461" s="60" t="str">
        <f>IFERROR(VLOOKUP($A461,contratos,2,FALSE),"")</f>
        <v/>
      </c>
      <c r="C461" s="61" t="str">
        <f t="shared" si="1"/>
        <v/>
      </c>
      <c r="D461" s="62"/>
      <c r="E461" s="62"/>
      <c r="F461" s="63"/>
      <c r="G461" s="62"/>
      <c r="H461" s="65"/>
      <c r="I461" s="65"/>
      <c r="J461" s="66" t="str">
        <f>IF(I461&lt;&gt;"",(I461-H461)-almoco,"")</f>
        <v/>
      </c>
      <c r="K461" s="67"/>
      <c r="L461" s="59"/>
      <c r="M461" s="59"/>
      <c r="N461" s="68"/>
      <c r="O461" s="69"/>
      <c r="P461" s="69"/>
      <c r="Q461" s="59"/>
      <c r="R461" s="69"/>
      <c r="S461" s="59"/>
      <c r="T461" s="59"/>
      <c r="U461" s="62"/>
      <c r="V461" s="65"/>
      <c r="W461" s="65"/>
      <c r="X461" s="66" t="str">
        <f>IF(W461&lt;&gt;"",IF((W461-V461)-almoco&gt;=corte_almoco,(W461-V461)-almoco,(W461-V461)),"")</f>
        <v/>
      </c>
      <c r="Y461" s="66" t="str">
        <f t="shared" si="2"/>
        <v/>
      </c>
      <c r="Z461" s="59"/>
      <c r="AA461" s="59"/>
      <c r="AB461" s="59"/>
      <c r="AC461" s="70"/>
      <c r="AD461" s="70"/>
      <c r="AE461" s="71" t="str">
        <f t="shared" si="3"/>
        <v/>
      </c>
      <c r="AF461" s="71" t="str">
        <f>IF(X461&lt;&gt;"",(HOUR(X461)+MINUTE(X461)/60)*custohh,"")</f>
        <v/>
      </c>
      <c r="AG461" s="70"/>
      <c r="AH461" s="71" t="str">
        <f t="shared" si="4"/>
        <v/>
      </c>
      <c r="AI461" s="59"/>
      <c r="AJ461" s="59"/>
      <c r="AK461" s="59"/>
      <c r="AL461" s="72"/>
      <c r="AM461" s="59"/>
      <c r="AN461" s="73"/>
      <c r="AO461" s="59"/>
      <c r="AP461" s="59"/>
      <c r="AQ461" s="74"/>
      <c r="AR461" s="74"/>
      <c r="AS461" s="62"/>
      <c r="AT461" s="62"/>
      <c r="AU461" s="59"/>
    </row>
    <row r="462">
      <c r="A462" s="59"/>
      <c r="B462" s="60" t="str">
        <f>IFERROR(VLOOKUP($A462,contratos,2,FALSE),"")</f>
        <v/>
      </c>
      <c r="C462" s="61" t="str">
        <f t="shared" si="1"/>
        <v/>
      </c>
      <c r="D462" s="62"/>
      <c r="E462" s="62"/>
      <c r="F462" s="63"/>
      <c r="G462" s="62"/>
      <c r="H462" s="65"/>
      <c r="I462" s="65"/>
      <c r="J462" s="66" t="str">
        <f>IF(I462&lt;&gt;"",(I462-H462)-almoco,"")</f>
        <v/>
      </c>
      <c r="K462" s="67"/>
      <c r="L462" s="59"/>
      <c r="M462" s="59"/>
      <c r="N462" s="68"/>
      <c r="O462" s="69"/>
      <c r="P462" s="69"/>
      <c r="Q462" s="59"/>
      <c r="R462" s="69"/>
      <c r="S462" s="59"/>
      <c r="T462" s="59"/>
      <c r="U462" s="62"/>
      <c r="V462" s="65"/>
      <c r="W462" s="65"/>
      <c r="X462" s="66" t="str">
        <f>IF(W462&lt;&gt;"",IF((W462-V462)-almoco&gt;=corte_almoco,(W462-V462)-almoco,(W462-V462)),"")</f>
        <v/>
      </c>
      <c r="Y462" s="66" t="str">
        <f t="shared" si="2"/>
        <v/>
      </c>
      <c r="Z462" s="59"/>
      <c r="AA462" s="59"/>
      <c r="AB462" s="59"/>
      <c r="AC462" s="70"/>
      <c r="AD462" s="70"/>
      <c r="AE462" s="71" t="str">
        <f t="shared" si="3"/>
        <v/>
      </c>
      <c r="AF462" s="71" t="str">
        <f>IF(X462&lt;&gt;"",(HOUR(X462)+MINUTE(X462)/60)*custohh,"")</f>
        <v/>
      </c>
      <c r="AG462" s="70"/>
      <c r="AH462" s="71" t="str">
        <f t="shared" si="4"/>
        <v/>
      </c>
      <c r="AI462" s="59"/>
      <c r="AJ462" s="59"/>
      <c r="AK462" s="59"/>
      <c r="AL462" s="72"/>
      <c r="AM462" s="59"/>
      <c r="AN462" s="73"/>
      <c r="AO462" s="59"/>
      <c r="AP462" s="59"/>
      <c r="AQ462" s="74"/>
      <c r="AR462" s="74"/>
      <c r="AS462" s="62"/>
      <c r="AT462" s="62"/>
      <c r="AU462" s="59"/>
    </row>
    <row r="463">
      <c r="A463" s="59"/>
      <c r="B463" s="60" t="str">
        <f>IFERROR(VLOOKUP($A463,contratos,2,FALSE),"")</f>
        <v/>
      </c>
      <c r="C463" s="61" t="str">
        <f t="shared" si="1"/>
        <v/>
      </c>
      <c r="D463" s="62"/>
      <c r="E463" s="62"/>
      <c r="F463" s="63"/>
      <c r="G463" s="62"/>
      <c r="H463" s="65"/>
      <c r="I463" s="65"/>
      <c r="J463" s="66" t="str">
        <f>IF(I463&lt;&gt;"",(I463-H463)-almoco,"")</f>
        <v/>
      </c>
      <c r="K463" s="67"/>
      <c r="L463" s="59"/>
      <c r="M463" s="59"/>
      <c r="N463" s="68"/>
      <c r="O463" s="69"/>
      <c r="P463" s="69"/>
      <c r="Q463" s="59"/>
      <c r="R463" s="69"/>
      <c r="S463" s="59"/>
      <c r="T463" s="59"/>
      <c r="U463" s="62"/>
      <c r="V463" s="65"/>
      <c r="W463" s="65"/>
      <c r="X463" s="66" t="str">
        <f>IF(W463&lt;&gt;"",IF((W463-V463)-almoco&gt;=corte_almoco,(W463-V463)-almoco,(W463-V463)),"")</f>
        <v/>
      </c>
      <c r="Y463" s="66" t="str">
        <f t="shared" si="2"/>
        <v/>
      </c>
      <c r="Z463" s="59"/>
      <c r="AA463" s="59"/>
      <c r="AB463" s="59"/>
      <c r="AC463" s="70"/>
      <c r="AD463" s="70"/>
      <c r="AE463" s="71" t="str">
        <f t="shared" si="3"/>
        <v/>
      </c>
      <c r="AF463" s="71" t="str">
        <f>IF(X463&lt;&gt;"",(HOUR(X463)+MINUTE(X463)/60)*custohh,"")</f>
        <v/>
      </c>
      <c r="AG463" s="70"/>
      <c r="AH463" s="71" t="str">
        <f t="shared" si="4"/>
        <v/>
      </c>
      <c r="AI463" s="59"/>
      <c r="AJ463" s="59"/>
      <c r="AK463" s="59"/>
      <c r="AL463" s="72"/>
      <c r="AM463" s="59"/>
      <c r="AN463" s="73"/>
      <c r="AO463" s="59"/>
      <c r="AP463" s="59"/>
      <c r="AQ463" s="74"/>
      <c r="AR463" s="74"/>
      <c r="AS463" s="62"/>
      <c r="AT463" s="62"/>
      <c r="AU463" s="59"/>
    </row>
    <row r="464">
      <c r="A464" s="59"/>
      <c r="B464" s="60" t="str">
        <f>IFERROR(VLOOKUP($A464,contratos,2,FALSE),"")</f>
        <v/>
      </c>
      <c r="C464" s="61" t="str">
        <f t="shared" si="1"/>
        <v/>
      </c>
      <c r="D464" s="62"/>
      <c r="E464" s="62"/>
      <c r="F464" s="63"/>
      <c r="G464" s="62"/>
      <c r="H464" s="65"/>
      <c r="I464" s="65"/>
      <c r="J464" s="66" t="str">
        <f>IF(I464&lt;&gt;"",(I464-H464)-almoco,"")</f>
        <v/>
      </c>
      <c r="K464" s="67"/>
      <c r="L464" s="59"/>
      <c r="M464" s="59"/>
      <c r="N464" s="68"/>
      <c r="O464" s="69"/>
      <c r="P464" s="69"/>
      <c r="Q464" s="59"/>
      <c r="R464" s="69"/>
      <c r="S464" s="59"/>
      <c r="T464" s="59"/>
      <c r="U464" s="62"/>
      <c r="V464" s="65"/>
      <c r="W464" s="65"/>
      <c r="X464" s="66" t="str">
        <f>IF(W464&lt;&gt;"",IF((W464-V464)-almoco&gt;=corte_almoco,(W464-V464)-almoco,(W464-V464)),"")</f>
        <v/>
      </c>
      <c r="Y464" s="66" t="str">
        <f t="shared" si="2"/>
        <v/>
      </c>
      <c r="Z464" s="59"/>
      <c r="AA464" s="59"/>
      <c r="AB464" s="59"/>
      <c r="AC464" s="70"/>
      <c r="AD464" s="70"/>
      <c r="AE464" s="71" t="str">
        <f t="shared" si="3"/>
        <v/>
      </c>
      <c r="AF464" s="71" t="str">
        <f>IF(X464&lt;&gt;"",(HOUR(X464)+MINUTE(X464)/60)*custohh,"")</f>
        <v/>
      </c>
      <c r="AG464" s="70"/>
      <c r="AH464" s="71" t="str">
        <f t="shared" si="4"/>
        <v/>
      </c>
      <c r="AI464" s="59"/>
      <c r="AJ464" s="59"/>
      <c r="AK464" s="59"/>
      <c r="AL464" s="72"/>
      <c r="AM464" s="59"/>
      <c r="AN464" s="73"/>
      <c r="AO464" s="59"/>
      <c r="AP464" s="59"/>
      <c r="AQ464" s="74"/>
      <c r="AR464" s="74"/>
      <c r="AS464" s="62"/>
      <c r="AT464" s="62"/>
      <c r="AU464" s="59"/>
    </row>
    <row r="465">
      <c r="A465" s="59"/>
      <c r="B465" s="60" t="str">
        <f>IFERROR(VLOOKUP($A465,contratos,2,FALSE),"")</f>
        <v/>
      </c>
      <c r="C465" s="61" t="str">
        <f t="shared" si="1"/>
        <v/>
      </c>
      <c r="D465" s="62"/>
      <c r="E465" s="62"/>
      <c r="F465" s="63"/>
      <c r="G465" s="62"/>
      <c r="H465" s="65"/>
      <c r="I465" s="65"/>
      <c r="J465" s="66" t="str">
        <f>IF(I465&lt;&gt;"",(I465-H465)-almoco,"")</f>
        <v/>
      </c>
      <c r="K465" s="67"/>
      <c r="L465" s="59"/>
      <c r="M465" s="59"/>
      <c r="N465" s="68"/>
      <c r="O465" s="69"/>
      <c r="P465" s="69"/>
      <c r="Q465" s="59"/>
      <c r="R465" s="69"/>
      <c r="S465" s="59"/>
      <c r="T465" s="59"/>
      <c r="U465" s="62"/>
      <c r="V465" s="65"/>
      <c r="W465" s="65"/>
      <c r="X465" s="66" t="str">
        <f>IF(W465&lt;&gt;"",IF((W465-V465)-almoco&gt;=corte_almoco,(W465-V465)-almoco,(W465-V465)),"")</f>
        <v/>
      </c>
      <c r="Y465" s="66" t="str">
        <f t="shared" si="2"/>
        <v/>
      </c>
      <c r="Z465" s="59"/>
      <c r="AA465" s="59"/>
      <c r="AB465" s="59"/>
      <c r="AC465" s="70"/>
      <c r="AD465" s="70"/>
      <c r="AE465" s="71" t="str">
        <f t="shared" si="3"/>
        <v/>
      </c>
      <c r="AF465" s="71" t="str">
        <f>IF(X465&lt;&gt;"",(HOUR(X465)+MINUTE(X465)/60)*custohh,"")</f>
        <v/>
      </c>
      <c r="AG465" s="70"/>
      <c r="AH465" s="71" t="str">
        <f t="shared" si="4"/>
        <v/>
      </c>
      <c r="AI465" s="59"/>
      <c r="AJ465" s="59"/>
      <c r="AK465" s="59"/>
      <c r="AL465" s="72"/>
      <c r="AM465" s="59"/>
      <c r="AN465" s="73"/>
      <c r="AO465" s="59"/>
      <c r="AP465" s="59"/>
      <c r="AQ465" s="74"/>
      <c r="AR465" s="74"/>
      <c r="AS465" s="62"/>
      <c r="AT465" s="62"/>
      <c r="AU465" s="59"/>
    </row>
    <row r="466">
      <c r="A466" s="59"/>
      <c r="B466" s="60" t="str">
        <f>IFERROR(VLOOKUP($A466,contratos,2,FALSE),"")</f>
        <v/>
      </c>
      <c r="C466" s="61" t="str">
        <f t="shared" si="1"/>
        <v/>
      </c>
      <c r="D466" s="62"/>
      <c r="E466" s="62"/>
      <c r="F466" s="63"/>
      <c r="G466" s="62"/>
      <c r="H466" s="65"/>
      <c r="I466" s="65"/>
      <c r="J466" s="66" t="str">
        <f>IF(I466&lt;&gt;"",(I466-H466)-almoco,"")</f>
        <v/>
      </c>
      <c r="K466" s="67"/>
      <c r="L466" s="59"/>
      <c r="M466" s="59"/>
      <c r="N466" s="68"/>
      <c r="O466" s="69"/>
      <c r="P466" s="69"/>
      <c r="Q466" s="59"/>
      <c r="R466" s="69"/>
      <c r="S466" s="59"/>
      <c r="T466" s="59"/>
      <c r="U466" s="62"/>
      <c r="V466" s="65"/>
      <c r="W466" s="65"/>
      <c r="X466" s="66" t="str">
        <f>IF(W466&lt;&gt;"",IF((W466-V466)-almoco&gt;=corte_almoco,(W466-V466)-almoco,(W466-V466)),"")</f>
        <v/>
      </c>
      <c r="Y466" s="66" t="str">
        <f t="shared" si="2"/>
        <v/>
      </c>
      <c r="Z466" s="59"/>
      <c r="AA466" s="59"/>
      <c r="AB466" s="59"/>
      <c r="AC466" s="70"/>
      <c r="AD466" s="70"/>
      <c r="AE466" s="71" t="str">
        <f t="shared" si="3"/>
        <v/>
      </c>
      <c r="AF466" s="71" t="str">
        <f>IF(X466&lt;&gt;"",(HOUR(X466)+MINUTE(X466)/60)*custohh,"")</f>
        <v/>
      </c>
      <c r="AG466" s="70"/>
      <c r="AH466" s="71" t="str">
        <f t="shared" si="4"/>
        <v/>
      </c>
      <c r="AI466" s="59"/>
      <c r="AJ466" s="59"/>
      <c r="AK466" s="59"/>
      <c r="AL466" s="72"/>
      <c r="AM466" s="59"/>
      <c r="AN466" s="73"/>
      <c r="AO466" s="59"/>
      <c r="AP466" s="59"/>
      <c r="AQ466" s="74"/>
      <c r="AR466" s="74"/>
      <c r="AS466" s="62"/>
      <c r="AT466" s="62"/>
      <c r="AU466" s="59"/>
    </row>
    <row r="467">
      <c r="A467" s="59"/>
      <c r="B467" s="60" t="str">
        <f>IFERROR(VLOOKUP($A467,contratos,2,FALSE),"")</f>
        <v/>
      </c>
      <c r="C467" s="61" t="str">
        <f t="shared" si="1"/>
        <v/>
      </c>
      <c r="D467" s="62"/>
      <c r="E467" s="62"/>
      <c r="F467" s="63"/>
      <c r="G467" s="62"/>
      <c r="H467" s="65"/>
      <c r="I467" s="65"/>
      <c r="J467" s="66" t="str">
        <f>IF(I467&lt;&gt;"",(I467-H467)-almoco,"")</f>
        <v/>
      </c>
      <c r="K467" s="67"/>
      <c r="L467" s="59"/>
      <c r="M467" s="59"/>
      <c r="N467" s="68"/>
      <c r="O467" s="69"/>
      <c r="P467" s="69"/>
      <c r="Q467" s="59"/>
      <c r="R467" s="69"/>
      <c r="S467" s="59"/>
      <c r="T467" s="59"/>
      <c r="U467" s="62"/>
      <c r="V467" s="65"/>
      <c r="W467" s="65"/>
      <c r="X467" s="66" t="str">
        <f>IF(W467&lt;&gt;"",IF((W467-V467)-almoco&gt;=corte_almoco,(W467-V467)-almoco,(W467-V467)),"")</f>
        <v/>
      </c>
      <c r="Y467" s="66" t="str">
        <f t="shared" si="2"/>
        <v/>
      </c>
      <c r="Z467" s="59"/>
      <c r="AA467" s="59"/>
      <c r="AB467" s="59"/>
      <c r="AC467" s="70"/>
      <c r="AD467" s="70"/>
      <c r="AE467" s="71" t="str">
        <f t="shared" si="3"/>
        <v/>
      </c>
      <c r="AF467" s="71" t="str">
        <f>IF(X467&lt;&gt;"",(HOUR(X467)+MINUTE(X467)/60)*custohh,"")</f>
        <v/>
      </c>
      <c r="AG467" s="70"/>
      <c r="AH467" s="71" t="str">
        <f t="shared" si="4"/>
        <v/>
      </c>
      <c r="AI467" s="59"/>
      <c r="AJ467" s="59"/>
      <c r="AK467" s="59"/>
      <c r="AL467" s="72"/>
      <c r="AM467" s="59"/>
      <c r="AN467" s="73"/>
      <c r="AO467" s="59"/>
      <c r="AP467" s="59"/>
      <c r="AQ467" s="74"/>
      <c r="AR467" s="74"/>
      <c r="AS467" s="62"/>
      <c r="AT467" s="62"/>
      <c r="AU467" s="59"/>
    </row>
    <row r="468">
      <c r="A468" s="59"/>
      <c r="B468" s="60" t="str">
        <f>IFERROR(VLOOKUP($A468,contratos,2,FALSE),"")</f>
        <v/>
      </c>
      <c r="C468" s="61" t="str">
        <f t="shared" si="1"/>
        <v/>
      </c>
      <c r="D468" s="62"/>
      <c r="E468" s="62"/>
      <c r="F468" s="63"/>
      <c r="G468" s="62"/>
      <c r="H468" s="65"/>
      <c r="I468" s="65"/>
      <c r="J468" s="66" t="str">
        <f>IF(I468&lt;&gt;"",(I468-H468)-almoco,"")</f>
        <v/>
      </c>
      <c r="K468" s="67"/>
      <c r="L468" s="59"/>
      <c r="M468" s="59"/>
      <c r="N468" s="68"/>
      <c r="O468" s="69"/>
      <c r="P468" s="69"/>
      <c r="Q468" s="59"/>
      <c r="R468" s="69"/>
      <c r="S468" s="59"/>
      <c r="T468" s="59"/>
      <c r="U468" s="62"/>
      <c r="V468" s="65"/>
      <c r="W468" s="65"/>
      <c r="X468" s="66" t="str">
        <f>IF(W468&lt;&gt;"",IF((W468-V468)-almoco&gt;=corte_almoco,(W468-V468)-almoco,(W468-V468)),"")</f>
        <v/>
      </c>
      <c r="Y468" s="66" t="str">
        <f t="shared" si="2"/>
        <v/>
      </c>
      <c r="Z468" s="59"/>
      <c r="AA468" s="59"/>
      <c r="AB468" s="59"/>
      <c r="AC468" s="70"/>
      <c r="AD468" s="70"/>
      <c r="AE468" s="71" t="str">
        <f t="shared" si="3"/>
        <v/>
      </c>
      <c r="AF468" s="71" t="str">
        <f>IF(X468&lt;&gt;"",(HOUR(X468)+MINUTE(X468)/60)*custohh,"")</f>
        <v/>
      </c>
      <c r="AG468" s="70"/>
      <c r="AH468" s="71" t="str">
        <f t="shared" si="4"/>
        <v/>
      </c>
      <c r="AI468" s="59"/>
      <c r="AJ468" s="59"/>
      <c r="AK468" s="59"/>
      <c r="AL468" s="72"/>
      <c r="AM468" s="59"/>
      <c r="AN468" s="73"/>
      <c r="AO468" s="59"/>
      <c r="AP468" s="59"/>
      <c r="AQ468" s="74"/>
      <c r="AR468" s="74"/>
      <c r="AS468" s="62"/>
      <c r="AT468" s="62"/>
      <c r="AU468" s="59"/>
    </row>
    <row r="469">
      <c r="A469" s="59"/>
      <c r="B469" s="60" t="str">
        <f>IFERROR(VLOOKUP($A469,contratos,2,FALSE),"")</f>
        <v/>
      </c>
      <c r="C469" s="61" t="str">
        <f t="shared" si="1"/>
        <v/>
      </c>
      <c r="D469" s="62"/>
      <c r="E469" s="62"/>
      <c r="F469" s="63"/>
      <c r="G469" s="62"/>
      <c r="H469" s="65"/>
      <c r="I469" s="65"/>
      <c r="J469" s="66" t="str">
        <f>IF(I469&lt;&gt;"",(I469-H469)-almoco,"")</f>
        <v/>
      </c>
      <c r="K469" s="67"/>
      <c r="L469" s="59"/>
      <c r="M469" s="59"/>
      <c r="N469" s="68"/>
      <c r="O469" s="69"/>
      <c r="P469" s="69"/>
      <c r="Q469" s="59"/>
      <c r="R469" s="69"/>
      <c r="S469" s="59"/>
      <c r="T469" s="59"/>
      <c r="U469" s="62"/>
      <c r="V469" s="65"/>
      <c r="W469" s="65"/>
      <c r="X469" s="66" t="str">
        <f>IF(W469&lt;&gt;"",IF((W469-V469)-almoco&gt;=corte_almoco,(W469-V469)-almoco,(W469-V469)),"")</f>
        <v/>
      </c>
      <c r="Y469" s="66" t="str">
        <f t="shared" si="2"/>
        <v/>
      </c>
      <c r="Z469" s="59"/>
      <c r="AA469" s="59"/>
      <c r="AB469" s="59"/>
      <c r="AC469" s="70"/>
      <c r="AD469" s="70"/>
      <c r="AE469" s="71" t="str">
        <f t="shared" si="3"/>
        <v/>
      </c>
      <c r="AF469" s="71" t="str">
        <f>IF(X469&lt;&gt;"",(HOUR(X469)+MINUTE(X469)/60)*custohh,"")</f>
        <v/>
      </c>
      <c r="AG469" s="70"/>
      <c r="AH469" s="71" t="str">
        <f t="shared" si="4"/>
        <v/>
      </c>
      <c r="AI469" s="59"/>
      <c r="AJ469" s="59"/>
      <c r="AK469" s="59"/>
      <c r="AL469" s="72"/>
      <c r="AM469" s="59"/>
      <c r="AN469" s="73"/>
      <c r="AO469" s="59"/>
      <c r="AP469" s="59"/>
      <c r="AQ469" s="74"/>
      <c r="AR469" s="74"/>
      <c r="AS469" s="62"/>
      <c r="AT469" s="62"/>
      <c r="AU469" s="59"/>
    </row>
    <row r="470">
      <c r="A470" s="59"/>
      <c r="B470" s="60" t="str">
        <f>IFERROR(VLOOKUP($A470,contratos,2,FALSE),"")</f>
        <v/>
      </c>
      <c r="C470" s="61" t="str">
        <f t="shared" si="1"/>
        <v/>
      </c>
      <c r="D470" s="62"/>
      <c r="E470" s="62"/>
      <c r="F470" s="63"/>
      <c r="G470" s="62"/>
      <c r="H470" s="65"/>
      <c r="I470" s="65"/>
      <c r="J470" s="66" t="str">
        <f>IF(I470&lt;&gt;"",(I470-H470)-almoco,"")</f>
        <v/>
      </c>
      <c r="K470" s="67"/>
      <c r="L470" s="59"/>
      <c r="M470" s="59"/>
      <c r="N470" s="68"/>
      <c r="O470" s="69"/>
      <c r="P470" s="69"/>
      <c r="Q470" s="59"/>
      <c r="R470" s="69"/>
      <c r="S470" s="59"/>
      <c r="T470" s="59"/>
      <c r="U470" s="62"/>
      <c r="V470" s="65"/>
      <c r="W470" s="65"/>
      <c r="X470" s="66" t="str">
        <f>IF(W470&lt;&gt;"",IF((W470-V470)-almoco&gt;=corte_almoco,(W470-V470)-almoco,(W470-V470)),"")</f>
        <v/>
      </c>
      <c r="Y470" s="66" t="str">
        <f t="shared" si="2"/>
        <v/>
      </c>
      <c r="Z470" s="59"/>
      <c r="AA470" s="59"/>
      <c r="AB470" s="59"/>
      <c r="AC470" s="70"/>
      <c r="AD470" s="70"/>
      <c r="AE470" s="71" t="str">
        <f t="shared" si="3"/>
        <v/>
      </c>
      <c r="AF470" s="71" t="str">
        <f>IF(X470&lt;&gt;"",(HOUR(X470)+MINUTE(X470)/60)*custohh,"")</f>
        <v/>
      </c>
      <c r="AG470" s="70"/>
      <c r="AH470" s="71" t="str">
        <f t="shared" si="4"/>
        <v/>
      </c>
      <c r="AI470" s="59"/>
      <c r="AJ470" s="59"/>
      <c r="AK470" s="59"/>
      <c r="AL470" s="72"/>
      <c r="AM470" s="59"/>
      <c r="AN470" s="73"/>
      <c r="AO470" s="59"/>
      <c r="AP470" s="59"/>
      <c r="AQ470" s="74"/>
      <c r="AR470" s="74"/>
      <c r="AS470" s="62"/>
      <c r="AT470" s="62"/>
      <c r="AU470" s="59"/>
    </row>
    <row r="471">
      <c r="A471" s="59"/>
      <c r="B471" s="60" t="str">
        <f>IFERROR(VLOOKUP($A471,contratos,2,FALSE),"")</f>
        <v/>
      </c>
      <c r="C471" s="61" t="str">
        <f t="shared" si="1"/>
        <v/>
      </c>
      <c r="D471" s="62"/>
      <c r="E471" s="62"/>
      <c r="F471" s="63"/>
      <c r="G471" s="62"/>
      <c r="H471" s="65"/>
      <c r="I471" s="65"/>
      <c r="J471" s="66" t="str">
        <f>IF(I471&lt;&gt;"",(I471-H471)-almoco,"")</f>
        <v/>
      </c>
      <c r="K471" s="67"/>
      <c r="L471" s="59"/>
      <c r="M471" s="59"/>
      <c r="N471" s="68"/>
      <c r="O471" s="69"/>
      <c r="P471" s="69"/>
      <c r="Q471" s="59"/>
      <c r="R471" s="69"/>
      <c r="S471" s="59"/>
      <c r="T471" s="59"/>
      <c r="U471" s="62"/>
      <c r="V471" s="65"/>
      <c r="W471" s="65"/>
      <c r="X471" s="66" t="str">
        <f>IF(W471&lt;&gt;"",IF((W471-V471)-almoco&gt;=corte_almoco,(W471-V471)-almoco,(W471-V471)),"")</f>
        <v/>
      </c>
      <c r="Y471" s="66" t="str">
        <f t="shared" si="2"/>
        <v/>
      </c>
      <c r="Z471" s="59"/>
      <c r="AA471" s="59"/>
      <c r="AB471" s="59"/>
      <c r="AC471" s="70"/>
      <c r="AD471" s="70"/>
      <c r="AE471" s="71" t="str">
        <f t="shared" si="3"/>
        <v/>
      </c>
      <c r="AF471" s="71" t="str">
        <f>IF(X471&lt;&gt;"",(HOUR(X471)+MINUTE(X471)/60)*custohh,"")</f>
        <v/>
      </c>
      <c r="AG471" s="70"/>
      <c r="AH471" s="71" t="str">
        <f t="shared" si="4"/>
        <v/>
      </c>
      <c r="AI471" s="59"/>
      <c r="AJ471" s="59"/>
      <c r="AK471" s="59"/>
      <c r="AL471" s="72"/>
      <c r="AM471" s="59"/>
      <c r="AN471" s="73"/>
      <c r="AO471" s="59"/>
      <c r="AP471" s="59"/>
      <c r="AQ471" s="74"/>
      <c r="AR471" s="74"/>
      <c r="AS471" s="62"/>
      <c r="AT471" s="62"/>
      <c r="AU471" s="59"/>
    </row>
    <row r="472">
      <c r="A472" s="59"/>
      <c r="B472" s="60" t="str">
        <f>IFERROR(VLOOKUP($A472,contratos,2,FALSE),"")</f>
        <v/>
      </c>
      <c r="C472" s="61" t="str">
        <f t="shared" si="1"/>
        <v/>
      </c>
      <c r="D472" s="62"/>
      <c r="E472" s="62"/>
      <c r="F472" s="63"/>
      <c r="G472" s="62"/>
      <c r="H472" s="65"/>
      <c r="I472" s="65"/>
      <c r="J472" s="66" t="str">
        <f>IF(I472&lt;&gt;"",(I472-H472)-almoco,"")</f>
        <v/>
      </c>
      <c r="K472" s="67"/>
      <c r="L472" s="59"/>
      <c r="M472" s="59"/>
      <c r="N472" s="68"/>
      <c r="O472" s="69"/>
      <c r="P472" s="69"/>
      <c r="Q472" s="59"/>
      <c r="R472" s="69"/>
      <c r="S472" s="59"/>
      <c r="T472" s="59"/>
      <c r="U472" s="62"/>
      <c r="V472" s="65"/>
      <c r="W472" s="65"/>
      <c r="X472" s="66" t="str">
        <f>IF(W472&lt;&gt;"",IF((W472-V472)-almoco&gt;=corte_almoco,(W472-V472)-almoco,(W472-V472)),"")</f>
        <v/>
      </c>
      <c r="Y472" s="66" t="str">
        <f t="shared" si="2"/>
        <v/>
      </c>
      <c r="Z472" s="59"/>
      <c r="AA472" s="59"/>
      <c r="AB472" s="59"/>
      <c r="AC472" s="70"/>
      <c r="AD472" s="70"/>
      <c r="AE472" s="71" t="str">
        <f t="shared" si="3"/>
        <v/>
      </c>
      <c r="AF472" s="71" t="str">
        <f>IF(X472&lt;&gt;"",(HOUR(X472)+MINUTE(X472)/60)*custohh,"")</f>
        <v/>
      </c>
      <c r="AG472" s="70"/>
      <c r="AH472" s="71" t="str">
        <f t="shared" si="4"/>
        <v/>
      </c>
      <c r="AI472" s="59"/>
      <c r="AJ472" s="59"/>
      <c r="AK472" s="59"/>
      <c r="AL472" s="72"/>
      <c r="AM472" s="59"/>
      <c r="AN472" s="73"/>
      <c r="AO472" s="59"/>
      <c r="AP472" s="59"/>
      <c r="AQ472" s="74"/>
      <c r="AR472" s="74"/>
      <c r="AS472" s="62"/>
      <c r="AT472" s="62"/>
      <c r="AU472" s="59"/>
    </row>
    <row r="473">
      <c r="A473" s="59"/>
      <c r="B473" s="60" t="str">
        <f>IFERROR(VLOOKUP($A473,contratos,2,FALSE),"")</f>
        <v/>
      </c>
      <c r="C473" s="61" t="str">
        <f t="shared" si="1"/>
        <v/>
      </c>
      <c r="D473" s="62"/>
      <c r="E473" s="62"/>
      <c r="F473" s="63"/>
      <c r="G473" s="62"/>
      <c r="H473" s="65"/>
      <c r="I473" s="65"/>
      <c r="J473" s="66" t="str">
        <f>IF(I473&lt;&gt;"",(I473-H473)-almoco,"")</f>
        <v/>
      </c>
      <c r="K473" s="67"/>
      <c r="L473" s="59"/>
      <c r="M473" s="59"/>
      <c r="N473" s="68"/>
      <c r="O473" s="69"/>
      <c r="P473" s="69"/>
      <c r="Q473" s="59"/>
      <c r="R473" s="69"/>
      <c r="S473" s="59"/>
      <c r="T473" s="59"/>
      <c r="U473" s="62"/>
      <c r="V473" s="65"/>
      <c r="W473" s="65"/>
      <c r="X473" s="66" t="str">
        <f>IF(W473&lt;&gt;"",IF((W473-V473)-almoco&gt;=corte_almoco,(W473-V473)-almoco,(W473-V473)),"")</f>
        <v/>
      </c>
      <c r="Y473" s="66" t="str">
        <f t="shared" si="2"/>
        <v/>
      </c>
      <c r="Z473" s="59"/>
      <c r="AA473" s="59"/>
      <c r="AB473" s="59"/>
      <c r="AC473" s="70"/>
      <c r="AD473" s="70"/>
      <c r="AE473" s="71" t="str">
        <f t="shared" si="3"/>
        <v/>
      </c>
      <c r="AF473" s="71" t="str">
        <f>IF(X473&lt;&gt;"",(HOUR(X473)+MINUTE(X473)/60)*custohh,"")</f>
        <v/>
      </c>
      <c r="AG473" s="70"/>
      <c r="AH473" s="71" t="str">
        <f t="shared" si="4"/>
        <v/>
      </c>
      <c r="AI473" s="59"/>
      <c r="AJ473" s="59"/>
      <c r="AK473" s="59"/>
      <c r="AL473" s="72"/>
      <c r="AM473" s="59"/>
      <c r="AN473" s="73"/>
      <c r="AO473" s="59"/>
      <c r="AP473" s="59"/>
      <c r="AQ473" s="74"/>
      <c r="AR473" s="74"/>
      <c r="AS473" s="62"/>
      <c r="AT473" s="62"/>
      <c r="AU473" s="59"/>
    </row>
    <row r="474">
      <c r="A474" s="59"/>
      <c r="B474" s="60" t="str">
        <f>IFERROR(VLOOKUP($A474,contratos,2,FALSE),"")</f>
        <v/>
      </c>
      <c r="C474" s="61" t="str">
        <f t="shared" si="1"/>
        <v/>
      </c>
      <c r="D474" s="62"/>
      <c r="E474" s="62"/>
      <c r="F474" s="63"/>
      <c r="G474" s="62"/>
      <c r="H474" s="65"/>
      <c r="I474" s="65"/>
      <c r="J474" s="66" t="str">
        <f>IF(I474&lt;&gt;"",(I474-H474)-almoco,"")</f>
        <v/>
      </c>
      <c r="K474" s="67"/>
      <c r="L474" s="59"/>
      <c r="M474" s="59"/>
      <c r="N474" s="68"/>
      <c r="O474" s="69"/>
      <c r="P474" s="69"/>
      <c r="Q474" s="59"/>
      <c r="R474" s="69"/>
      <c r="S474" s="59"/>
      <c r="T474" s="59"/>
      <c r="U474" s="62"/>
      <c r="V474" s="65"/>
      <c r="W474" s="65"/>
      <c r="X474" s="66" t="str">
        <f>IF(W474&lt;&gt;"",IF((W474-V474)-almoco&gt;=corte_almoco,(W474-V474)-almoco,(W474-V474)),"")</f>
        <v/>
      </c>
      <c r="Y474" s="66" t="str">
        <f t="shared" si="2"/>
        <v/>
      </c>
      <c r="Z474" s="59"/>
      <c r="AA474" s="59"/>
      <c r="AB474" s="59"/>
      <c r="AC474" s="70"/>
      <c r="AD474" s="70"/>
      <c r="AE474" s="71" t="str">
        <f t="shared" si="3"/>
        <v/>
      </c>
      <c r="AF474" s="71" t="str">
        <f>IF(X474&lt;&gt;"",(HOUR(X474)+MINUTE(X474)/60)*custohh,"")</f>
        <v/>
      </c>
      <c r="AG474" s="70"/>
      <c r="AH474" s="71" t="str">
        <f t="shared" si="4"/>
        <v/>
      </c>
      <c r="AI474" s="59"/>
      <c r="AJ474" s="59"/>
      <c r="AK474" s="59"/>
      <c r="AL474" s="72"/>
      <c r="AM474" s="59"/>
      <c r="AN474" s="73"/>
      <c r="AO474" s="59"/>
      <c r="AP474" s="59"/>
      <c r="AQ474" s="74"/>
      <c r="AR474" s="74"/>
      <c r="AS474" s="62"/>
      <c r="AT474" s="62"/>
      <c r="AU474" s="59"/>
    </row>
    <row r="475">
      <c r="A475" s="59"/>
      <c r="B475" s="60" t="str">
        <f>IFERROR(VLOOKUP($A475,contratos,2,FALSE),"")</f>
        <v/>
      </c>
      <c r="C475" s="61" t="str">
        <f t="shared" si="1"/>
        <v/>
      </c>
      <c r="D475" s="62"/>
      <c r="E475" s="62"/>
      <c r="F475" s="63"/>
      <c r="G475" s="62"/>
      <c r="H475" s="65"/>
      <c r="I475" s="65"/>
      <c r="J475" s="66" t="str">
        <f>IF(I475&lt;&gt;"",(I475-H475)-almoco,"")</f>
        <v/>
      </c>
      <c r="K475" s="67"/>
      <c r="L475" s="59"/>
      <c r="M475" s="59"/>
      <c r="N475" s="68"/>
      <c r="O475" s="69"/>
      <c r="P475" s="69"/>
      <c r="Q475" s="59"/>
      <c r="R475" s="69"/>
      <c r="S475" s="59"/>
      <c r="T475" s="59"/>
      <c r="U475" s="62"/>
      <c r="V475" s="65"/>
      <c r="W475" s="65"/>
      <c r="X475" s="66" t="str">
        <f>IF(W475&lt;&gt;"",IF((W475-V475)-almoco&gt;=corte_almoco,(W475-V475)-almoco,(W475-V475)),"")</f>
        <v/>
      </c>
      <c r="Y475" s="66" t="str">
        <f t="shared" si="2"/>
        <v/>
      </c>
      <c r="Z475" s="59"/>
      <c r="AA475" s="59"/>
      <c r="AB475" s="59"/>
      <c r="AC475" s="70"/>
      <c r="AD475" s="70"/>
      <c r="AE475" s="71" t="str">
        <f t="shared" si="3"/>
        <v/>
      </c>
      <c r="AF475" s="71" t="str">
        <f>IF(X475&lt;&gt;"",(HOUR(X475)+MINUTE(X475)/60)*custohh,"")</f>
        <v/>
      </c>
      <c r="AG475" s="70"/>
      <c r="AH475" s="71" t="str">
        <f t="shared" si="4"/>
        <v/>
      </c>
      <c r="AI475" s="59"/>
      <c r="AJ475" s="59"/>
      <c r="AK475" s="59"/>
      <c r="AL475" s="72"/>
      <c r="AM475" s="59"/>
      <c r="AN475" s="73"/>
      <c r="AO475" s="59"/>
      <c r="AP475" s="59"/>
      <c r="AQ475" s="74"/>
      <c r="AR475" s="74"/>
      <c r="AS475" s="62"/>
      <c r="AT475" s="62"/>
      <c r="AU475" s="59"/>
    </row>
    <row r="476">
      <c r="A476" s="59"/>
      <c r="B476" s="60" t="str">
        <f>IFERROR(VLOOKUP($A476,contratos,2,FALSE),"")</f>
        <v/>
      </c>
      <c r="C476" s="61" t="str">
        <f t="shared" si="1"/>
        <v/>
      </c>
      <c r="D476" s="62"/>
      <c r="E476" s="62"/>
      <c r="F476" s="63"/>
      <c r="G476" s="62"/>
      <c r="H476" s="65"/>
      <c r="I476" s="65"/>
      <c r="J476" s="66" t="str">
        <f>IF(I476&lt;&gt;"",(I476-H476)-almoco,"")</f>
        <v/>
      </c>
      <c r="K476" s="67"/>
      <c r="L476" s="59"/>
      <c r="M476" s="59"/>
      <c r="N476" s="68"/>
      <c r="O476" s="69"/>
      <c r="P476" s="69"/>
      <c r="Q476" s="59"/>
      <c r="R476" s="69"/>
      <c r="S476" s="59"/>
      <c r="T476" s="59"/>
      <c r="U476" s="62"/>
      <c r="V476" s="65"/>
      <c r="W476" s="65"/>
      <c r="X476" s="66" t="str">
        <f>IF(W476&lt;&gt;"",IF((W476-V476)-almoco&gt;=corte_almoco,(W476-V476)-almoco,(W476-V476)),"")</f>
        <v/>
      </c>
      <c r="Y476" s="66" t="str">
        <f t="shared" si="2"/>
        <v/>
      </c>
      <c r="Z476" s="59"/>
      <c r="AA476" s="59"/>
      <c r="AB476" s="59"/>
      <c r="AC476" s="70"/>
      <c r="AD476" s="70"/>
      <c r="AE476" s="71" t="str">
        <f t="shared" si="3"/>
        <v/>
      </c>
      <c r="AF476" s="71" t="str">
        <f>IF(X476&lt;&gt;"",(HOUR(X476)+MINUTE(X476)/60)*custohh,"")</f>
        <v/>
      </c>
      <c r="AG476" s="70"/>
      <c r="AH476" s="71" t="str">
        <f t="shared" si="4"/>
        <v/>
      </c>
      <c r="AI476" s="59"/>
      <c r="AJ476" s="59"/>
      <c r="AK476" s="59"/>
      <c r="AL476" s="72"/>
      <c r="AM476" s="59"/>
      <c r="AN476" s="73"/>
      <c r="AO476" s="59"/>
      <c r="AP476" s="59"/>
      <c r="AQ476" s="74"/>
      <c r="AR476" s="74"/>
      <c r="AS476" s="62"/>
      <c r="AT476" s="62"/>
      <c r="AU476" s="59"/>
    </row>
    <row r="477">
      <c r="A477" s="59"/>
      <c r="B477" s="60" t="str">
        <f>IFERROR(VLOOKUP($A477,contratos,2,FALSE),"")</f>
        <v/>
      </c>
      <c r="C477" s="61" t="str">
        <f t="shared" si="1"/>
        <v/>
      </c>
      <c r="D477" s="62"/>
      <c r="E477" s="62"/>
      <c r="F477" s="63"/>
      <c r="G477" s="62"/>
      <c r="H477" s="65"/>
      <c r="I477" s="65"/>
      <c r="J477" s="66" t="str">
        <f>IF(I477&lt;&gt;"",(I477-H477)-almoco,"")</f>
        <v/>
      </c>
      <c r="K477" s="67"/>
      <c r="L477" s="59"/>
      <c r="M477" s="59"/>
      <c r="N477" s="68"/>
      <c r="O477" s="69"/>
      <c r="P477" s="69"/>
      <c r="Q477" s="59"/>
      <c r="R477" s="69"/>
      <c r="S477" s="59"/>
      <c r="T477" s="59"/>
      <c r="U477" s="62"/>
      <c r="V477" s="65"/>
      <c r="W477" s="65"/>
      <c r="X477" s="66" t="str">
        <f>IF(W477&lt;&gt;"",IF((W477-V477)-almoco&gt;=corte_almoco,(W477-V477)-almoco,(W477-V477)),"")</f>
        <v/>
      </c>
      <c r="Y477" s="66" t="str">
        <f t="shared" si="2"/>
        <v/>
      </c>
      <c r="Z477" s="59"/>
      <c r="AA477" s="59"/>
      <c r="AB477" s="59"/>
      <c r="AC477" s="70"/>
      <c r="AD477" s="70"/>
      <c r="AE477" s="71" t="str">
        <f t="shared" si="3"/>
        <v/>
      </c>
      <c r="AF477" s="71" t="str">
        <f>IF(X477&lt;&gt;"",(HOUR(X477)+MINUTE(X477)/60)*custohh,"")</f>
        <v/>
      </c>
      <c r="AG477" s="70"/>
      <c r="AH477" s="71" t="str">
        <f t="shared" si="4"/>
        <v/>
      </c>
      <c r="AI477" s="59"/>
      <c r="AJ477" s="59"/>
      <c r="AK477" s="59"/>
      <c r="AL477" s="72"/>
      <c r="AM477" s="59"/>
      <c r="AN477" s="73"/>
      <c r="AO477" s="59"/>
      <c r="AP477" s="59"/>
      <c r="AQ477" s="74"/>
      <c r="AR477" s="74"/>
      <c r="AS477" s="62"/>
      <c r="AT477" s="62"/>
      <c r="AU477" s="59"/>
    </row>
    <row r="478">
      <c r="A478" s="59"/>
      <c r="B478" s="60" t="str">
        <f>IFERROR(VLOOKUP($A478,contratos,2,FALSE),"")</f>
        <v/>
      </c>
      <c r="C478" s="61" t="str">
        <f t="shared" si="1"/>
        <v/>
      </c>
      <c r="D478" s="62"/>
      <c r="E478" s="62"/>
      <c r="F478" s="63"/>
      <c r="G478" s="62"/>
      <c r="H478" s="65"/>
      <c r="I478" s="65"/>
      <c r="J478" s="66" t="str">
        <f>IF(I478&lt;&gt;"",(I478-H478)-almoco,"")</f>
        <v/>
      </c>
      <c r="K478" s="67"/>
      <c r="L478" s="59"/>
      <c r="M478" s="59"/>
      <c r="N478" s="68"/>
      <c r="O478" s="69"/>
      <c r="P478" s="69"/>
      <c r="Q478" s="59"/>
      <c r="R478" s="69"/>
      <c r="S478" s="59"/>
      <c r="T478" s="59"/>
      <c r="U478" s="62"/>
      <c r="V478" s="65"/>
      <c r="W478" s="65"/>
      <c r="X478" s="66" t="str">
        <f>IF(W478&lt;&gt;"",IF((W478-V478)-almoco&gt;=corte_almoco,(W478-V478)-almoco,(W478-V478)),"")</f>
        <v/>
      </c>
      <c r="Y478" s="66" t="str">
        <f t="shared" si="2"/>
        <v/>
      </c>
      <c r="Z478" s="59"/>
      <c r="AA478" s="59"/>
      <c r="AB478" s="59"/>
      <c r="AC478" s="70"/>
      <c r="AD478" s="70"/>
      <c r="AE478" s="71" t="str">
        <f t="shared" si="3"/>
        <v/>
      </c>
      <c r="AF478" s="71" t="str">
        <f>IF(X478&lt;&gt;"",(HOUR(X478)+MINUTE(X478)/60)*custohh,"")</f>
        <v/>
      </c>
      <c r="AG478" s="70"/>
      <c r="AH478" s="71" t="str">
        <f t="shared" si="4"/>
        <v/>
      </c>
      <c r="AI478" s="59"/>
      <c r="AJ478" s="59"/>
      <c r="AK478" s="59"/>
      <c r="AL478" s="72"/>
      <c r="AM478" s="59"/>
      <c r="AN478" s="73"/>
      <c r="AO478" s="59"/>
      <c r="AP478" s="59"/>
      <c r="AQ478" s="74"/>
      <c r="AR478" s="74"/>
      <c r="AS478" s="62"/>
      <c r="AT478" s="62"/>
      <c r="AU478" s="59"/>
    </row>
    <row r="479">
      <c r="A479" s="59"/>
      <c r="B479" s="60" t="str">
        <f>IFERROR(VLOOKUP($A479,contratos,2,FALSE),"")</f>
        <v/>
      </c>
      <c r="C479" s="61" t="str">
        <f t="shared" si="1"/>
        <v/>
      </c>
      <c r="D479" s="62"/>
      <c r="E479" s="62"/>
      <c r="F479" s="63"/>
      <c r="G479" s="62"/>
      <c r="H479" s="65"/>
      <c r="I479" s="65"/>
      <c r="J479" s="66" t="str">
        <f>IF(I479&lt;&gt;"",(I479-H479)-almoco,"")</f>
        <v/>
      </c>
      <c r="K479" s="67"/>
      <c r="L479" s="59"/>
      <c r="M479" s="59"/>
      <c r="N479" s="68"/>
      <c r="O479" s="69"/>
      <c r="P479" s="69"/>
      <c r="Q479" s="59"/>
      <c r="R479" s="69"/>
      <c r="S479" s="59"/>
      <c r="T479" s="59"/>
      <c r="U479" s="62"/>
      <c r="V479" s="65"/>
      <c r="W479" s="65"/>
      <c r="X479" s="66" t="str">
        <f>IF(W479&lt;&gt;"",IF((W479-V479)-almoco&gt;=corte_almoco,(W479-V479)-almoco,(W479-V479)),"")</f>
        <v/>
      </c>
      <c r="Y479" s="66" t="str">
        <f t="shared" si="2"/>
        <v/>
      </c>
      <c r="Z479" s="59"/>
      <c r="AA479" s="59"/>
      <c r="AB479" s="59"/>
      <c r="AC479" s="70"/>
      <c r="AD479" s="70"/>
      <c r="AE479" s="71" t="str">
        <f t="shared" si="3"/>
        <v/>
      </c>
      <c r="AF479" s="71" t="str">
        <f>IF(X479&lt;&gt;"",(HOUR(X479)+MINUTE(X479)/60)*custohh,"")</f>
        <v/>
      </c>
      <c r="AG479" s="70"/>
      <c r="AH479" s="71" t="str">
        <f t="shared" si="4"/>
        <v/>
      </c>
      <c r="AI479" s="59"/>
      <c r="AJ479" s="59"/>
      <c r="AK479" s="59"/>
      <c r="AL479" s="72"/>
      <c r="AM479" s="59"/>
      <c r="AN479" s="73"/>
      <c r="AO479" s="59"/>
      <c r="AP479" s="59"/>
      <c r="AQ479" s="74"/>
      <c r="AR479" s="74"/>
      <c r="AS479" s="62"/>
      <c r="AT479" s="62"/>
      <c r="AU479" s="59"/>
    </row>
    <row r="480">
      <c r="A480" s="59"/>
      <c r="B480" s="60" t="str">
        <f>IFERROR(VLOOKUP($A480,contratos,2,FALSE),"")</f>
        <v/>
      </c>
      <c r="C480" s="61" t="str">
        <f t="shared" si="1"/>
        <v/>
      </c>
      <c r="D480" s="62"/>
      <c r="E480" s="62"/>
      <c r="F480" s="63"/>
      <c r="G480" s="62"/>
      <c r="H480" s="65"/>
      <c r="I480" s="65"/>
      <c r="J480" s="66" t="str">
        <f>IF(I480&lt;&gt;"",(I480-H480)-almoco,"")</f>
        <v/>
      </c>
      <c r="K480" s="67"/>
      <c r="L480" s="59"/>
      <c r="M480" s="59"/>
      <c r="N480" s="68"/>
      <c r="O480" s="69"/>
      <c r="P480" s="69"/>
      <c r="Q480" s="59"/>
      <c r="R480" s="69"/>
      <c r="S480" s="59"/>
      <c r="T480" s="59"/>
      <c r="U480" s="62"/>
      <c r="V480" s="65"/>
      <c r="W480" s="65"/>
      <c r="X480" s="66" t="str">
        <f>IF(W480&lt;&gt;"",IF((W480-V480)-almoco&gt;=corte_almoco,(W480-V480)-almoco,(W480-V480)),"")</f>
        <v/>
      </c>
      <c r="Y480" s="66" t="str">
        <f t="shared" si="2"/>
        <v/>
      </c>
      <c r="Z480" s="59"/>
      <c r="AA480" s="59"/>
      <c r="AB480" s="59"/>
      <c r="AC480" s="70"/>
      <c r="AD480" s="70"/>
      <c r="AE480" s="71" t="str">
        <f t="shared" si="3"/>
        <v/>
      </c>
      <c r="AF480" s="71" t="str">
        <f>IF(X480&lt;&gt;"",(HOUR(X480)+MINUTE(X480)/60)*custohh,"")</f>
        <v/>
      </c>
      <c r="AG480" s="70"/>
      <c r="AH480" s="71" t="str">
        <f t="shared" si="4"/>
        <v/>
      </c>
      <c r="AI480" s="59"/>
      <c r="AJ480" s="59"/>
      <c r="AK480" s="59"/>
      <c r="AL480" s="72"/>
      <c r="AM480" s="59"/>
      <c r="AN480" s="73"/>
      <c r="AO480" s="59"/>
      <c r="AP480" s="59"/>
      <c r="AQ480" s="74"/>
      <c r="AR480" s="74"/>
      <c r="AS480" s="62"/>
      <c r="AT480" s="62"/>
      <c r="AU480" s="59"/>
    </row>
    <row r="481">
      <c r="A481" s="59"/>
      <c r="B481" s="60" t="str">
        <f>IFERROR(VLOOKUP($A481,contratos,2,FALSE),"")</f>
        <v/>
      </c>
      <c r="C481" s="61" t="str">
        <f t="shared" si="1"/>
        <v/>
      </c>
      <c r="D481" s="62"/>
      <c r="E481" s="62"/>
      <c r="F481" s="63"/>
      <c r="G481" s="62"/>
      <c r="H481" s="65"/>
      <c r="I481" s="65"/>
      <c r="J481" s="66" t="str">
        <f>IF(I481&lt;&gt;"",(I481-H481)-almoco,"")</f>
        <v/>
      </c>
      <c r="K481" s="67"/>
      <c r="L481" s="59"/>
      <c r="M481" s="59"/>
      <c r="N481" s="68"/>
      <c r="O481" s="69"/>
      <c r="P481" s="69"/>
      <c r="Q481" s="59"/>
      <c r="R481" s="69"/>
      <c r="S481" s="59"/>
      <c r="T481" s="59"/>
      <c r="U481" s="62"/>
      <c r="V481" s="65"/>
      <c r="W481" s="65"/>
      <c r="X481" s="66" t="str">
        <f>IF(W481&lt;&gt;"",IF((W481-V481)-almoco&gt;=corte_almoco,(W481-V481)-almoco,(W481-V481)),"")</f>
        <v/>
      </c>
      <c r="Y481" s="66" t="str">
        <f t="shared" si="2"/>
        <v/>
      </c>
      <c r="Z481" s="59"/>
      <c r="AA481" s="59"/>
      <c r="AB481" s="59"/>
      <c r="AC481" s="70"/>
      <c r="AD481" s="70"/>
      <c r="AE481" s="71" t="str">
        <f t="shared" si="3"/>
        <v/>
      </c>
      <c r="AF481" s="71" t="str">
        <f>IF(X481&lt;&gt;"",(HOUR(X481)+MINUTE(X481)/60)*custohh,"")</f>
        <v/>
      </c>
      <c r="AG481" s="70"/>
      <c r="AH481" s="71" t="str">
        <f t="shared" si="4"/>
        <v/>
      </c>
      <c r="AI481" s="59"/>
      <c r="AJ481" s="59"/>
      <c r="AK481" s="59"/>
      <c r="AL481" s="72"/>
      <c r="AM481" s="59"/>
      <c r="AN481" s="73"/>
      <c r="AO481" s="59"/>
      <c r="AP481" s="59"/>
      <c r="AQ481" s="74"/>
      <c r="AR481" s="74"/>
      <c r="AS481" s="62"/>
      <c r="AT481" s="62"/>
      <c r="AU481" s="59"/>
    </row>
    <row r="482">
      <c r="A482" s="59"/>
      <c r="B482" s="60" t="str">
        <f>IFERROR(VLOOKUP($A482,contratos,2,FALSE),"")</f>
        <v/>
      </c>
      <c r="C482" s="61" t="str">
        <f t="shared" si="1"/>
        <v/>
      </c>
      <c r="D482" s="62"/>
      <c r="E482" s="62"/>
      <c r="F482" s="63"/>
      <c r="G482" s="62"/>
      <c r="H482" s="65"/>
      <c r="I482" s="65"/>
      <c r="J482" s="66" t="str">
        <f>IF(I482&lt;&gt;"",(I482-H482)-almoco,"")</f>
        <v/>
      </c>
      <c r="K482" s="67"/>
      <c r="L482" s="59"/>
      <c r="M482" s="59"/>
      <c r="N482" s="68"/>
      <c r="O482" s="69"/>
      <c r="P482" s="69"/>
      <c r="Q482" s="59"/>
      <c r="R482" s="69"/>
      <c r="S482" s="59"/>
      <c r="T482" s="59"/>
      <c r="U482" s="62"/>
      <c r="V482" s="65"/>
      <c r="W482" s="65"/>
      <c r="X482" s="66" t="str">
        <f>IF(W482&lt;&gt;"",IF((W482-V482)-almoco&gt;=corte_almoco,(W482-V482)-almoco,(W482-V482)),"")</f>
        <v/>
      </c>
      <c r="Y482" s="66" t="str">
        <f t="shared" si="2"/>
        <v/>
      </c>
      <c r="Z482" s="59"/>
      <c r="AA482" s="59"/>
      <c r="AB482" s="59"/>
      <c r="AC482" s="70"/>
      <c r="AD482" s="70"/>
      <c r="AE482" s="71" t="str">
        <f t="shared" si="3"/>
        <v/>
      </c>
      <c r="AF482" s="71" t="str">
        <f>IF(X482&lt;&gt;"",(HOUR(X482)+MINUTE(X482)/60)*custohh,"")</f>
        <v/>
      </c>
      <c r="AG482" s="70"/>
      <c r="AH482" s="71" t="str">
        <f t="shared" si="4"/>
        <v/>
      </c>
      <c r="AI482" s="59"/>
      <c r="AJ482" s="59"/>
      <c r="AK482" s="59"/>
      <c r="AL482" s="72"/>
      <c r="AM482" s="59"/>
      <c r="AN482" s="73"/>
      <c r="AO482" s="59"/>
      <c r="AP482" s="59"/>
      <c r="AQ482" s="74"/>
      <c r="AR482" s="74"/>
      <c r="AS482" s="62"/>
      <c r="AT482" s="62"/>
      <c r="AU482" s="59"/>
    </row>
    <row r="483">
      <c r="A483" s="59"/>
      <c r="B483" s="60" t="str">
        <f>IFERROR(VLOOKUP($A483,contratos,2,FALSE),"")</f>
        <v/>
      </c>
      <c r="C483" s="61" t="str">
        <f t="shared" si="1"/>
        <v/>
      </c>
      <c r="D483" s="62"/>
      <c r="E483" s="62"/>
      <c r="F483" s="63"/>
      <c r="G483" s="62"/>
      <c r="H483" s="65"/>
      <c r="I483" s="65"/>
      <c r="J483" s="66" t="str">
        <f>IF(I483&lt;&gt;"",(I483-H483)-almoco,"")</f>
        <v/>
      </c>
      <c r="K483" s="67"/>
      <c r="L483" s="59"/>
      <c r="M483" s="59"/>
      <c r="N483" s="68"/>
      <c r="O483" s="69"/>
      <c r="P483" s="69"/>
      <c r="Q483" s="59"/>
      <c r="R483" s="69"/>
      <c r="S483" s="59"/>
      <c r="T483" s="59"/>
      <c r="U483" s="62"/>
      <c r="V483" s="65"/>
      <c r="W483" s="65"/>
      <c r="X483" s="66" t="str">
        <f>IF(W483&lt;&gt;"",IF((W483-V483)-almoco&gt;=corte_almoco,(W483-V483)-almoco,(W483-V483)),"")</f>
        <v/>
      </c>
      <c r="Y483" s="66" t="str">
        <f t="shared" si="2"/>
        <v/>
      </c>
      <c r="Z483" s="59"/>
      <c r="AA483" s="59"/>
      <c r="AB483" s="59"/>
      <c r="AC483" s="70"/>
      <c r="AD483" s="70"/>
      <c r="AE483" s="71" t="str">
        <f t="shared" si="3"/>
        <v/>
      </c>
      <c r="AF483" s="71" t="str">
        <f>IF(X483&lt;&gt;"",(HOUR(X483)+MINUTE(X483)/60)*custohh,"")</f>
        <v/>
      </c>
      <c r="AG483" s="70"/>
      <c r="AH483" s="71" t="str">
        <f t="shared" si="4"/>
        <v/>
      </c>
      <c r="AI483" s="59"/>
      <c r="AJ483" s="59"/>
      <c r="AK483" s="59"/>
      <c r="AL483" s="72"/>
      <c r="AM483" s="59"/>
      <c r="AN483" s="73"/>
      <c r="AO483" s="59"/>
      <c r="AP483" s="59"/>
      <c r="AQ483" s="74"/>
      <c r="AR483" s="74"/>
      <c r="AS483" s="62"/>
      <c r="AT483" s="62"/>
      <c r="AU483" s="59"/>
    </row>
    <row r="484">
      <c r="A484" s="59"/>
      <c r="B484" s="60" t="str">
        <f>IFERROR(VLOOKUP($A484,contratos,2,FALSE),"")</f>
        <v/>
      </c>
      <c r="C484" s="61" t="str">
        <f t="shared" si="1"/>
        <v/>
      </c>
      <c r="D484" s="62"/>
      <c r="E484" s="62"/>
      <c r="F484" s="63"/>
      <c r="G484" s="62"/>
      <c r="H484" s="65"/>
      <c r="I484" s="65"/>
      <c r="J484" s="66" t="str">
        <f>IF(I484&lt;&gt;"",(I484-H484)-almoco,"")</f>
        <v/>
      </c>
      <c r="K484" s="67"/>
      <c r="L484" s="59"/>
      <c r="M484" s="59"/>
      <c r="N484" s="68"/>
      <c r="O484" s="69"/>
      <c r="P484" s="69"/>
      <c r="Q484" s="59"/>
      <c r="R484" s="69"/>
      <c r="S484" s="59"/>
      <c r="T484" s="59"/>
      <c r="U484" s="62"/>
      <c r="V484" s="65"/>
      <c r="W484" s="65"/>
      <c r="X484" s="66" t="str">
        <f>IF(W484&lt;&gt;"",IF((W484-V484)-almoco&gt;=corte_almoco,(W484-V484)-almoco,(W484-V484)),"")</f>
        <v/>
      </c>
      <c r="Y484" s="66" t="str">
        <f t="shared" si="2"/>
        <v/>
      </c>
      <c r="Z484" s="59"/>
      <c r="AA484" s="59"/>
      <c r="AB484" s="59"/>
      <c r="AC484" s="70"/>
      <c r="AD484" s="70"/>
      <c r="AE484" s="71" t="str">
        <f t="shared" si="3"/>
        <v/>
      </c>
      <c r="AF484" s="71" t="str">
        <f>IF(X484&lt;&gt;"",(HOUR(X484)+MINUTE(X484)/60)*custohh,"")</f>
        <v/>
      </c>
      <c r="AG484" s="70"/>
      <c r="AH484" s="71" t="str">
        <f t="shared" si="4"/>
        <v/>
      </c>
      <c r="AI484" s="59"/>
      <c r="AJ484" s="59"/>
      <c r="AK484" s="59"/>
      <c r="AL484" s="72"/>
      <c r="AM484" s="59"/>
      <c r="AN484" s="73"/>
      <c r="AO484" s="59"/>
      <c r="AP484" s="59"/>
      <c r="AQ484" s="74"/>
      <c r="AR484" s="74"/>
      <c r="AS484" s="62"/>
      <c r="AT484" s="62"/>
      <c r="AU484" s="59"/>
    </row>
    <row r="485">
      <c r="A485" s="59"/>
      <c r="B485" s="60" t="str">
        <f>IFERROR(VLOOKUP($A485,contratos,2,FALSE),"")</f>
        <v/>
      </c>
      <c r="C485" s="61" t="str">
        <f t="shared" si="1"/>
        <v/>
      </c>
      <c r="D485" s="62"/>
      <c r="E485" s="62"/>
      <c r="F485" s="63"/>
      <c r="G485" s="62"/>
      <c r="H485" s="65"/>
      <c r="I485" s="65"/>
      <c r="J485" s="66" t="str">
        <f>IF(I485&lt;&gt;"",(I485-H485)-almoco,"")</f>
        <v/>
      </c>
      <c r="K485" s="67"/>
      <c r="L485" s="59"/>
      <c r="M485" s="59"/>
      <c r="N485" s="68"/>
      <c r="O485" s="69"/>
      <c r="P485" s="69"/>
      <c r="Q485" s="59"/>
      <c r="R485" s="69"/>
      <c r="S485" s="59"/>
      <c r="T485" s="59"/>
      <c r="U485" s="62"/>
      <c r="V485" s="65"/>
      <c r="W485" s="65"/>
      <c r="X485" s="66" t="str">
        <f>IF(W485&lt;&gt;"",IF((W485-V485)-almoco&gt;=corte_almoco,(W485-V485)-almoco,(W485-V485)),"")</f>
        <v/>
      </c>
      <c r="Y485" s="66" t="str">
        <f t="shared" si="2"/>
        <v/>
      </c>
      <c r="Z485" s="59"/>
      <c r="AA485" s="59"/>
      <c r="AB485" s="59"/>
      <c r="AC485" s="70"/>
      <c r="AD485" s="70"/>
      <c r="AE485" s="71" t="str">
        <f t="shared" si="3"/>
        <v/>
      </c>
      <c r="AF485" s="71" t="str">
        <f>IF(X485&lt;&gt;"",(HOUR(X485)+MINUTE(X485)/60)*custohh,"")</f>
        <v/>
      </c>
      <c r="AG485" s="70"/>
      <c r="AH485" s="71" t="str">
        <f t="shared" si="4"/>
        <v/>
      </c>
      <c r="AI485" s="59"/>
      <c r="AJ485" s="59"/>
      <c r="AK485" s="59"/>
      <c r="AL485" s="72"/>
      <c r="AM485" s="59"/>
      <c r="AN485" s="73"/>
      <c r="AO485" s="59"/>
      <c r="AP485" s="59"/>
      <c r="AQ485" s="74"/>
      <c r="AR485" s="74"/>
      <c r="AS485" s="62"/>
      <c r="AT485" s="62"/>
      <c r="AU485" s="59"/>
    </row>
    <row r="486">
      <c r="A486" s="59"/>
      <c r="B486" s="60" t="str">
        <f>IFERROR(VLOOKUP($A486,contratos,2,FALSE),"")</f>
        <v/>
      </c>
      <c r="C486" s="61" t="str">
        <f t="shared" si="1"/>
        <v/>
      </c>
      <c r="D486" s="62"/>
      <c r="E486" s="62"/>
      <c r="F486" s="63"/>
      <c r="G486" s="62"/>
      <c r="H486" s="65"/>
      <c r="I486" s="65"/>
      <c r="J486" s="66" t="str">
        <f>IF(I486&lt;&gt;"",(I486-H486)-almoco,"")</f>
        <v/>
      </c>
      <c r="K486" s="67"/>
      <c r="L486" s="59"/>
      <c r="M486" s="59"/>
      <c r="N486" s="68"/>
      <c r="O486" s="69"/>
      <c r="P486" s="69"/>
      <c r="Q486" s="59"/>
      <c r="R486" s="69"/>
      <c r="S486" s="59"/>
      <c r="T486" s="59"/>
      <c r="U486" s="62"/>
      <c r="V486" s="65"/>
      <c r="W486" s="65"/>
      <c r="X486" s="66" t="str">
        <f>IF(W486&lt;&gt;"",IF((W486-V486)-almoco&gt;=corte_almoco,(W486-V486)-almoco,(W486-V486)),"")</f>
        <v/>
      </c>
      <c r="Y486" s="66" t="str">
        <f t="shared" si="2"/>
        <v/>
      </c>
      <c r="Z486" s="59"/>
      <c r="AA486" s="59"/>
      <c r="AB486" s="59"/>
      <c r="AC486" s="70"/>
      <c r="AD486" s="70"/>
      <c r="AE486" s="71" t="str">
        <f t="shared" si="3"/>
        <v/>
      </c>
      <c r="AF486" s="71" t="str">
        <f>IF(X486&lt;&gt;"",(HOUR(X486)+MINUTE(X486)/60)*custohh,"")</f>
        <v/>
      </c>
      <c r="AG486" s="70"/>
      <c r="AH486" s="71" t="str">
        <f t="shared" si="4"/>
        <v/>
      </c>
      <c r="AI486" s="59"/>
      <c r="AJ486" s="59"/>
      <c r="AK486" s="59"/>
      <c r="AL486" s="72"/>
      <c r="AM486" s="59"/>
      <c r="AN486" s="73"/>
      <c r="AO486" s="59"/>
      <c r="AP486" s="59"/>
      <c r="AQ486" s="74"/>
      <c r="AR486" s="74"/>
      <c r="AS486" s="62"/>
      <c r="AT486" s="62"/>
      <c r="AU486" s="59"/>
    </row>
    <row r="487">
      <c r="A487" s="59"/>
      <c r="B487" s="60" t="str">
        <f>IFERROR(VLOOKUP($A487,contratos,2,FALSE),"")</f>
        <v/>
      </c>
      <c r="C487" s="61" t="str">
        <f t="shared" si="1"/>
        <v/>
      </c>
      <c r="D487" s="62"/>
      <c r="E487" s="62"/>
      <c r="F487" s="63"/>
      <c r="G487" s="62"/>
      <c r="H487" s="65"/>
      <c r="I487" s="65"/>
      <c r="J487" s="66" t="str">
        <f>IF(I487&lt;&gt;"",(I487-H487)-almoco,"")</f>
        <v/>
      </c>
      <c r="K487" s="67"/>
      <c r="L487" s="59"/>
      <c r="M487" s="59"/>
      <c r="N487" s="68"/>
      <c r="O487" s="69"/>
      <c r="P487" s="69"/>
      <c r="Q487" s="59"/>
      <c r="R487" s="69"/>
      <c r="S487" s="59"/>
      <c r="T487" s="59"/>
      <c r="U487" s="62"/>
      <c r="V487" s="65"/>
      <c r="W487" s="65"/>
      <c r="X487" s="66" t="str">
        <f>IF(W487&lt;&gt;"",IF((W487-V487)-almoco&gt;=corte_almoco,(W487-V487)-almoco,(W487-V487)),"")</f>
        <v/>
      </c>
      <c r="Y487" s="66" t="str">
        <f t="shared" si="2"/>
        <v/>
      </c>
      <c r="Z487" s="59"/>
      <c r="AA487" s="59"/>
      <c r="AB487" s="59"/>
      <c r="AC487" s="70"/>
      <c r="AD487" s="70"/>
      <c r="AE487" s="71" t="str">
        <f t="shared" si="3"/>
        <v/>
      </c>
      <c r="AF487" s="71" t="str">
        <f>IF(X487&lt;&gt;"",(HOUR(X487)+MINUTE(X487)/60)*custohh,"")</f>
        <v/>
      </c>
      <c r="AG487" s="70"/>
      <c r="AH487" s="71" t="str">
        <f t="shared" si="4"/>
        <v/>
      </c>
      <c r="AI487" s="59"/>
      <c r="AJ487" s="59"/>
      <c r="AK487" s="59"/>
      <c r="AL487" s="72"/>
      <c r="AM487" s="59"/>
      <c r="AN487" s="73"/>
      <c r="AO487" s="59"/>
      <c r="AP487" s="59"/>
      <c r="AQ487" s="74"/>
      <c r="AR487" s="74"/>
      <c r="AS487" s="62"/>
      <c r="AT487" s="62"/>
      <c r="AU487" s="59"/>
    </row>
    <row r="488">
      <c r="A488" s="59"/>
      <c r="B488" s="60" t="str">
        <f>IFERROR(VLOOKUP($A488,contratos,2,FALSE),"")</f>
        <v/>
      </c>
      <c r="C488" s="61" t="str">
        <f t="shared" si="1"/>
        <v/>
      </c>
      <c r="D488" s="62"/>
      <c r="E488" s="62"/>
      <c r="F488" s="63"/>
      <c r="G488" s="62"/>
      <c r="H488" s="65"/>
      <c r="I488" s="65"/>
      <c r="J488" s="66" t="str">
        <f>IF(I488&lt;&gt;"",(I488-H488)-almoco,"")</f>
        <v/>
      </c>
      <c r="K488" s="67"/>
      <c r="L488" s="59"/>
      <c r="M488" s="59"/>
      <c r="N488" s="68"/>
      <c r="O488" s="69"/>
      <c r="P488" s="69"/>
      <c r="Q488" s="59"/>
      <c r="R488" s="69"/>
      <c r="S488" s="59"/>
      <c r="T488" s="59"/>
      <c r="U488" s="62"/>
      <c r="V488" s="65"/>
      <c r="W488" s="65"/>
      <c r="X488" s="66" t="str">
        <f>IF(W488&lt;&gt;"",IF((W488-V488)-almoco&gt;=corte_almoco,(W488-V488)-almoco,(W488-V488)),"")</f>
        <v/>
      </c>
      <c r="Y488" s="66" t="str">
        <f t="shared" si="2"/>
        <v/>
      </c>
      <c r="Z488" s="59"/>
      <c r="AA488" s="59"/>
      <c r="AB488" s="59"/>
      <c r="AC488" s="70"/>
      <c r="AD488" s="70"/>
      <c r="AE488" s="71" t="str">
        <f t="shared" si="3"/>
        <v/>
      </c>
      <c r="AF488" s="71" t="str">
        <f>IF(X488&lt;&gt;"",(HOUR(X488)+MINUTE(X488)/60)*custohh,"")</f>
        <v/>
      </c>
      <c r="AG488" s="70"/>
      <c r="AH488" s="71" t="str">
        <f t="shared" si="4"/>
        <v/>
      </c>
      <c r="AI488" s="59"/>
      <c r="AJ488" s="59"/>
      <c r="AK488" s="59"/>
      <c r="AL488" s="72"/>
      <c r="AM488" s="59"/>
      <c r="AN488" s="73"/>
      <c r="AO488" s="59"/>
      <c r="AP488" s="59"/>
      <c r="AQ488" s="74"/>
      <c r="AR488" s="74"/>
      <c r="AS488" s="62"/>
      <c r="AT488" s="62"/>
      <c r="AU488" s="59"/>
    </row>
    <row r="489">
      <c r="A489" s="59"/>
      <c r="B489" s="60" t="str">
        <f>IFERROR(VLOOKUP($A489,contratos,2,FALSE),"")</f>
        <v/>
      </c>
      <c r="C489" s="61" t="str">
        <f t="shared" si="1"/>
        <v/>
      </c>
      <c r="D489" s="62"/>
      <c r="E489" s="62"/>
      <c r="F489" s="63"/>
      <c r="G489" s="62"/>
      <c r="H489" s="65"/>
      <c r="I489" s="65"/>
      <c r="J489" s="66" t="str">
        <f>IF(I489&lt;&gt;"",(I489-H489)-almoco,"")</f>
        <v/>
      </c>
      <c r="K489" s="67"/>
      <c r="L489" s="59"/>
      <c r="M489" s="59"/>
      <c r="N489" s="68"/>
      <c r="O489" s="69"/>
      <c r="P489" s="69"/>
      <c r="Q489" s="59"/>
      <c r="R489" s="69"/>
      <c r="S489" s="59"/>
      <c r="T489" s="59"/>
      <c r="U489" s="62"/>
      <c r="V489" s="65"/>
      <c r="W489" s="65"/>
      <c r="X489" s="66" t="str">
        <f>IF(W489&lt;&gt;"",IF((W489-V489)-almoco&gt;=corte_almoco,(W489-V489)-almoco,(W489-V489)),"")</f>
        <v/>
      </c>
      <c r="Y489" s="66" t="str">
        <f t="shared" si="2"/>
        <v/>
      </c>
      <c r="Z489" s="59"/>
      <c r="AA489" s="59"/>
      <c r="AB489" s="59"/>
      <c r="AC489" s="70"/>
      <c r="AD489" s="70"/>
      <c r="AE489" s="71" t="str">
        <f t="shared" si="3"/>
        <v/>
      </c>
      <c r="AF489" s="71" t="str">
        <f>IF(X489&lt;&gt;"",(HOUR(X489)+MINUTE(X489)/60)*custohh,"")</f>
        <v/>
      </c>
      <c r="AG489" s="70"/>
      <c r="AH489" s="71" t="str">
        <f t="shared" si="4"/>
        <v/>
      </c>
      <c r="AI489" s="59"/>
      <c r="AJ489" s="59"/>
      <c r="AK489" s="59"/>
      <c r="AL489" s="72"/>
      <c r="AM489" s="59"/>
      <c r="AN489" s="73"/>
      <c r="AO489" s="59"/>
      <c r="AP489" s="59"/>
      <c r="AQ489" s="74"/>
      <c r="AR489" s="74"/>
      <c r="AS489" s="62"/>
      <c r="AT489" s="62"/>
      <c r="AU489" s="59"/>
    </row>
    <row r="490">
      <c r="A490" s="59"/>
      <c r="B490" s="60" t="str">
        <f>IFERROR(VLOOKUP($A490,contratos,2,FALSE),"")</f>
        <v/>
      </c>
      <c r="C490" s="61" t="str">
        <f t="shared" si="1"/>
        <v/>
      </c>
      <c r="D490" s="62"/>
      <c r="E490" s="62"/>
      <c r="F490" s="63"/>
      <c r="G490" s="62"/>
      <c r="H490" s="65"/>
      <c r="I490" s="65"/>
      <c r="J490" s="66" t="str">
        <f>IF(I490&lt;&gt;"",(I490-H490)-almoco,"")</f>
        <v/>
      </c>
      <c r="K490" s="67"/>
      <c r="L490" s="59"/>
      <c r="M490" s="59"/>
      <c r="N490" s="68"/>
      <c r="O490" s="69"/>
      <c r="P490" s="69"/>
      <c r="Q490" s="59"/>
      <c r="R490" s="69"/>
      <c r="S490" s="59"/>
      <c r="T490" s="59"/>
      <c r="U490" s="62"/>
      <c r="V490" s="65"/>
      <c r="W490" s="65"/>
      <c r="X490" s="66" t="str">
        <f>IF(W490&lt;&gt;"",IF((W490-V490)-almoco&gt;=corte_almoco,(W490-V490)-almoco,(W490-V490)),"")</f>
        <v/>
      </c>
      <c r="Y490" s="66" t="str">
        <f t="shared" si="2"/>
        <v/>
      </c>
      <c r="Z490" s="59"/>
      <c r="AA490" s="59"/>
      <c r="AB490" s="59"/>
      <c r="AC490" s="70"/>
      <c r="AD490" s="70"/>
      <c r="AE490" s="71" t="str">
        <f t="shared" si="3"/>
        <v/>
      </c>
      <c r="AF490" s="71" t="str">
        <f>IF(X490&lt;&gt;"",(HOUR(X490)+MINUTE(X490)/60)*custohh,"")</f>
        <v/>
      </c>
      <c r="AG490" s="70"/>
      <c r="AH490" s="71" t="str">
        <f t="shared" si="4"/>
        <v/>
      </c>
      <c r="AI490" s="59"/>
      <c r="AJ490" s="59"/>
      <c r="AK490" s="59"/>
      <c r="AL490" s="72"/>
      <c r="AM490" s="59"/>
      <c r="AN490" s="73"/>
      <c r="AO490" s="59"/>
      <c r="AP490" s="59"/>
      <c r="AQ490" s="74"/>
      <c r="AR490" s="74"/>
      <c r="AS490" s="62"/>
      <c r="AT490" s="62"/>
      <c r="AU490" s="59"/>
    </row>
    <row r="491">
      <c r="A491" s="59"/>
      <c r="B491" s="60" t="str">
        <f>IFERROR(VLOOKUP($A491,contratos,2,FALSE),"")</f>
        <v/>
      </c>
      <c r="C491" s="61" t="str">
        <f t="shared" si="1"/>
        <v/>
      </c>
      <c r="D491" s="62"/>
      <c r="E491" s="62"/>
      <c r="F491" s="63"/>
      <c r="G491" s="62"/>
      <c r="H491" s="65"/>
      <c r="I491" s="65"/>
      <c r="J491" s="66" t="str">
        <f>IF(I491&lt;&gt;"",(I491-H491)-almoco,"")</f>
        <v/>
      </c>
      <c r="K491" s="67"/>
      <c r="L491" s="59"/>
      <c r="M491" s="59"/>
      <c r="N491" s="68"/>
      <c r="O491" s="69"/>
      <c r="P491" s="69"/>
      <c r="Q491" s="59"/>
      <c r="R491" s="69"/>
      <c r="S491" s="59"/>
      <c r="T491" s="59"/>
      <c r="U491" s="62"/>
      <c r="V491" s="65"/>
      <c r="W491" s="65"/>
      <c r="X491" s="66" t="str">
        <f>IF(W491&lt;&gt;"",IF((W491-V491)-almoco&gt;=corte_almoco,(W491-V491)-almoco,(W491-V491)),"")</f>
        <v/>
      </c>
      <c r="Y491" s="66" t="str">
        <f t="shared" si="2"/>
        <v/>
      </c>
      <c r="Z491" s="59"/>
      <c r="AA491" s="59"/>
      <c r="AB491" s="59"/>
      <c r="AC491" s="70"/>
      <c r="AD491" s="70"/>
      <c r="AE491" s="71" t="str">
        <f t="shared" si="3"/>
        <v/>
      </c>
      <c r="AF491" s="71" t="str">
        <f>IF(X491&lt;&gt;"",(HOUR(X491)+MINUTE(X491)/60)*custohh,"")</f>
        <v/>
      </c>
      <c r="AG491" s="70"/>
      <c r="AH491" s="71" t="str">
        <f t="shared" si="4"/>
        <v/>
      </c>
      <c r="AI491" s="59"/>
      <c r="AJ491" s="59"/>
      <c r="AK491" s="59"/>
      <c r="AL491" s="72"/>
      <c r="AM491" s="59"/>
      <c r="AN491" s="73"/>
      <c r="AO491" s="59"/>
      <c r="AP491" s="59"/>
      <c r="AQ491" s="74"/>
      <c r="AR491" s="74"/>
      <c r="AS491" s="62"/>
      <c r="AT491" s="62"/>
      <c r="AU491" s="59"/>
    </row>
    <row r="492">
      <c r="A492" s="59"/>
      <c r="B492" s="60" t="str">
        <f>IFERROR(VLOOKUP($A492,contratos,2,FALSE),"")</f>
        <v/>
      </c>
      <c r="C492" s="61" t="str">
        <f t="shared" si="1"/>
        <v/>
      </c>
      <c r="D492" s="62"/>
      <c r="E492" s="62"/>
      <c r="F492" s="63"/>
      <c r="G492" s="62"/>
      <c r="H492" s="65"/>
      <c r="I492" s="65"/>
      <c r="J492" s="66" t="str">
        <f>IF(I492&lt;&gt;"",(I492-H492)-almoco,"")</f>
        <v/>
      </c>
      <c r="K492" s="67"/>
      <c r="L492" s="59"/>
      <c r="M492" s="59"/>
      <c r="N492" s="68"/>
      <c r="O492" s="69"/>
      <c r="P492" s="69"/>
      <c r="Q492" s="59"/>
      <c r="R492" s="69"/>
      <c r="S492" s="59"/>
      <c r="T492" s="59"/>
      <c r="U492" s="62"/>
      <c r="V492" s="65"/>
      <c r="W492" s="65"/>
      <c r="X492" s="66" t="str">
        <f>IF(W492&lt;&gt;"",IF((W492-V492)-almoco&gt;=corte_almoco,(W492-V492)-almoco,(W492-V492)),"")</f>
        <v/>
      </c>
      <c r="Y492" s="66" t="str">
        <f t="shared" si="2"/>
        <v/>
      </c>
      <c r="Z492" s="59"/>
      <c r="AA492" s="59"/>
      <c r="AB492" s="59"/>
      <c r="AC492" s="70"/>
      <c r="AD492" s="70"/>
      <c r="AE492" s="71" t="str">
        <f t="shared" si="3"/>
        <v/>
      </c>
      <c r="AF492" s="71" t="str">
        <f>IF(X492&lt;&gt;"",(HOUR(X492)+MINUTE(X492)/60)*custohh,"")</f>
        <v/>
      </c>
      <c r="AG492" s="70"/>
      <c r="AH492" s="71" t="str">
        <f t="shared" si="4"/>
        <v/>
      </c>
      <c r="AI492" s="59"/>
      <c r="AJ492" s="59"/>
      <c r="AK492" s="59"/>
      <c r="AL492" s="72"/>
      <c r="AM492" s="59"/>
      <c r="AN492" s="73"/>
      <c r="AO492" s="59"/>
      <c r="AP492" s="59"/>
      <c r="AQ492" s="74"/>
      <c r="AR492" s="74"/>
      <c r="AS492" s="62"/>
      <c r="AT492" s="62"/>
      <c r="AU492" s="59"/>
    </row>
    <row r="493">
      <c r="A493" s="59"/>
      <c r="B493" s="60" t="str">
        <f>IFERROR(VLOOKUP($A493,contratos,2,FALSE),"")</f>
        <v/>
      </c>
      <c r="C493" s="61" t="str">
        <f t="shared" si="1"/>
        <v/>
      </c>
      <c r="D493" s="62"/>
      <c r="E493" s="62"/>
      <c r="F493" s="63"/>
      <c r="G493" s="62"/>
      <c r="H493" s="65"/>
      <c r="I493" s="65"/>
      <c r="J493" s="66" t="str">
        <f>IF(I493&lt;&gt;"",(I493-H493)-almoco,"")</f>
        <v/>
      </c>
      <c r="K493" s="67"/>
      <c r="L493" s="59"/>
      <c r="M493" s="59"/>
      <c r="N493" s="68"/>
      <c r="O493" s="69"/>
      <c r="P493" s="69"/>
      <c r="Q493" s="59"/>
      <c r="R493" s="69"/>
      <c r="S493" s="59"/>
      <c r="T493" s="59"/>
      <c r="U493" s="62"/>
      <c r="V493" s="65"/>
      <c r="W493" s="65"/>
      <c r="X493" s="66" t="str">
        <f>IF(W493&lt;&gt;"",IF((W493-V493)-almoco&gt;=corte_almoco,(W493-V493)-almoco,(W493-V493)),"")</f>
        <v/>
      </c>
      <c r="Y493" s="66" t="str">
        <f t="shared" si="2"/>
        <v/>
      </c>
      <c r="Z493" s="59"/>
      <c r="AA493" s="59"/>
      <c r="AB493" s="59"/>
      <c r="AC493" s="70"/>
      <c r="AD493" s="70"/>
      <c r="AE493" s="71" t="str">
        <f t="shared" si="3"/>
        <v/>
      </c>
      <c r="AF493" s="71" t="str">
        <f>IF(X493&lt;&gt;"",(HOUR(X493)+MINUTE(X493)/60)*custohh,"")</f>
        <v/>
      </c>
      <c r="AG493" s="70"/>
      <c r="AH493" s="71" t="str">
        <f t="shared" si="4"/>
        <v/>
      </c>
      <c r="AI493" s="59"/>
      <c r="AJ493" s="59"/>
      <c r="AK493" s="59"/>
      <c r="AL493" s="72"/>
      <c r="AM493" s="59"/>
      <c r="AN493" s="73"/>
      <c r="AO493" s="59"/>
      <c r="AP493" s="59"/>
      <c r="AQ493" s="74"/>
      <c r="AR493" s="74"/>
      <c r="AS493" s="62"/>
      <c r="AT493" s="62"/>
      <c r="AU493" s="59"/>
    </row>
    <row r="494">
      <c r="A494" s="59"/>
      <c r="B494" s="60" t="str">
        <f>IFERROR(VLOOKUP($A494,contratos,2,FALSE),"")</f>
        <v/>
      </c>
      <c r="C494" s="61" t="str">
        <f t="shared" si="1"/>
        <v/>
      </c>
      <c r="D494" s="62"/>
      <c r="E494" s="62"/>
      <c r="F494" s="63"/>
      <c r="G494" s="62"/>
      <c r="H494" s="65"/>
      <c r="I494" s="65"/>
      <c r="J494" s="66" t="str">
        <f>IF(I494&lt;&gt;"",(I494-H494)-almoco,"")</f>
        <v/>
      </c>
      <c r="K494" s="67"/>
      <c r="L494" s="59"/>
      <c r="M494" s="59"/>
      <c r="N494" s="68"/>
      <c r="O494" s="69"/>
      <c r="P494" s="69"/>
      <c r="Q494" s="59"/>
      <c r="R494" s="69"/>
      <c r="S494" s="59"/>
      <c r="T494" s="59"/>
      <c r="U494" s="62"/>
      <c r="V494" s="65"/>
      <c r="W494" s="65"/>
      <c r="X494" s="66" t="str">
        <f>IF(W494&lt;&gt;"",IF((W494-V494)-almoco&gt;=corte_almoco,(W494-V494)-almoco,(W494-V494)),"")</f>
        <v/>
      </c>
      <c r="Y494" s="66" t="str">
        <f t="shared" si="2"/>
        <v/>
      </c>
      <c r="Z494" s="59"/>
      <c r="AA494" s="59"/>
      <c r="AB494" s="59"/>
      <c r="AC494" s="70"/>
      <c r="AD494" s="70"/>
      <c r="AE494" s="71" t="str">
        <f t="shared" si="3"/>
        <v/>
      </c>
      <c r="AF494" s="71" t="str">
        <f>IF(X494&lt;&gt;"",(HOUR(X494)+MINUTE(X494)/60)*custohh,"")</f>
        <v/>
      </c>
      <c r="AG494" s="70"/>
      <c r="AH494" s="71" t="str">
        <f t="shared" si="4"/>
        <v/>
      </c>
      <c r="AI494" s="59"/>
      <c r="AJ494" s="59"/>
      <c r="AK494" s="59"/>
      <c r="AL494" s="72"/>
      <c r="AM494" s="59"/>
      <c r="AN494" s="73"/>
      <c r="AO494" s="59"/>
      <c r="AP494" s="59"/>
      <c r="AQ494" s="74"/>
      <c r="AR494" s="74"/>
      <c r="AS494" s="62"/>
      <c r="AT494" s="62"/>
      <c r="AU494" s="59"/>
    </row>
    <row r="495">
      <c r="A495" s="59"/>
      <c r="B495" s="60" t="str">
        <f>IFERROR(VLOOKUP($A495,contratos,2,FALSE),"")</f>
        <v/>
      </c>
      <c r="C495" s="61" t="str">
        <f t="shared" si="1"/>
        <v/>
      </c>
      <c r="D495" s="62"/>
      <c r="E495" s="62"/>
      <c r="F495" s="63"/>
      <c r="G495" s="62"/>
      <c r="H495" s="65"/>
      <c r="I495" s="65"/>
      <c r="J495" s="66" t="str">
        <f>IF(I495&lt;&gt;"",(I495-H495)-almoco,"")</f>
        <v/>
      </c>
      <c r="K495" s="67"/>
      <c r="L495" s="59"/>
      <c r="M495" s="59"/>
      <c r="N495" s="68"/>
      <c r="O495" s="69"/>
      <c r="P495" s="69"/>
      <c r="Q495" s="59"/>
      <c r="R495" s="69"/>
      <c r="S495" s="59"/>
      <c r="T495" s="59"/>
      <c r="U495" s="62"/>
      <c r="V495" s="65"/>
      <c r="W495" s="65"/>
      <c r="X495" s="66" t="str">
        <f>IF(W495&lt;&gt;"",IF((W495-V495)-almoco&gt;=corte_almoco,(W495-V495)-almoco,(W495-V495)),"")</f>
        <v/>
      </c>
      <c r="Y495" s="66" t="str">
        <f t="shared" si="2"/>
        <v/>
      </c>
      <c r="Z495" s="59"/>
      <c r="AA495" s="59"/>
      <c r="AB495" s="59"/>
      <c r="AC495" s="70"/>
      <c r="AD495" s="70"/>
      <c r="AE495" s="71" t="str">
        <f t="shared" si="3"/>
        <v/>
      </c>
      <c r="AF495" s="71" t="str">
        <f>IF(X495&lt;&gt;"",(HOUR(X495)+MINUTE(X495)/60)*custohh,"")</f>
        <v/>
      </c>
      <c r="AG495" s="70"/>
      <c r="AH495" s="71" t="str">
        <f t="shared" si="4"/>
        <v/>
      </c>
      <c r="AI495" s="59"/>
      <c r="AJ495" s="59"/>
      <c r="AK495" s="59"/>
      <c r="AL495" s="72"/>
      <c r="AM495" s="59"/>
      <c r="AN495" s="73"/>
      <c r="AO495" s="59"/>
      <c r="AP495" s="59"/>
      <c r="AQ495" s="74"/>
      <c r="AR495" s="74"/>
      <c r="AS495" s="62"/>
      <c r="AT495" s="62"/>
      <c r="AU495" s="59"/>
    </row>
    <row r="496">
      <c r="A496" s="59"/>
      <c r="B496" s="60" t="str">
        <f>IFERROR(VLOOKUP($A496,contratos,2,FALSE),"")</f>
        <v/>
      </c>
      <c r="C496" s="61" t="str">
        <f t="shared" si="1"/>
        <v/>
      </c>
      <c r="D496" s="62"/>
      <c r="E496" s="62"/>
      <c r="F496" s="63"/>
      <c r="G496" s="62"/>
      <c r="H496" s="65"/>
      <c r="I496" s="65"/>
      <c r="J496" s="66" t="str">
        <f>IF(I496&lt;&gt;"",(I496-H496)-almoco,"")</f>
        <v/>
      </c>
      <c r="K496" s="67"/>
      <c r="L496" s="59"/>
      <c r="M496" s="59"/>
      <c r="N496" s="68"/>
      <c r="O496" s="69"/>
      <c r="P496" s="69"/>
      <c r="Q496" s="59"/>
      <c r="R496" s="69"/>
      <c r="S496" s="59"/>
      <c r="T496" s="59"/>
      <c r="U496" s="62"/>
      <c r="V496" s="65"/>
      <c r="W496" s="65"/>
      <c r="X496" s="66" t="str">
        <f>IF(W496&lt;&gt;"",IF((W496-V496)-almoco&gt;=corte_almoco,(W496-V496)-almoco,(W496-V496)),"")</f>
        <v/>
      </c>
      <c r="Y496" s="66" t="str">
        <f t="shared" si="2"/>
        <v/>
      </c>
      <c r="Z496" s="59"/>
      <c r="AA496" s="59"/>
      <c r="AB496" s="59"/>
      <c r="AC496" s="70"/>
      <c r="AD496" s="70"/>
      <c r="AE496" s="71" t="str">
        <f t="shared" si="3"/>
        <v/>
      </c>
      <c r="AF496" s="71" t="str">
        <f>IF(X496&lt;&gt;"",(HOUR(X496)+MINUTE(X496)/60)*custohh,"")</f>
        <v/>
      </c>
      <c r="AG496" s="70"/>
      <c r="AH496" s="71" t="str">
        <f t="shared" si="4"/>
        <v/>
      </c>
      <c r="AI496" s="59"/>
      <c r="AJ496" s="59"/>
      <c r="AK496" s="59"/>
      <c r="AL496" s="72"/>
      <c r="AM496" s="59"/>
      <c r="AN496" s="73"/>
      <c r="AO496" s="59"/>
      <c r="AP496" s="59"/>
      <c r="AQ496" s="74"/>
      <c r="AR496" s="74"/>
      <c r="AS496" s="62"/>
      <c r="AT496" s="62"/>
      <c r="AU496" s="59"/>
    </row>
    <row r="497">
      <c r="A497" s="59"/>
      <c r="B497" s="60" t="str">
        <f>IFERROR(VLOOKUP($A497,contratos,2,FALSE),"")</f>
        <v/>
      </c>
      <c r="C497" s="61" t="str">
        <f t="shared" si="1"/>
        <v/>
      </c>
      <c r="D497" s="62"/>
      <c r="E497" s="62"/>
      <c r="F497" s="63"/>
      <c r="G497" s="62"/>
      <c r="H497" s="65"/>
      <c r="I497" s="65"/>
      <c r="J497" s="66" t="str">
        <f>IF(I497&lt;&gt;"",(I497-H497)-almoco,"")</f>
        <v/>
      </c>
      <c r="K497" s="67"/>
      <c r="L497" s="59"/>
      <c r="M497" s="59"/>
      <c r="N497" s="68"/>
      <c r="O497" s="69"/>
      <c r="P497" s="69"/>
      <c r="Q497" s="59"/>
      <c r="R497" s="69"/>
      <c r="S497" s="59"/>
      <c r="T497" s="59"/>
      <c r="U497" s="62"/>
      <c r="V497" s="65"/>
      <c r="W497" s="65"/>
      <c r="X497" s="66" t="str">
        <f>IF(W497&lt;&gt;"",IF((W497-V497)-almoco&gt;=corte_almoco,(W497-V497)-almoco,(W497-V497)),"")</f>
        <v/>
      </c>
      <c r="Y497" s="66" t="str">
        <f t="shared" si="2"/>
        <v/>
      </c>
      <c r="Z497" s="59"/>
      <c r="AA497" s="59"/>
      <c r="AB497" s="59"/>
      <c r="AC497" s="70"/>
      <c r="AD497" s="70"/>
      <c r="AE497" s="71" t="str">
        <f t="shared" si="3"/>
        <v/>
      </c>
      <c r="AF497" s="71" t="str">
        <f>IF(X497&lt;&gt;"",(HOUR(X497)+MINUTE(X497)/60)*custohh,"")</f>
        <v/>
      </c>
      <c r="AG497" s="70"/>
      <c r="AH497" s="71" t="str">
        <f t="shared" si="4"/>
        <v/>
      </c>
      <c r="AI497" s="59"/>
      <c r="AJ497" s="59"/>
      <c r="AK497" s="59"/>
      <c r="AL497" s="72"/>
      <c r="AM497" s="59"/>
      <c r="AN497" s="73"/>
      <c r="AO497" s="59"/>
      <c r="AP497" s="59"/>
      <c r="AQ497" s="74"/>
      <c r="AR497" s="74"/>
      <c r="AS497" s="62"/>
      <c r="AT497" s="62"/>
      <c r="AU497" s="59"/>
    </row>
    <row r="498">
      <c r="A498" s="59"/>
      <c r="B498" s="60" t="str">
        <f>IFERROR(VLOOKUP($A498,contratos,2,FALSE),"")</f>
        <v/>
      </c>
      <c r="C498" s="61" t="str">
        <f t="shared" si="1"/>
        <v/>
      </c>
      <c r="D498" s="62"/>
      <c r="E498" s="62"/>
      <c r="F498" s="63"/>
      <c r="G498" s="62"/>
      <c r="H498" s="65"/>
      <c r="I498" s="65"/>
      <c r="J498" s="66" t="str">
        <f>IF(I498&lt;&gt;"",(I498-H498)-almoco,"")</f>
        <v/>
      </c>
      <c r="K498" s="67"/>
      <c r="L498" s="59"/>
      <c r="M498" s="59"/>
      <c r="N498" s="68"/>
      <c r="O498" s="69"/>
      <c r="P498" s="69"/>
      <c r="Q498" s="59"/>
      <c r="R498" s="69"/>
      <c r="S498" s="59"/>
      <c r="T498" s="59"/>
      <c r="U498" s="62"/>
      <c r="V498" s="65"/>
      <c r="W498" s="65"/>
      <c r="X498" s="66" t="str">
        <f>IF(W498&lt;&gt;"",IF((W498-V498)-almoco&gt;=corte_almoco,(W498-V498)-almoco,(W498-V498)),"")</f>
        <v/>
      </c>
      <c r="Y498" s="66" t="str">
        <f t="shared" si="2"/>
        <v/>
      </c>
      <c r="Z498" s="59"/>
      <c r="AA498" s="59"/>
      <c r="AB498" s="59"/>
      <c r="AC498" s="70"/>
      <c r="AD498" s="70"/>
      <c r="AE498" s="71" t="str">
        <f t="shared" si="3"/>
        <v/>
      </c>
      <c r="AF498" s="71" t="str">
        <f>IF(X498&lt;&gt;"",(HOUR(X498)+MINUTE(X498)/60)*custohh,"")</f>
        <v/>
      </c>
      <c r="AG498" s="70"/>
      <c r="AH498" s="71" t="str">
        <f t="shared" si="4"/>
        <v/>
      </c>
      <c r="AI498" s="59"/>
      <c r="AJ498" s="59"/>
      <c r="AK498" s="59"/>
      <c r="AL498" s="72"/>
      <c r="AM498" s="59"/>
      <c r="AN498" s="73"/>
      <c r="AO498" s="59"/>
      <c r="AP498" s="59"/>
      <c r="AQ498" s="74"/>
      <c r="AR498" s="74"/>
      <c r="AS498" s="62"/>
      <c r="AT498" s="62"/>
      <c r="AU498" s="59"/>
    </row>
    <row r="499">
      <c r="A499" s="59"/>
      <c r="B499" s="60" t="str">
        <f>IFERROR(VLOOKUP($A499,contratos,2,FALSE),"")</f>
        <v/>
      </c>
      <c r="C499" s="61" t="str">
        <f t="shared" si="1"/>
        <v/>
      </c>
      <c r="D499" s="62"/>
      <c r="E499" s="62"/>
      <c r="F499" s="63"/>
      <c r="G499" s="62"/>
      <c r="H499" s="65"/>
      <c r="I499" s="65"/>
      <c r="J499" s="66" t="str">
        <f>IF(I499&lt;&gt;"",(I499-H499)-almoco,"")</f>
        <v/>
      </c>
      <c r="K499" s="67"/>
      <c r="L499" s="59"/>
      <c r="M499" s="59"/>
      <c r="N499" s="68"/>
      <c r="O499" s="69"/>
      <c r="P499" s="69"/>
      <c r="Q499" s="59"/>
      <c r="R499" s="69"/>
      <c r="S499" s="59"/>
      <c r="T499" s="59"/>
      <c r="U499" s="62"/>
      <c r="V499" s="65"/>
      <c r="W499" s="65"/>
      <c r="X499" s="66" t="str">
        <f>IF(W499&lt;&gt;"",IF((W499-V499)-almoco&gt;=corte_almoco,(W499-V499)-almoco,(W499-V499)),"")</f>
        <v/>
      </c>
      <c r="Y499" s="66" t="str">
        <f t="shared" si="2"/>
        <v/>
      </c>
      <c r="Z499" s="59"/>
      <c r="AA499" s="59"/>
      <c r="AB499" s="59"/>
      <c r="AC499" s="70"/>
      <c r="AD499" s="70"/>
      <c r="AE499" s="71" t="str">
        <f t="shared" si="3"/>
        <v/>
      </c>
      <c r="AF499" s="71" t="str">
        <f>IF(X499&lt;&gt;"",(HOUR(X499)+MINUTE(X499)/60)*custohh,"")</f>
        <v/>
      </c>
      <c r="AG499" s="70"/>
      <c r="AH499" s="71" t="str">
        <f t="shared" si="4"/>
        <v/>
      </c>
      <c r="AI499" s="59"/>
      <c r="AJ499" s="59"/>
      <c r="AK499" s="59"/>
      <c r="AL499" s="72"/>
      <c r="AM499" s="59"/>
      <c r="AN499" s="73"/>
      <c r="AO499" s="59"/>
      <c r="AP499" s="59"/>
      <c r="AQ499" s="74"/>
      <c r="AR499" s="74"/>
      <c r="AS499" s="62"/>
      <c r="AT499" s="62"/>
      <c r="AU499" s="59"/>
    </row>
    <row r="500">
      <c r="A500" s="59"/>
      <c r="B500" s="60" t="str">
        <f>IFERROR(VLOOKUP($A500,contratos,2,FALSE),"")</f>
        <v/>
      </c>
      <c r="C500" s="61" t="str">
        <f t="shared" si="1"/>
        <v/>
      </c>
      <c r="D500" s="62"/>
      <c r="E500" s="62"/>
      <c r="F500" s="63"/>
      <c r="G500" s="62"/>
      <c r="H500" s="65"/>
      <c r="I500" s="65"/>
      <c r="J500" s="66" t="str">
        <f>IF(I500&lt;&gt;"",(I500-H500)-almoco,"")</f>
        <v/>
      </c>
      <c r="K500" s="67"/>
      <c r="L500" s="59"/>
      <c r="M500" s="59"/>
      <c r="N500" s="68"/>
      <c r="O500" s="69"/>
      <c r="P500" s="69"/>
      <c r="Q500" s="59"/>
      <c r="R500" s="69"/>
      <c r="S500" s="59"/>
      <c r="T500" s="59"/>
      <c r="U500" s="62"/>
      <c r="V500" s="65"/>
      <c r="W500" s="65"/>
      <c r="X500" s="66" t="str">
        <f>IF(W500&lt;&gt;"",IF((W500-V500)-almoco&gt;=corte_almoco,(W500-V500)-almoco,(W500-V500)),"")</f>
        <v/>
      </c>
      <c r="Y500" s="66" t="str">
        <f t="shared" si="2"/>
        <v/>
      </c>
      <c r="Z500" s="59"/>
      <c r="AA500" s="59"/>
      <c r="AB500" s="59"/>
      <c r="AC500" s="70"/>
      <c r="AD500" s="70"/>
      <c r="AE500" s="71" t="str">
        <f t="shared" si="3"/>
        <v/>
      </c>
      <c r="AF500" s="71" t="str">
        <f>IF(X500&lt;&gt;"",(HOUR(X500)+MINUTE(X500)/60)*custohh,"")</f>
        <v/>
      </c>
      <c r="AG500" s="70"/>
      <c r="AH500" s="71" t="str">
        <f t="shared" si="4"/>
        <v/>
      </c>
      <c r="AI500" s="59"/>
      <c r="AJ500" s="59"/>
      <c r="AK500" s="59"/>
      <c r="AL500" s="72"/>
      <c r="AM500" s="59"/>
      <c r="AN500" s="73"/>
      <c r="AO500" s="59"/>
      <c r="AP500" s="59"/>
      <c r="AQ500" s="74"/>
      <c r="AR500" s="74"/>
      <c r="AS500" s="62"/>
      <c r="AT500" s="62"/>
      <c r="AU500" s="59"/>
    </row>
    <row r="501">
      <c r="A501" s="59"/>
      <c r="B501" s="60" t="str">
        <f>IFERROR(VLOOKUP($A501,contratos,2,FALSE),"")</f>
        <v/>
      </c>
      <c r="C501" s="61" t="str">
        <f t="shared" si="1"/>
        <v/>
      </c>
      <c r="D501" s="62"/>
      <c r="E501" s="62"/>
      <c r="F501" s="63"/>
      <c r="G501" s="62"/>
      <c r="H501" s="65"/>
      <c r="I501" s="65"/>
      <c r="J501" s="66" t="str">
        <f>IF(I501&lt;&gt;"",(I501-H501)-almoco,"")</f>
        <v/>
      </c>
      <c r="K501" s="67"/>
      <c r="L501" s="59"/>
      <c r="M501" s="59"/>
      <c r="N501" s="68"/>
      <c r="O501" s="69"/>
      <c r="P501" s="69"/>
      <c r="Q501" s="59"/>
      <c r="R501" s="69"/>
      <c r="S501" s="59"/>
      <c r="T501" s="59"/>
      <c r="U501" s="62"/>
      <c r="V501" s="65"/>
      <c r="W501" s="65"/>
      <c r="X501" s="66" t="str">
        <f>IF(W501&lt;&gt;"",IF((W501-V501)-almoco&gt;=corte_almoco,(W501-V501)-almoco,(W501-V501)),"")</f>
        <v/>
      </c>
      <c r="Y501" s="66" t="str">
        <f t="shared" si="2"/>
        <v/>
      </c>
      <c r="Z501" s="59"/>
      <c r="AA501" s="59"/>
      <c r="AB501" s="59"/>
      <c r="AC501" s="70"/>
      <c r="AD501" s="70"/>
      <c r="AE501" s="71" t="str">
        <f t="shared" si="3"/>
        <v/>
      </c>
      <c r="AF501" s="71" t="str">
        <f>IF(X501&lt;&gt;"",(HOUR(X501)+MINUTE(X501)/60)*custohh,"")</f>
        <v/>
      </c>
      <c r="AG501" s="70"/>
      <c r="AH501" s="71" t="str">
        <f t="shared" si="4"/>
        <v/>
      </c>
      <c r="AI501" s="59"/>
      <c r="AJ501" s="59"/>
      <c r="AK501" s="59"/>
      <c r="AL501" s="72"/>
      <c r="AM501" s="59"/>
      <c r="AN501" s="73"/>
      <c r="AO501" s="59"/>
      <c r="AP501" s="59"/>
      <c r="AQ501" s="74"/>
      <c r="AR501" s="74"/>
      <c r="AS501" s="62"/>
      <c r="AT501" s="62"/>
      <c r="AU501" s="59"/>
    </row>
    <row r="502">
      <c r="A502" s="59"/>
      <c r="B502" s="60" t="str">
        <f>IFERROR(VLOOKUP($A502,contratos,2,FALSE),"")</f>
        <v/>
      </c>
      <c r="C502" s="61" t="str">
        <f t="shared" si="1"/>
        <v/>
      </c>
      <c r="D502" s="62"/>
      <c r="E502" s="62"/>
      <c r="F502" s="63"/>
      <c r="G502" s="62"/>
      <c r="H502" s="65"/>
      <c r="I502" s="65"/>
      <c r="J502" s="66" t="str">
        <f>IF(I502&lt;&gt;"",(I502-H502)-almoco,"")</f>
        <v/>
      </c>
      <c r="K502" s="67"/>
      <c r="L502" s="59"/>
      <c r="M502" s="59"/>
      <c r="N502" s="68"/>
      <c r="O502" s="69"/>
      <c r="P502" s="69"/>
      <c r="Q502" s="59"/>
      <c r="R502" s="69"/>
      <c r="S502" s="59"/>
      <c r="T502" s="59"/>
      <c r="U502" s="62"/>
      <c r="V502" s="65"/>
      <c r="W502" s="65"/>
      <c r="X502" s="66" t="str">
        <f>IF(W502&lt;&gt;"",IF((W502-V502)-almoco&gt;=corte_almoco,(W502-V502)-almoco,(W502-V502)),"")</f>
        <v/>
      </c>
      <c r="Y502" s="66" t="str">
        <f t="shared" si="2"/>
        <v/>
      </c>
      <c r="Z502" s="59"/>
      <c r="AA502" s="59"/>
      <c r="AB502" s="59"/>
      <c r="AC502" s="70"/>
      <c r="AD502" s="70"/>
      <c r="AE502" s="71" t="str">
        <f t="shared" si="3"/>
        <v/>
      </c>
      <c r="AF502" s="71" t="str">
        <f>IF(X502&lt;&gt;"",(HOUR(X502)+MINUTE(X502)/60)*custohh,"")</f>
        <v/>
      </c>
      <c r="AG502" s="70"/>
      <c r="AH502" s="71" t="str">
        <f t="shared" si="4"/>
        <v/>
      </c>
      <c r="AI502" s="59"/>
      <c r="AJ502" s="59"/>
      <c r="AK502" s="59"/>
      <c r="AL502" s="72"/>
      <c r="AM502" s="59"/>
      <c r="AN502" s="73"/>
      <c r="AO502" s="59"/>
      <c r="AP502" s="59"/>
      <c r="AQ502" s="74"/>
      <c r="AR502" s="74"/>
      <c r="AS502" s="62"/>
      <c r="AT502" s="62"/>
      <c r="AU502" s="59"/>
    </row>
    <row r="503">
      <c r="A503" s="59"/>
      <c r="B503" s="60" t="str">
        <f>IFERROR(VLOOKUP($A503,contratos,2,FALSE),"")</f>
        <v/>
      </c>
      <c r="C503" s="61" t="str">
        <f t="shared" si="1"/>
        <v/>
      </c>
      <c r="D503" s="62"/>
      <c r="E503" s="62"/>
      <c r="F503" s="63"/>
      <c r="G503" s="62"/>
      <c r="H503" s="65"/>
      <c r="I503" s="65"/>
      <c r="J503" s="66" t="str">
        <f>IF(I503&lt;&gt;"",(I503-H503)-almoco,"")</f>
        <v/>
      </c>
      <c r="K503" s="67"/>
      <c r="L503" s="59"/>
      <c r="M503" s="59"/>
      <c r="N503" s="68"/>
      <c r="O503" s="69"/>
      <c r="P503" s="69"/>
      <c r="Q503" s="59"/>
      <c r="R503" s="69"/>
      <c r="S503" s="59"/>
      <c r="T503" s="59"/>
      <c r="U503" s="62"/>
      <c r="V503" s="65"/>
      <c r="W503" s="65"/>
      <c r="X503" s="66" t="str">
        <f>IF(W503&lt;&gt;"",IF((W503-V503)-almoco&gt;=corte_almoco,(W503-V503)-almoco,(W503-V503)),"")</f>
        <v/>
      </c>
      <c r="Y503" s="66" t="str">
        <f t="shared" si="2"/>
        <v/>
      </c>
      <c r="Z503" s="59"/>
      <c r="AA503" s="59"/>
      <c r="AB503" s="59"/>
      <c r="AC503" s="70"/>
      <c r="AD503" s="70"/>
      <c r="AE503" s="71" t="str">
        <f t="shared" si="3"/>
        <v/>
      </c>
      <c r="AF503" s="71" t="str">
        <f>IF(X503&lt;&gt;"",(HOUR(X503)+MINUTE(X503)/60)*custohh,"")</f>
        <v/>
      </c>
      <c r="AG503" s="70"/>
      <c r="AH503" s="71" t="str">
        <f t="shared" si="4"/>
        <v/>
      </c>
      <c r="AI503" s="59"/>
      <c r="AJ503" s="59"/>
      <c r="AK503" s="59"/>
      <c r="AL503" s="72"/>
      <c r="AM503" s="59"/>
      <c r="AN503" s="73"/>
      <c r="AO503" s="59"/>
      <c r="AP503" s="59"/>
      <c r="AQ503" s="74"/>
      <c r="AR503" s="74"/>
      <c r="AS503" s="62"/>
      <c r="AT503" s="62"/>
      <c r="AU503" s="59"/>
    </row>
    <row r="504">
      <c r="A504" s="59"/>
      <c r="B504" s="60" t="str">
        <f>IFERROR(VLOOKUP($A504,contratos,2,FALSE),"")</f>
        <v/>
      </c>
      <c r="C504" s="61" t="str">
        <f t="shared" si="1"/>
        <v/>
      </c>
      <c r="D504" s="62"/>
      <c r="E504" s="62"/>
      <c r="F504" s="63"/>
      <c r="G504" s="62"/>
      <c r="H504" s="65"/>
      <c r="I504" s="65"/>
      <c r="J504" s="66" t="str">
        <f>IF(I504&lt;&gt;"",(I504-H504)-almoco,"")</f>
        <v/>
      </c>
      <c r="K504" s="67"/>
      <c r="L504" s="59"/>
      <c r="M504" s="59"/>
      <c r="N504" s="68"/>
      <c r="O504" s="69"/>
      <c r="P504" s="69"/>
      <c r="Q504" s="59"/>
      <c r="R504" s="69"/>
      <c r="S504" s="59"/>
      <c r="T504" s="59"/>
      <c r="U504" s="62"/>
      <c r="V504" s="65"/>
      <c r="W504" s="65"/>
      <c r="X504" s="66" t="str">
        <f>IF(W504&lt;&gt;"",IF((W504-V504)-almoco&gt;=corte_almoco,(W504-V504)-almoco,(W504-V504)),"")</f>
        <v/>
      </c>
      <c r="Y504" s="66" t="str">
        <f t="shared" si="2"/>
        <v/>
      </c>
      <c r="Z504" s="59"/>
      <c r="AA504" s="59"/>
      <c r="AB504" s="59"/>
      <c r="AC504" s="70"/>
      <c r="AD504" s="70"/>
      <c r="AE504" s="71" t="str">
        <f t="shared" si="3"/>
        <v/>
      </c>
      <c r="AF504" s="71" t="str">
        <f>IF(X504&lt;&gt;"",(HOUR(X504)+MINUTE(X504)/60)*custohh,"")</f>
        <v/>
      </c>
      <c r="AG504" s="70"/>
      <c r="AH504" s="71" t="str">
        <f t="shared" si="4"/>
        <v/>
      </c>
      <c r="AI504" s="59"/>
      <c r="AJ504" s="59"/>
      <c r="AK504" s="59"/>
      <c r="AL504" s="72"/>
      <c r="AM504" s="59"/>
      <c r="AN504" s="73"/>
      <c r="AO504" s="59"/>
      <c r="AP504" s="59"/>
      <c r="AQ504" s="74"/>
      <c r="AR504" s="74"/>
      <c r="AS504" s="62"/>
      <c r="AT504" s="62"/>
      <c r="AU504" s="59"/>
    </row>
    <row r="505">
      <c r="A505" s="59"/>
      <c r="B505" s="60" t="str">
        <f>IFERROR(VLOOKUP($A505,contratos,2,FALSE),"")</f>
        <v/>
      </c>
      <c r="C505" s="61" t="str">
        <f t="shared" si="1"/>
        <v/>
      </c>
      <c r="D505" s="62"/>
      <c r="E505" s="62"/>
      <c r="F505" s="63"/>
      <c r="G505" s="62"/>
      <c r="H505" s="65"/>
      <c r="I505" s="65"/>
      <c r="J505" s="66" t="str">
        <f>IF(I505&lt;&gt;"",(I505-H505)-almoco,"")</f>
        <v/>
      </c>
      <c r="K505" s="67"/>
      <c r="L505" s="59"/>
      <c r="M505" s="59"/>
      <c r="N505" s="68"/>
      <c r="O505" s="69"/>
      <c r="P505" s="69"/>
      <c r="Q505" s="59"/>
      <c r="R505" s="69"/>
      <c r="S505" s="59"/>
      <c r="T505" s="59"/>
      <c r="U505" s="62"/>
      <c r="V505" s="65"/>
      <c r="W505" s="65"/>
      <c r="X505" s="66" t="str">
        <f>IF(W505&lt;&gt;"",IF((W505-V505)-almoco&gt;=corte_almoco,(W505-V505)-almoco,(W505-V505)),"")</f>
        <v/>
      </c>
      <c r="Y505" s="66" t="str">
        <f t="shared" si="2"/>
        <v/>
      </c>
      <c r="Z505" s="59"/>
      <c r="AA505" s="59"/>
      <c r="AB505" s="59"/>
      <c r="AC505" s="70"/>
      <c r="AD505" s="70"/>
      <c r="AE505" s="71" t="str">
        <f t="shared" si="3"/>
        <v/>
      </c>
      <c r="AF505" s="71" t="str">
        <f>IF(X505&lt;&gt;"",(HOUR(X505)+MINUTE(X505)/60)*custohh,"")</f>
        <v/>
      </c>
      <c r="AG505" s="70"/>
      <c r="AH505" s="71" t="str">
        <f t="shared" si="4"/>
        <v/>
      </c>
      <c r="AI505" s="59"/>
      <c r="AJ505" s="59"/>
      <c r="AK505" s="59"/>
      <c r="AL505" s="72"/>
      <c r="AM505" s="59"/>
      <c r="AN505" s="73"/>
      <c r="AO505" s="59"/>
      <c r="AP505" s="59"/>
      <c r="AQ505" s="74"/>
      <c r="AR505" s="74"/>
      <c r="AS505" s="62"/>
      <c r="AT505" s="62"/>
      <c r="AU505" s="59"/>
    </row>
    <row r="506">
      <c r="A506" s="59"/>
      <c r="B506" s="60" t="str">
        <f>IFERROR(VLOOKUP($A506,contratos,2,FALSE),"")</f>
        <v/>
      </c>
      <c r="C506" s="61" t="str">
        <f t="shared" si="1"/>
        <v/>
      </c>
      <c r="D506" s="62"/>
      <c r="E506" s="62"/>
      <c r="F506" s="63"/>
      <c r="G506" s="62"/>
      <c r="H506" s="65"/>
      <c r="I506" s="65"/>
      <c r="J506" s="66" t="str">
        <f>IF(I506&lt;&gt;"",(I506-H506)-almoco,"")</f>
        <v/>
      </c>
      <c r="K506" s="67"/>
      <c r="L506" s="59"/>
      <c r="M506" s="59"/>
      <c r="N506" s="68"/>
      <c r="O506" s="69"/>
      <c r="P506" s="69"/>
      <c r="Q506" s="59"/>
      <c r="R506" s="69"/>
      <c r="S506" s="59"/>
      <c r="T506" s="59"/>
      <c r="U506" s="62"/>
      <c r="V506" s="65"/>
      <c r="W506" s="65"/>
      <c r="X506" s="66" t="str">
        <f>IF(W506&lt;&gt;"",IF((W506-V506)-almoco&gt;=corte_almoco,(W506-V506)-almoco,(W506-V506)),"")</f>
        <v/>
      </c>
      <c r="Y506" s="66" t="str">
        <f t="shared" si="2"/>
        <v/>
      </c>
      <c r="Z506" s="59"/>
      <c r="AA506" s="59"/>
      <c r="AB506" s="59"/>
      <c r="AC506" s="70"/>
      <c r="AD506" s="70"/>
      <c r="AE506" s="71" t="str">
        <f t="shared" si="3"/>
        <v/>
      </c>
      <c r="AF506" s="71" t="str">
        <f>IF(X506&lt;&gt;"",(HOUR(X506)+MINUTE(X506)/60)*custohh,"")</f>
        <v/>
      </c>
      <c r="AG506" s="70"/>
      <c r="AH506" s="71" t="str">
        <f t="shared" si="4"/>
        <v/>
      </c>
      <c r="AI506" s="59"/>
      <c r="AJ506" s="59"/>
      <c r="AK506" s="59"/>
      <c r="AL506" s="72"/>
      <c r="AM506" s="59"/>
      <c r="AN506" s="73"/>
      <c r="AO506" s="59"/>
      <c r="AP506" s="59"/>
      <c r="AQ506" s="74"/>
      <c r="AR506" s="74"/>
      <c r="AS506" s="62"/>
      <c r="AT506" s="62"/>
      <c r="AU506" s="59"/>
    </row>
    <row r="507">
      <c r="A507" s="59"/>
      <c r="B507" s="60" t="str">
        <f>IFERROR(VLOOKUP($A507,contratos,2,FALSE),"")</f>
        <v/>
      </c>
      <c r="C507" s="61" t="str">
        <f t="shared" si="1"/>
        <v/>
      </c>
      <c r="D507" s="62"/>
      <c r="E507" s="62"/>
      <c r="F507" s="63"/>
      <c r="G507" s="62"/>
      <c r="H507" s="65"/>
      <c r="I507" s="65"/>
      <c r="J507" s="66" t="str">
        <f>IF(I507&lt;&gt;"",(I507-H507)-almoco,"")</f>
        <v/>
      </c>
      <c r="K507" s="67"/>
      <c r="L507" s="59"/>
      <c r="M507" s="59"/>
      <c r="N507" s="68"/>
      <c r="O507" s="69"/>
      <c r="P507" s="69"/>
      <c r="Q507" s="59"/>
      <c r="R507" s="69"/>
      <c r="S507" s="59"/>
      <c r="T507" s="59"/>
      <c r="U507" s="62"/>
      <c r="V507" s="65"/>
      <c r="W507" s="65"/>
      <c r="X507" s="66" t="str">
        <f>IF(W507&lt;&gt;"",IF((W507-V507)-almoco&gt;=corte_almoco,(W507-V507)-almoco,(W507-V507)),"")</f>
        <v/>
      </c>
      <c r="Y507" s="66" t="str">
        <f t="shared" si="2"/>
        <v/>
      </c>
      <c r="Z507" s="59"/>
      <c r="AA507" s="59"/>
      <c r="AB507" s="59"/>
      <c r="AC507" s="70"/>
      <c r="AD507" s="70"/>
      <c r="AE507" s="71" t="str">
        <f t="shared" si="3"/>
        <v/>
      </c>
      <c r="AF507" s="71" t="str">
        <f>IF(X507&lt;&gt;"",(HOUR(X507)+MINUTE(X507)/60)*custohh,"")</f>
        <v/>
      </c>
      <c r="AG507" s="70"/>
      <c r="AH507" s="71" t="str">
        <f t="shared" si="4"/>
        <v/>
      </c>
      <c r="AI507" s="59"/>
      <c r="AJ507" s="59"/>
      <c r="AK507" s="59"/>
      <c r="AL507" s="72"/>
      <c r="AM507" s="59"/>
      <c r="AN507" s="73"/>
      <c r="AO507" s="59"/>
      <c r="AP507" s="59"/>
      <c r="AQ507" s="74"/>
      <c r="AR507" s="74"/>
      <c r="AS507" s="62"/>
      <c r="AT507" s="62"/>
      <c r="AU507" s="59"/>
    </row>
    <row r="508">
      <c r="A508" s="59"/>
      <c r="B508" s="60" t="str">
        <f>IFERROR(VLOOKUP($A508,contratos,2,FALSE),"")</f>
        <v/>
      </c>
      <c r="C508" s="61" t="str">
        <f t="shared" si="1"/>
        <v/>
      </c>
      <c r="D508" s="62"/>
      <c r="E508" s="62"/>
      <c r="F508" s="63"/>
      <c r="G508" s="62"/>
      <c r="H508" s="65"/>
      <c r="I508" s="65"/>
      <c r="J508" s="66" t="str">
        <f>IF(I508&lt;&gt;"",(I508-H508)-almoco,"")</f>
        <v/>
      </c>
      <c r="K508" s="67"/>
      <c r="L508" s="59"/>
      <c r="M508" s="59"/>
      <c r="N508" s="68"/>
      <c r="O508" s="69"/>
      <c r="P508" s="69"/>
      <c r="Q508" s="59"/>
      <c r="R508" s="69"/>
      <c r="S508" s="59"/>
      <c r="T508" s="59"/>
      <c r="U508" s="62"/>
      <c r="V508" s="65"/>
      <c r="W508" s="65"/>
      <c r="X508" s="66" t="str">
        <f>IF(W508&lt;&gt;"",IF((W508-V508)-almoco&gt;=corte_almoco,(W508-V508)-almoco,(W508-V508)),"")</f>
        <v/>
      </c>
      <c r="Y508" s="66" t="str">
        <f t="shared" si="2"/>
        <v/>
      </c>
      <c r="Z508" s="59"/>
      <c r="AA508" s="59"/>
      <c r="AB508" s="59"/>
      <c r="AC508" s="70"/>
      <c r="AD508" s="70"/>
      <c r="AE508" s="71" t="str">
        <f t="shared" si="3"/>
        <v/>
      </c>
      <c r="AF508" s="71" t="str">
        <f>IF(X508&lt;&gt;"",(HOUR(X508)+MINUTE(X508)/60)*custohh,"")</f>
        <v/>
      </c>
      <c r="AG508" s="70"/>
      <c r="AH508" s="71" t="str">
        <f t="shared" si="4"/>
        <v/>
      </c>
      <c r="AI508" s="59"/>
      <c r="AJ508" s="59"/>
      <c r="AK508" s="59"/>
      <c r="AL508" s="72"/>
      <c r="AM508" s="59"/>
      <c r="AN508" s="73"/>
      <c r="AO508" s="59"/>
      <c r="AP508" s="59"/>
      <c r="AQ508" s="74"/>
      <c r="AR508" s="74"/>
      <c r="AS508" s="62"/>
      <c r="AT508" s="62"/>
      <c r="AU508" s="59"/>
    </row>
    <row r="509">
      <c r="A509" s="59"/>
      <c r="B509" s="60" t="str">
        <f>IFERROR(VLOOKUP($A509,contratos,2,FALSE),"")</f>
        <v/>
      </c>
      <c r="C509" s="61" t="str">
        <f t="shared" si="1"/>
        <v/>
      </c>
      <c r="D509" s="62"/>
      <c r="E509" s="62"/>
      <c r="F509" s="63"/>
      <c r="G509" s="62"/>
      <c r="H509" s="65"/>
      <c r="I509" s="65"/>
      <c r="J509" s="66" t="str">
        <f>IF(I509&lt;&gt;"",(I509-H509)-almoco,"")</f>
        <v/>
      </c>
      <c r="K509" s="67"/>
      <c r="L509" s="59"/>
      <c r="M509" s="59"/>
      <c r="N509" s="68"/>
      <c r="O509" s="69"/>
      <c r="P509" s="69"/>
      <c r="Q509" s="59"/>
      <c r="R509" s="69"/>
      <c r="S509" s="59"/>
      <c r="T509" s="59"/>
      <c r="U509" s="62"/>
      <c r="V509" s="65"/>
      <c r="W509" s="65"/>
      <c r="X509" s="66" t="str">
        <f>IF(W509&lt;&gt;"",IF((W509-V509)-almoco&gt;=corte_almoco,(W509-V509)-almoco,(W509-V509)),"")</f>
        <v/>
      </c>
      <c r="Y509" s="66" t="str">
        <f t="shared" si="2"/>
        <v/>
      </c>
      <c r="Z509" s="59"/>
      <c r="AA509" s="59"/>
      <c r="AB509" s="59"/>
      <c r="AC509" s="70"/>
      <c r="AD509" s="70"/>
      <c r="AE509" s="71" t="str">
        <f t="shared" si="3"/>
        <v/>
      </c>
      <c r="AF509" s="71" t="str">
        <f>IF(X509&lt;&gt;"",(HOUR(X509)+MINUTE(X509)/60)*custohh,"")</f>
        <v/>
      </c>
      <c r="AG509" s="70"/>
      <c r="AH509" s="71" t="str">
        <f t="shared" si="4"/>
        <v/>
      </c>
      <c r="AI509" s="59"/>
      <c r="AJ509" s="59"/>
      <c r="AK509" s="59"/>
      <c r="AL509" s="72"/>
      <c r="AM509" s="59"/>
      <c r="AN509" s="73"/>
      <c r="AO509" s="59"/>
      <c r="AP509" s="59"/>
      <c r="AQ509" s="74"/>
      <c r="AR509" s="74"/>
      <c r="AS509" s="62"/>
      <c r="AT509" s="62"/>
      <c r="AU509" s="59"/>
    </row>
    <row r="510">
      <c r="A510" s="59"/>
      <c r="B510" s="60" t="str">
        <f>IFERROR(VLOOKUP($A510,contratos,2,FALSE),"")</f>
        <v/>
      </c>
      <c r="C510" s="61" t="str">
        <f t="shared" si="1"/>
        <v/>
      </c>
      <c r="D510" s="62"/>
      <c r="E510" s="62"/>
      <c r="F510" s="63"/>
      <c r="G510" s="62"/>
      <c r="H510" s="65"/>
      <c r="I510" s="65"/>
      <c r="J510" s="66" t="str">
        <f>IF(I510&lt;&gt;"",(I510-H510)-almoco,"")</f>
        <v/>
      </c>
      <c r="K510" s="67"/>
      <c r="L510" s="59"/>
      <c r="M510" s="59"/>
      <c r="N510" s="68"/>
      <c r="O510" s="69"/>
      <c r="P510" s="69"/>
      <c r="Q510" s="59"/>
      <c r="R510" s="69"/>
      <c r="S510" s="59"/>
      <c r="T510" s="59"/>
      <c r="U510" s="62"/>
      <c r="V510" s="65"/>
      <c r="W510" s="65"/>
      <c r="X510" s="66" t="str">
        <f>IF(W510&lt;&gt;"",IF((W510-V510)-almoco&gt;=corte_almoco,(W510-V510)-almoco,(W510-V510)),"")</f>
        <v/>
      </c>
      <c r="Y510" s="66" t="str">
        <f t="shared" si="2"/>
        <v/>
      </c>
      <c r="Z510" s="59"/>
      <c r="AA510" s="59"/>
      <c r="AB510" s="59"/>
      <c r="AC510" s="70"/>
      <c r="AD510" s="70"/>
      <c r="AE510" s="71" t="str">
        <f t="shared" si="3"/>
        <v/>
      </c>
      <c r="AF510" s="71" t="str">
        <f>IF(X510&lt;&gt;"",(HOUR(X510)+MINUTE(X510)/60)*custohh,"")</f>
        <v/>
      </c>
      <c r="AG510" s="70"/>
      <c r="AH510" s="71" t="str">
        <f t="shared" si="4"/>
        <v/>
      </c>
      <c r="AI510" s="59"/>
      <c r="AJ510" s="59"/>
      <c r="AK510" s="59"/>
      <c r="AL510" s="72"/>
      <c r="AM510" s="59"/>
      <c r="AN510" s="73"/>
      <c r="AO510" s="59"/>
      <c r="AP510" s="59"/>
      <c r="AQ510" s="74"/>
      <c r="AR510" s="74"/>
      <c r="AS510" s="62"/>
      <c r="AT510" s="62"/>
      <c r="AU510" s="59"/>
    </row>
    <row r="511">
      <c r="A511" s="59"/>
      <c r="B511" s="60" t="str">
        <f>IFERROR(VLOOKUP($A511,contratos,2,FALSE),"")</f>
        <v/>
      </c>
      <c r="C511" s="61" t="str">
        <f t="shared" si="1"/>
        <v/>
      </c>
      <c r="D511" s="62"/>
      <c r="E511" s="62"/>
      <c r="F511" s="63"/>
      <c r="G511" s="62"/>
      <c r="H511" s="65"/>
      <c r="I511" s="65"/>
      <c r="J511" s="66" t="str">
        <f>IF(I511&lt;&gt;"",(I511-H511)-almoco,"")</f>
        <v/>
      </c>
      <c r="K511" s="67"/>
      <c r="L511" s="59"/>
      <c r="M511" s="59"/>
      <c r="N511" s="68"/>
      <c r="O511" s="69"/>
      <c r="P511" s="69"/>
      <c r="Q511" s="59"/>
      <c r="R511" s="69"/>
      <c r="S511" s="59"/>
      <c r="T511" s="59"/>
      <c r="U511" s="62"/>
      <c r="V511" s="65"/>
      <c r="W511" s="65"/>
      <c r="X511" s="66" t="str">
        <f>IF(W511&lt;&gt;"",IF((W511-V511)-almoco&gt;=corte_almoco,(W511-V511)-almoco,(W511-V511)),"")</f>
        <v/>
      </c>
      <c r="Y511" s="66" t="str">
        <f t="shared" si="2"/>
        <v/>
      </c>
      <c r="Z511" s="59"/>
      <c r="AA511" s="59"/>
      <c r="AB511" s="59"/>
      <c r="AC511" s="70"/>
      <c r="AD511" s="70"/>
      <c r="AE511" s="71" t="str">
        <f t="shared" si="3"/>
        <v/>
      </c>
      <c r="AF511" s="71" t="str">
        <f>IF(X511&lt;&gt;"",(HOUR(X511)+MINUTE(X511)/60)*custohh,"")</f>
        <v/>
      </c>
      <c r="AG511" s="70"/>
      <c r="AH511" s="71" t="str">
        <f t="shared" si="4"/>
        <v/>
      </c>
      <c r="AI511" s="59"/>
      <c r="AJ511" s="59"/>
      <c r="AK511" s="59"/>
      <c r="AL511" s="72"/>
      <c r="AM511" s="59"/>
      <c r="AN511" s="73"/>
      <c r="AO511" s="59"/>
      <c r="AP511" s="59"/>
      <c r="AQ511" s="74"/>
      <c r="AR511" s="74"/>
      <c r="AS511" s="62"/>
      <c r="AT511" s="62"/>
      <c r="AU511" s="59"/>
    </row>
    <row r="512">
      <c r="A512" s="59"/>
      <c r="B512" s="60" t="str">
        <f>IFERROR(VLOOKUP($A512,contratos,2,FALSE),"")</f>
        <v/>
      </c>
      <c r="C512" s="61" t="str">
        <f t="shared" si="1"/>
        <v/>
      </c>
      <c r="D512" s="62"/>
      <c r="E512" s="62"/>
      <c r="F512" s="63"/>
      <c r="G512" s="62"/>
      <c r="H512" s="65"/>
      <c r="I512" s="65"/>
      <c r="J512" s="66" t="str">
        <f>IF(I512&lt;&gt;"",(I512-H512)-almoco,"")</f>
        <v/>
      </c>
      <c r="K512" s="67"/>
      <c r="L512" s="59"/>
      <c r="M512" s="59"/>
      <c r="N512" s="68"/>
      <c r="O512" s="69"/>
      <c r="P512" s="69"/>
      <c r="Q512" s="59"/>
      <c r="R512" s="69"/>
      <c r="S512" s="59"/>
      <c r="T512" s="59"/>
      <c r="U512" s="62"/>
      <c r="V512" s="65"/>
      <c r="W512" s="65"/>
      <c r="X512" s="66" t="str">
        <f>IF(W512&lt;&gt;"",IF((W512-V512)-almoco&gt;=corte_almoco,(W512-V512)-almoco,(W512-V512)),"")</f>
        <v/>
      </c>
      <c r="Y512" s="66" t="str">
        <f t="shared" si="2"/>
        <v/>
      </c>
      <c r="Z512" s="59"/>
      <c r="AA512" s="59"/>
      <c r="AB512" s="59"/>
      <c r="AC512" s="70"/>
      <c r="AD512" s="70"/>
      <c r="AE512" s="71" t="str">
        <f t="shared" si="3"/>
        <v/>
      </c>
      <c r="AF512" s="71" t="str">
        <f>IF(X512&lt;&gt;"",(HOUR(X512)+MINUTE(X512)/60)*custohh,"")</f>
        <v/>
      </c>
      <c r="AG512" s="70"/>
      <c r="AH512" s="71" t="str">
        <f t="shared" si="4"/>
        <v/>
      </c>
      <c r="AI512" s="59"/>
      <c r="AJ512" s="59"/>
      <c r="AK512" s="59"/>
      <c r="AL512" s="72"/>
      <c r="AM512" s="59"/>
      <c r="AN512" s="73"/>
      <c r="AO512" s="59"/>
      <c r="AP512" s="59"/>
      <c r="AQ512" s="74"/>
      <c r="AR512" s="74"/>
      <c r="AS512" s="62"/>
      <c r="AT512" s="62"/>
      <c r="AU512" s="59"/>
    </row>
    <row r="513">
      <c r="A513" s="59"/>
      <c r="B513" s="60" t="str">
        <f>IFERROR(VLOOKUP($A513,contratos,2,FALSE),"")</f>
        <v/>
      </c>
      <c r="C513" s="61" t="str">
        <f t="shared" si="1"/>
        <v/>
      </c>
      <c r="D513" s="62"/>
      <c r="E513" s="62"/>
      <c r="F513" s="63"/>
      <c r="G513" s="62"/>
      <c r="H513" s="65"/>
      <c r="I513" s="65"/>
      <c r="J513" s="66" t="str">
        <f>IF(I513&lt;&gt;"",(I513-H513)-almoco,"")</f>
        <v/>
      </c>
      <c r="K513" s="67"/>
      <c r="L513" s="59"/>
      <c r="M513" s="59"/>
      <c r="N513" s="68"/>
      <c r="O513" s="69"/>
      <c r="P513" s="69"/>
      <c r="Q513" s="59"/>
      <c r="R513" s="69"/>
      <c r="S513" s="59"/>
      <c r="T513" s="59"/>
      <c r="U513" s="62"/>
      <c r="V513" s="65"/>
      <c r="W513" s="65"/>
      <c r="X513" s="66" t="str">
        <f>IF(W513&lt;&gt;"",IF((W513-V513)-almoco&gt;=corte_almoco,(W513-V513)-almoco,(W513-V513)),"")</f>
        <v/>
      </c>
      <c r="Y513" s="66" t="str">
        <f t="shared" si="2"/>
        <v/>
      </c>
      <c r="Z513" s="59"/>
      <c r="AA513" s="59"/>
      <c r="AB513" s="59"/>
      <c r="AC513" s="70"/>
      <c r="AD513" s="70"/>
      <c r="AE513" s="71" t="str">
        <f t="shared" si="3"/>
        <v/>
      </c>
      <c r="AF513" s="71" t="str">
        <f>IF(X513&lt;&gt;"",(HOUR(X513)+MINUTE(X513)/60)*custohh,"")</f>
        <v/>
      </c>
      <c r="AG513" s="70"/>
      <c r="AH513" s="71" t="str">
        <f t="shared" si="4"/>
        <v/>
      </c>
      <c r="AI513" s="59"/>
      <c r="AJ513" s="59"/>
      <c r="AK513" s="59"/>
      <c r="AL513" s="72"/>
      <c r="AM513" s="59"/>
      <c r="AN513" s="73"/>
      <c r="AO513" s="59"/>
      <c r="AP513" s="59"/>
      <c r="AQ513" s="74"/>
      <c r="AR513" s="74"/>
      <c r="AS513" s="62"/>
      <c r="AT513" s="62"/>
      <c r="AU513" s="59"/>
    </row>
    <row r="514">
      <c r="A514" s="59"/>
      <c r="B514" s="60" t="str">
        <f>IFERROR(VLOOKUP($A514,contratos,2,FALSE),"")</f>
        <v/>
      </c>
      <c r="C514" s="61" t="str">
        <f t="shared" si="1"/>
        <v/>
      </c>
      <c r="D514" s="62"/>
      <c r="E514" s="62"/>
      <c r="F514" s="63"/>
      <c r="G514" s="62"/>
      <c r="H514" s="65"/>
      <c r="I514" s="65"/>
      <c r="J514" s="66" t="str">
        <f>IF(I514&lt;&gt;"",(I514-H514)-almoco,"")</f>
        <v/>
      </c>
      <c r="K514" s="67"/>
      <c r="L514" s="59"/>
      <c r="M514" s="59"/>
      <c r="N514" s="68"/>
      <c r="O514" s="69"/>
      <c r="P514" s="69"/>
      <c r="Q514" s="59"/>
      <c r="R514" s="69"/>
      <c r="S514" s="59"/>
      <c r="T514" s="59"/>
      <c r="U514" s="62"/>
      <c r="V514" s="65"/>
      <c r="W514" s="65"/>
      <c r="X514" s="66" t="str">
        <f>IF(W514&lt;&gt;"",IF((W514-V514)-almoco&gt;=corte_almoco,(W514-V514)-almoco,(W514-V514)),"")</f>
        <v/>
      </c>
      <c r="Y514" s="66" t="str">
        <f t="shared" si="2"/>
        <v/>
      </c>
      <c r="Z514" s="59"/>
      <c r="AA514" s="59"/>
      <c r="AB514" s="59"/>
      <c r="AC514" s="70"/>
      <c r="AD514" s="70"/>
      <c r="AE514" s="71" t="str">
        <f t="shared" si="3"/>
        <v/>
      </c>
      <c r="AF514" s="71" t="str">
        <f>IF(X514&lt;&gt;"",(HOUR(X514)+MINUTE(X514)/60)*custohh,"")</f>
        <v/>
      </c>
      <c r="AG514" s="70"/>
      <c r="AH514" s="71" t="str">
        <f t="shared" si="4"/>
        <v/>
      </c>
      <c r="AI514" s="59"/>
      <c r="AJ514" s="59"/>
      <c r="AK514" s="59"/>
      <c r="AL514" s="72"/>
      <c r="AM514" s="59"/>
      <c r="AN514" s="73"/>
      <c r="AO514" s="59"/>
      <c r="AP514" s="59"/>
      <c r="AQ514" s="74"/>
      <c r="AR514" s="74"/>
      <c r="AS514" s="62"/>
      <c r="AT514" s="62"/>
      <c r="AU514" s="59"/>
    </row>
    <row r="515">
      <c r="A515" s="59"/>
      <c r="B515" s="60" t="str">
        <f>IFERROR(VLOOKUP($A515,contratos,2,FALSE),"")</f>
        <v/>
      </c>
      <c r="C515" s="61" t="str">
        <f t="shared" si="1"/>
        <v/>
      </c>
      <c r="D515" s="62"/>
      <c r="E515" s="62"/>
      <c r="F515" s="63"/>
      <c r="G515" s="62"/>
      <c r="H515" s="65"/>
      <c r="I515" s="65"/>
      <c r="J515" s="66" t="str">
        <f>IF(I515&lt;&gt;"",(I515-H515)-almoco,"")</f>
        <v/>
      </c>
      <c r="K515" s="67"/>
      <c r="L515" s="59"/>
      <c r="M515" s="59"/>
      <c r="N515" s="68"/>
      <c r="O515" s="69"/>
      <c r="P515" s="69"/>
      <c r="Q515" s="59"/>
      <c r="R515" s="69"/>
      <c r="S515" s="59"/>
      <c r="T515" s="59"/>
      <c r="U515" s="62"/>
      <c r="V515" s="65"/>
      <c r="W515" s="65"/>
      <c r="X515" s="66" t="str">
        <f>IF(W515&lt;&gt;"",IF((W515-V515)-almoco&gt;=corte_almoco,(W515-V515)-almoco,(W515-V515)),"")</f>
        <v/>
      </c>
      <c r="Y515" s="66" t="str">
        <f t="shared" si="2"/>
        <v/>
      </c>
      <c r="Z515" s="59"/>
      <c r="AA515" s="59"/>
      <c r="AB515" s="59"/>
      <c r="AC515" s="70"/>
      <c r="AD515" s="70"/>
      <c r="AE515" s="71" t="str">
        <f t="shared" si="3"/>
        <v/>
      </c>
      <c r="AF515" s="71" t="str">
        <f>IF(X515&lt;&gt;"",(HOUR(X515)+MINUTE(X515)/60)*custohh,"")</f>
        <v/>
      </c>
      <c r="AG515" s="70"/>
      <c r="AH515" s="71" t="str">
        <f t="shared" si="4"/>
        <v/>
      </c>
      <c r="AI515" s="59"/>
      <c r="AJ515" s="59"/>
      <c r="AK515" s="59"/>
      <c r="AL515" s="72"/>
      <c r="AM515" s="59"/>
      <c r="AN515" s="73"/>
      <c r="AO515" s="59"/>
      <c r="AP515" s="59"/>
      <c r="AQ515" s="74"/>
      <c r="AR515" s="74"/>
      <c r="AS515" s="62"/>
      <c r="AT515" s="62"/>
      <c r="AU515" s="59"/>
    </row>
    <row r="516">
      <c r="A516" s="59"/>
      <c r="B516" s="60" t="str">
        <f>IFERROR(VLOOKUP($A516,contratos,2,FALSE),"")</f>
        <v/>
      </c>
      <c r="C516" s="61" t="str">
        <f t="shared" si="1"/>
        <v/>
      </c>
      <c r="D516" s="62"/>
      <c r="E516" s="62"/>
      <c r="F516" s="63"/>
      <c r="G516" s="62"/>
      <c r="H516" s="65"/>
      <c r="I516" s="65"/>
      <c r="J516" s="66" t="str">
        <f>IF(I516&lt;&gt;"",(I516-H516)-almoco,"")</f>
        <v/>
      </c>
      <c r="K516" s="67"/>
      <c r="L516" s="59"/>
      <c r="M516" s="59"/>
      <c r="N516" s="68"/>
      <c r="O516" s="69"/>
      <c r="P516" s="69"/>
      <c r="Q516" s="59"/>
      <c r="R516" s="69"/>
      <c r="S516" s="59"/>
      <c r="T516" s="59"/>
      <c r="U516" s="62"/>
      <c r="V516" s="65"/>
      <c r="W516" s="65"/>
      <c r="X516" s="66" t="str">
        <f>IF(W516&lt;&gt;"",IF((W516-V516)-almoco&gt;=corte_almoco,(W516-V516)-almoco,(W516-V516)),"")</f>
        <v/>
      </c>
      <c r="Y516" s="66" t="str">
        <f t="shared" si="2"/>
        <v/>
      </c>
      <c r="Z516" s="59"/>
      <c r="AA516" s="59"/>
      <c r="AB516" s="59"/>
      <c r="AC516" s="70"/>
      <c r="AD516" s="70"/>
      <c r="AE516" s="71" t="str">
        <f t="shared" si="3"/>
        <v/>
      </c>
      <c r="AF516" s="71" t="str">
        <f>IF(X516&lt;&gt;"",(HOUR(X516)+MINUTE(X516)/60)*custohh,"")</f>
        <v/>
      </c>
      <c r="AG516" s="70"/>
      <c r="AH516" s="71" t="str">
        <f t="shared" si="4"/>
        <v/>
      </c>
      <c r="AI516" s="59"/>
      <c r="AJ516" s="59"/>
      <c r="AK516" s="59"/>
      <c r="AL516" s="72"/>
      <c r="AM516" s="59"/>
      <c r="AN516" s="73"/>
      <c r="AO516" s="59"/>
      <c r="AP516" s="59"/>
      <c r="AQ516" s="74"/>
      <c r="AR516" s="74"/>
      <c r="AS516" s="62"/>
      <c r="AT516" s="62"/>
      <c r="AU516" s="59"/>
    </row>
    <row r="517">
      <c r="A517" s="59"/>
      <c r="B517" s="60" t="str">
        <f>IFERROR(VLOOKUP($A517,contratos,2,FALSE),"")</f>
        <v/>
      </c>
      <c r="C517" s="61" t="str">
        <f t="shared" si="1"/>
        <v/>
      </c>
      <c r="D517" s="62"/>
      <c r="E517" s="62"/>
      <c r="F517" s="63"/>
      <c r="G517" s="62"/>
      <c r="H517" s="65"/>
      <c r="I517" s="65"/>
      <c r="J517" s="66" t="str">
        <f>IF(I517&lt;&gt;"",(I517-H517)-almoco,"")</f>
        <v/>
      </c>
      <c r="K517" s="67"/>
      <c r="L517" s="59"/>
      <c r="M517" s="59"/>
      <c r="N517" s="68"/>
      <c r="O517" s="69"/>
      <c r="P517" s="69"/>
      <c r="Q517" s="59"/>
      <c r="R517" s="69"/>
      <c r="S517" s="59"/>
      <c r="T517" s="59"/>
      <c r="U517" s="62"/>
      <c r="V517" s="65"/>
      <c r="W517" s="65"/>
      <c r="X517" s="66" t="str">
        <f>IF(W517&lt;&gt;"",IF((W517-V517)-almoco&gt;=corte_almoco,(W517-V517)-almoco,(W517-V517)),"")</f>
        <v/>
      </c>
      <c r="Y517" s="66" t="str">
        <f t="shared" si="2"/>
        <v/>
      </c>
      <c r="Z517" s="59"/>
      <c r="AA517" s="59"/>
      <c r="AB517" s="59"/>
      <c r="AC517" s="70"/>
      <c r="AD517" s="70"/>
      <c r="AE517" s="71" t="str">
        <f t="shared" si="3"/>
        <v/>
      </c>
      <c r="AF517" s="71" t="str">
        <f>IF(X517&lt;&gt;"",(HOUR(X517)+MINUTE(X517)/60)*custohh,"")</f>
        <v/>
      </c>
      <c r="AG517" s="70"/>
      <c r="AH517" s="71" t="str">
        <f t="shared" si="4"/>
        <v/>
      </c>
      <c r="AI517" s="59"/>
      <c r="AJ517" s="59"/>
      <c r="AK517" s="59"/>
      <c r="AL517" s="72"/>
      <c r="AM517" s="59"/>
      <c r="AN517" s="73"/>
      <c r="AO517" s="59"/>
      <c r="AP517" s="59"/>
      <c r="AQ517" s="74"/>
      <c r="AR517" s="74"/>
      <c r="AS517" s="62"/>
      <c r="AT517" s="62"/>
      <c r="AU517" s="59"/>
    </row>
    <row r="518">
      <c r="A518" s="59"/>
      <c r="B518" s="60" t="str">
        <f>IFERROR(VLOOKUP($A518,contratos,2,FALSE),"")</f>
        <v/>
      </c>
      <c r="C518" s="61" t="str">
        <f t="shared" si="1"/>
        <v/>
      </c>
      <c r="D518" s="62"/>
      <c r="E518" s="62"/>
      <c r="F518" s="63"/>
      <c r="G518" s="62"/>
      <c r="H518" s="65"/>
      <c r="I518" s="65"/>
      <c r="J518" s="66" t="str">
        <f>IF(I518&lt;&gt;"",(I518-H518)-almoco,"")</f>
        <v/>
      </c>
      <c r="K518" s="67"/>
      <c r="L518" s="59"/>
      <c r="M518" s="59"/>
      <c r="N518" s="68"/>
      <c r="O518" s="69"/>
      <c r="P518" s="69"/>
      <c r="Q518" s="59"/>
      <c r="R518" s="69"/>
      <c r="S518" s="59"/>
      <c r="T518" s="59"/>
      <c r="U518" s="62"/>
      <c r="V518" s="65"/>
      <c r="W518" s="65"/>
      <c r="X518" s="66" t="str">
        <f>IF(W518&lt;&gt;"",IF((W518-V518)-almoco&gt;=corte_almoco,(W518-V518)-almoco,(W518-V518)),"")</f>
        <v/>
      </c>
      <c r="Y518" s="66" t="str">
        <f t="shared" si="2"/>
        <v/>
      </c>
      <c r="Z518" s="59"/>
      <c r="AA518" s="59"/>
      <c r="AB518" s="59"/>
      <c r="AC518" s="70"/>
      <c r="AD518" s="70"/>
      <c r="AE518" s="71" t="str">
        <f t="shared" si="3"/>
        <v/>
      </c>
      <c r="AF518" s="71" t="str">
        <f>IF(X518&lt;&gt;"",(HOUR(X518)+MINUTE(X518)/60)*custohh,"")</f>
        <v/>
      </c>
      <c r="AG518" s="70"/>
      <c r="AH518" s="71" t="str">
        <f t="shared" si="4"/>
        <v/>
      </c>
      <c r="AI518" s="59"/>
      <c r="AJ518" s="59"/>
      <c r="AK518" s="59"/>
      <c r="AL518" s="72"/>
      <c r="AM518" s="59"/>
      <c r="AN518" s="73"/>
      <c r="AO518" s="59"/>
      <c r="AP518" s="59"/>
      <c r="AQ518" s="74"/>
      <c r="AR518" s="74"/>
      <c r="AS518" s="62"/>
      <c r="AT518" s="62"/>
      <c r="AU518" s="59"/>
    </row>
    <row r="519">
      <c r="A519" s="59"/>
      <c r="B519" s="60" t="str">
        <f>IFERROR(VLOOKUP($A519,contratos,2,FALSE),"")</f>
        <v/>
      </c>
      <c r="C519" s="61" t="str">
        <f t="shared" si="1"/>
        <v/>
      </c>
      <c r="D519" s="62"/>
      <c r="E519" s="62"/>
      <c r="F519" s="63"/>
      <c r="G519" s="62"/>
      <c r="H519" s="65"/>
      <c r="I519" s="65"/>
      <c r="J519" s="66" t="str">
        <f>IF(I519&lt;&gt;"",(I519-H519)-almoco,"")</f>
        <v/>
      </c>
      <c r="K519" s="67"/>
      <c r="L519" s="59"/>
      <c r="M519" s="59"/>
      <c r="N519" s="68"/>
      <c r="O519" s="69"/>
      <c r="P519" s="69"/>
      <c r="Q519" s="59"/>
      <c r="R519" s="69"/>
      <c r="S519" s="59"/>
      <c r="T519" s="59"/>
      <c r="U519" s="62"/>
      <c r="V519" s="65"/>
      <c r="W519" s="65"/>
      <c r="X519" s="66" t="str">
        <f>IF(W519&lt;&gt;"",IF((W519-V519)-almoco&gt;=corte_almoco,(W519-V519)-almoco,(W519-V519)),"")</f>
        <v/>
      </c>
      <c r="Y519" s="66" t="str">
        <f t="shared" si="2"/>
        <v/>
      </c>
      <c r="Z519" s="59"/>
      <c r="AA519" s="59"/>
      <c r="AB519" s="59"/>
      <c r="AC519" s="70"/>
      <c r="AD519" s="70"/>
      <c r="AE519" s="71" t="str">
        <f t="shared" si="3"/>
        <v/>
      </c>
      <c r="AF519" s="71" t="str">
        <f>IF(X519&lt;&gt;"",(HOUR(X519)+MINUTE(X519)/60)*custohh,"")</f>
        <v/>
      </c>
      <c r="AG519" s="70"/>
      <c r="AH519" s="71" t="str">
        <f t="shared" si="4"/>
        <v/>
      </c>
      <c r="AI519" s="59"/>
      <c r="AJ519" s="59"/>
      <c r="AK519" s="59"/>
      <c r="AL519" s="72"/>
      <c r="AM519" s="59"/>
      <c r="AN519" s="73"/>
      <c r="AO519" s="59"/>
      <c r="AP519" s="59"/>
      <c r="AQ519" s="74"/>
      <c r="AR519" s="74"/>
      <c r="AS519" s="62"/>
      <c r="AT519" s="62"/>
      <c r="AU519" s="59"/>
    </row>
    <row r="520">
      <c r="A520" s="59"/>
      <c r="B520" s="60" t="str">
        <f>IFERROR(VLOOKUP($A520,contratos,2,FALSE),"")</f>
        <v/>
      </c>
      <c r="C520" s="61" t="str">
        <f t="shared" si="1"/>
        <v/>
      </c>
      <c r="D520" s="62"/>
      <c r="E520" s="62"/>
      <c r="F520" s="63"/>
      <c r="G520" s="62"/>
      <c r="H520" s="65"/>
      <c r="I520" s="65"/>
      <c r="J520" s="66" t="str">
        <f>IF(I520&lt;&gt;"",(I520-H520)-almoco,"")</f>
        <v/>
      </c>
      <c r="K520" s="67"/>
      <c r="L520" s="59"/>
      <c r="M520" s="59"/>
      <c r="N520" s="68"/>
      <c r="O520" s="69"/>
      <c r="P520" s="69"/>
      <c r="Q520" s="59"/>
      <c r="R520" s="69"/>
      <c r="S520" s="59"/>
      <c r="T520" s="59"/>
      <c r="U520" s="62"/>
      <c r="V520" s="65"/>
      <c r="W520" s="65"/>
      <c r="X520" s="66" t="str">
        <f>IF(W520&lt;&gt;"",IF((W520-V520)-almoco&gt;=corte_almoco,(W520-V520)-almoco,(W520-V520)),"")</f>
        <v/>
      </c>
      <c r="Y520" s="66" t="str">
        <f t="shared" si="2"/>
        <v/>
      </c>
      <c r="Z520" s="59"/>
      <c r="AA520" s="59"/>
      <c r="AB520" s="59"/>
      <c r="AC520" s="70"/>
      <c r="AD520" s="70"/>
      <c r="AE520" s="71" t="str">
        <f t="shared" si="3"/>
        <v/>
      </c>
      <c r="AF520" s="71" t="str">
        <f>IF(X520&lt;&gt;"",(HOUR(X520)+MINUTE(X520)/60)*custohh,"")</f>
        <v/>
      </c>
      <c r="AG520" s="70"/>
      <c r="AH520" s="71" t="str">
        <f t="shared" si="4"/>
        <v/>
      </c>
      <c r="AI520" s="59"/>
      <c r="AJ520" s="59"/>
      <c r="AK520" s="59"/>
      <c r="AL520" s="72"/>
      <c r="AM520" s="59"/>
      <c r="AN520" s="73"/>
      <c r="AO520" s="59"/>
      <c r="AP520" s="59"/>
      <c r="AQ520" s="74"/>
      <c r="AR520" s="74"/>
      <c r="AS520" s="62"/>
      <c r="AT520" s="62"/>
      <c r="AU520" s="59"/>
    </row>
    <row r="521">
      <c r="A521" s="59"/>
      <c r="B521" s="60" t="str">
        <f>IFERROR(VLOOKUP($A521,contratos,2,FALSE),"")</f>
        <v/>
      </c>
      <c r="C521" s="61" t="str">
        <f t="shared" si="1"/>
        <v/>
      </c>
      <c r="D521" s="62"/>
      <c r="E521" s="62"/>
      <c r="F521" s="63"/>
      <c r="G521" s="62"/>
      <c r="H521" s="65"/>
      <c r="I521" s="65"/>
      <c r="J521" s="66" t="str">
        <f>IF(I521&lt;&gt;"",(I521-H521)-almoco,"")</f>
        <v/>
      </c>
      <c r="K521" s="67"/>
      <c r="L521" s="59"/>
      <c r="M521" s="59"/>
      <c r="N521" s="68"/>
      <c r="O521" s="69"/>
      <c r="P521" s="69"/>
      <c r="Q521" s="59"/>
      <c r="R521" s="69"/>
      <c r="S521" s="59"/>
      <c r="T521" s="59"/>
      <c r="U521" s="62"/>
      <c r="V521" s="65"/>
      <c r="W521" s="65"/>
      <c r="X521" s="66" t="str">
        <f>IF(W521&lt;&gt;"",IF((W521-V521)-almoco&gt;=corte_almoco,(W521-V521)-almoco,(W521-V521)),"")</f>
        <v/>
      </c>
      <c r="Y521" s="66" t="str">
        <f t="shared" si="2"/>
        <v/>
      </c>
      <c r="Z521" s="59"/>
      <c r="AA521" s="59"/>
      <c r="AB521" s="59"/>
      <c r="AC521" s="70"/>
      <c r="AD521" s="70"/>
      <c r="AE521" s="71" t="str">
        <f t="shared" si="3"/>
        <v/>
      </c>
      <c r="AF521" s="71" t="str">
        <f>IF(X521&lt;&gt;"",(HOUR(X521)+MINUTE(X521)/60)*custohh,"")</f>
        <v/>
      </c>
      <c r="AG521" s="70"/>
      <c r="AH521" s="71" t="str">
        <f t="shared" si="4"/>
        <v/>
      </c>
      <c r="AI521" s="59"/>
      <c r="AJ521" s="59"/>
      <c r="AK521" s="59"/>
      <c r="AL521" s="72"/>
      <c r="AM521" s="59"/>
      <c r="AN521" s="73"/>
      <c r="AO521" s="59"/>
      <c r="AP521" s="59"/>
      <c r="AQ521" s="74"/>
      <c r="AR521" s="74"/>
      <c r="AS521" s="62"/>
      <c r="AT521" s="62"/>
      <c r="AU521" s="59"/>
    </row>
    <row r="522">
      <c r="A522" s="59"/>
      <c r="B522" s="60" t="str">
        <f>IFERROR(VLOOKUP($A522,contratos,2,FALSE),"")</f>
        <v/>
      </c>
      <c r="C522" s="61" t="str">
        <f t="shared" si="1"/>
        <v/>
      </c>
      <c r="D522" s="62"/>
      <c r="E522" s="62"/>
      <c r="F522" s="63"/>
      <c r="G522" s="62"/>
      <c r="H522" s="65"/>
      <c r="I522" s="65"/>
      <c r="J522" s="66" t="str">
        <f>IF(I522&lt;&gt;"",(I522-H522)-almoco,"")</f>
        <v/>
      </c>
      <c r="K522" s="67"/>
      <c r="L522" s="59"/>
      <c r="M522" s="59"/>
      <c r="N522" s="68"/>
      <c r="O522" s="69"/>
      <c r="P522" s="69"/>
      <c r="Q522" s="59"/>
      <c r="R522" s="69"/>
      <c r="S522" s="59"/>
      <c r="T522" s="59"/>
      <c r="U522" s="62"/>
      <c r="V522" s="65"/>
      <c r="W522" s="65"/>
      <c r="X522" s="66" t="str">
        <f>IF(W522&lt;&gt;"",IF((W522-V522)-almoco&gt;=corte_almoco,(W522-V522)-almoco,(W522-V522)),"")</f>
        <v/>
      </c>
      <c r="Y522" s="66" t="str">
        <f t="shared" si="2"/>
        <v/>
      </c>
      <c r="Z522" s="59"/>
      <c r="AA522" s="59"/>
      <c r="AB522" s="59"/>
      <c r="AC522" s="70"/>
      <c r="AD522" s="70"/>
      <c r="AE522" s="71" t="str">
        <f t="shared" si="3"/>
        <v/>
      </c>
      <c r="AF522" s="71" t="str">
        <f>IF(X522&lt;&gt;"",(HOUR(X522)+MINUTE(X522)/60)*custohh,"")</f>
        <v/>
      </c>
      <c r="AG522" s="70"/>
      <c r="AH522" s="71" t="str">
        <f t="shared" si="4"/>
        <v/>
      </c>
      <c r="AI522" s="59"/>
      <c r="AJ522" s="59"/>
      <c r="AK522" s="59"/>
      <c r="AL522" s="72"/>
      <c r="AM522" s="59"/>
      <c r="AN522" s="73"/>
      <c r="AO522" s="59"/>
      <c r="AP522" s="59"/>
      <c r="AQ522" s="74"/>
      <c r="AR522" s="74"/>
      <c r="AS522" s="62"/>
      <c r="AT522" s="62"/>
      <c r="AU522" s="59"/>
    </row>
    <row r="523">
      <c r="A523" s="59"/>
      <c r="B523" s="60" t="str">
        <f>IFERROR(VLOOKUP($A523,contratos,2,FALSE),"")</f>
        <v/>
      </c>
      <c r="C523" s="61" t="str">
        <f t="shared" si="1"/>
        <v/>
      </c>
      <c r="D523" s="62"/>
      <c r="E523" s="62"/>
      <c r="F523" s="63"/>
      <c r="G523" s="62"/>
      <c r="H523" s="65"/>
      <c r="I523" s="65"/>
      <c r="J523" s="66" t="str">
        <f>IF(I523&lt;&gt;"",(I523-H523)-almoco,"")</f>
        <v/>
      </c>
      <c r="K523" s="67"/>
      <c r="L523" s="59"/>
      <c r="M523" s="59"/>
      <c r="N523" s="68"/>
      <c r="O523" s="69"/>
      <c r="P523" s="69"/>
      <c r="Q523" s="59"/>
      <c r="R523" s="69"/>
      <c r="S523" s="59"/>
      <c r="T523" s="59"/>
      <c r="U523" s="62"/>
      <c r="V523" s="65"/>
      <c r="W523" s="65"/>
      <c r="X523" s="66" t="str">
        <f>IF(W523&lt;&gt;"",IF((W523-V523)-almoco&gt;=corte_almoco,(W523-V523)-almoco,(W523-V523)),"")</f>
        <v/>
      </c>
      <c r="Y523" s="66" t="str">
        <f t="shared" si="2"/>
        <v/>
      </c>
      <c r="Z523" s="59"/>
      <c r="AA523" s="59"/>
      <c r="AB523" s="59"/>
      <c r="AC523" s="70"/>
      <c r="AD523" s="70"/>
      <c r="AE523" s="71" t="str">
        <f t="shared" si="3"/>
        <v/>
      </c>
      <c r="AF523" s="71" t="str">
        <f>IF(X523&lt;&gt;"",(HOUR(X523)+MINUTE(X523)/60)*custohh,"")</f>
        <v/>
      </c>
      <c r="AG523" s="70"/>
      <c r="AH523" s="71" t="str">
        <f t="shared" si="4"/>
        <v/>
      </c>
      <c r="AI523" s="59"/>
      <c r="AJ523" s="59"/>
      <c r="AK523" s="59"/>
      <c r="AL523" s="72"/>
      <c r="AM523" s="59"/>
      <c r="AN523" s="73"/>
      <c r="AO523" s="59"/>
      <c r="AP523" s="59"/>
      <c r="AQ523" s="74"/>
      <c r="AR523" s="74"/>
      <c r="AS523" s="62"/>
      <c r="AT523" s="62"/>
      <c r="AU523" s="59"/>
    </row>
    <row r="524">
      <c r="A524" s="59"/>
      <c r="B524" s="60" t="str">
        <f>IFERROR(VLOOKUP($A524,contratos,2,FALSE),"")</f>
        <v/>
      </c>
      <c r="C524" s="61" t="str">
        <f t="shared" si="1"/>
        <v/>
      </c>
      <c r="D524" s="62"/>
      <c r="E524" s="62"/>
      <c r="F524" s="63"/>
      <c r="G524" s="62"/>
      <c r="H524" s="65"/>
      <c r="I524" s="65"/>
      <c r="J524" s="66" t="str">
        <f>IF(I524&lt;&gt;"",(I524-H524)-almoco,"")</f>
        <v/>
      </c>
      <c r="K524" s="67"/>
      <c r="L524" s="59"/>
      <c r="M524" s="59"/>
      <c r="N524" s="68"/>
      <c r="O524" s="69"/>
      <c r="P524" s="69"/>
      <c r="Q524" s="59"/>
      <c r="R524" s="69"/>
      <c r="S524" s="59"/>
      <c r="T524" s="59"/>
      <c r="U524" s="62"/>
      <c r="V524" s="65"/>
      <c r="W524" s="65"/>
      <c r="X524" s="66" t="str">
        <f>IF(W524&lt;&gt;"",IF((W524-V524)-almoco&gt;=corte_almoco,(W524-V524)-almoco,(W524-V524)),"")</f>
        <v/>
      </c>
      <c r="Y524" s="66" t="str">
        <f t="shared" si="2"/>
        <v/>
      </c>
      <c r="Z524" s="59"/>
      <c r="AA524" s="59"/>
      <c r="AB524" s="59"/>
      <c r="AC524" s="70"/>
      <c r="AD524" s="70"/>
      <c r="AE524" s="71" t="str">
        <f t="shared" si="3"/>
        <v/>
      </c>
      <c r="AF524" s="71" t="str">
        <f>IF(X524&lt;&gt;"",(HOUR(X524)+MINUTE(X524)/60)*custohh,"")</f>
        <v/>
      </c>
      <c r="AG524" s="70"/>
      <c r="AH524" s="71" t="str">
        <f t="shared" si="4"/>
        <v/>
      </c>
      <c r="AI524" s="59"/>
      <c r="AJ524" s="59"/>
      <c r="AK524" s="59"/>
      <c r="AL524" s="72"/>
      <c r="AM524" s="59"/>
      <c r="AN524" s="73"/>
      <c r="AO524" s="59"/>
      <c r="AP524" s="59"/>
      <c r="AQ524" s="74"/>
      <c r="AR524" s="74"/>
      <c r="AS524" s="62"/>
      <c r="AT524" s="62"/>
      <c r="AU524" s="59"/>
    </row>
    <row r="525">
      <c r="A525" s="59"/>
      <c r="B525" s="60" t="str">
        <f>IFERROR(VLOOKUP($A525,contratos,2,FALSE),"")</f>
        <v/>
      </c>
      <c r="C525" s="61" t="str">
        <f t="shared" si="1"/>
        <v/>
      </c>
      <c r="D525" s="62"/>
      <c r="E525" s="62"/>
      <c r="F525" s="63"/>
      <c r="G525" s="62"/>
      <c r="H525" s="65"/>
      <c r="I525" s="65"/>
      <c r="J525" s="66" t="str">
        <f>IF(I525&lt;&gt;"",(I525-H525)-almoco,"")</f>
        <v/>
      </c>
      <c r="K525" s="67"/>
      <c r="L525" s="59"/>
      <c r="M525" s="59"/>
      <c r="N525" s="68"/>
      <c r="O525" s="69"/>
      <c r="P525" s="69"/>
      <c r="Q525" s="59"/>
      <c r="R525" s="69"/>
      <c r="S525" s="59"/>
      <c r="T525" s="59"/>
      <c r="U525" s="62"/>
      <c r="V525" s="65"/>
      <c r="W525" s="65"/>
      <c r="X525" s="66" t="str">
        <f>IF(W525&lt;&gt;"",IF((W525-V525)-almoco&gt;=corte_almoco,(W525-V525)-almoco,(W525-V525)),"")</f>
        <v/>
      </c>
      <c r="Y525" s="66" t="str">
        <f t="shared" si="2"/>
        <v/>
      </c>
      <c r="Z525" s="59"/>
      <c r="AA525" s="59"/>
      <c r="AB525" s="59"/>
      <c r="AC525" s="70"/>
      <c r="AD525" s="70"/>
      <c r="AE525" s="71" t="str">
        <f t="shared" si="3"/>
        <v/>
      </c>
      <c r="AF525" s="71" t="str">
        <f>IF(X525&lt;&gt;"",(HOUR(X525)+MINUTE(X525)/60)*custohh,"")</f>
        <v/>
      </c>
      <c r="AG525" s="70"/>
      <c r="AH525" s="71" t="str">
        <f t="shared" si="4"/>
        <v/>
      </c>
      <c r="AI525" s="59"/>
      <c r="AJ525" s="59"/>
      <c r="AK525" s="59"/>
      <c r="AL525" s="72"/>
      <c r="AM525" s="59"/>
      <c r="AN525" s="73"/>
      <c r="AO525" s="59"/>
      <c r="AP525" s="59"/>
      <c r="AQ525" s="74"/>
      <c r="AR525" s="74"/>
      <c r="AS525" s="62"/>
      <c r="AT525" s="62"/>
      <c r="AU525" s="59"/>
    </row>
    <row r="526">
      <c r="A526" s="59"/>
      <c r="B526" s="60" t="str">
        <f>IFERROR(VLOOKUP($A526,contratos,2,FALSE),"")</f>
        <v/>
      </c>
      <c r="C526" s="61" t="str">
        <f t="shared" si="1"/>
        <v/>
      </c>
      <c r="D526" s="62"/>
      <c r="E526" s="62"/>
      <c r="F526" s="63"/>
      <c r="G526" s="62"/>
      <c r="H526" s="65"/>
      <c r="I526" s="65"/>
      <c r="J526" s="66" t="str">
        <f>IF(I526&lt;&gt;"",(I526-H526)-almoco,"")</f>
        <v/>
      </c>
      <c r="K526" s="67"/>
      <c r="L526" s="59"/>
      <c r="M526" s="59"/>
      <c r="N526" s="68"/>
      <c r="O526" s="69"/>
      <c r="P526" s="69"/>
      <c r="Q526" s="59"/>
      <c r="R526" s="69"/>
      <c r="S526" s="59"/>
      <c r="T526" s="59"/>
      <c r="U526" s="62"/>
      <c r="V526" s="65"/>
      <c r="W526" s="65"/>
      <c r="X526" s="66" t="str">
        <f>IF(W526&lt;&gt;"",IF((W526-V526)-almoco&gt;=corte_almoco,(W526-V526)-almoco,(W526-V526)),"")</f>
        <v/>
      </c>
      <c r="Y526" s="66" t="str">
        <f t="shared" si="2"/>
        <v/>
      </c>
      <c r="Z526" s="59"/>
      <c r="AA526" s="59"/>
      <c r="AB526" s="59"/>
      <c r="AC526" s="70"/>
      <c r="AD526" s="70"/>
      <c r="AE526" s="71" t="str">
        <f t="shared" si="3"/>
        <v/>
      </c>
      <c r="AF526" s="71" t="str">
        <f>IF(X526&lt;&gt;"",(HOUR(X526)+MINUTE(X526)/60)*custohh,"")</f>
        <v/>
      </c>
      <c r="AG526" s="70"/>
      <c r="AH526" s="71" t="str">
        <f t="shared" si="4"/>
        <v/>
      </c>
      <c r="AI526" s="59"/>
      <c r="AJ526" s="59"/>
      <c r="AK526" s="59"/>
      <c r="AL526" s="72"/>
      <c r="AM526" s="59"/>
      <c r="AN526" s="73"/>
      <c r="AO526" s="59"/>
      <c r="AP526" s="59"/>
      <c r="AQ526" s="74"/>
      <c r="AR526" s="74"/>
      <c r="AS526" s="62"/>
      <c r="AT526" s="62"/>
      <c r="AU526" s="59"/>
    </row>
    <row r="527">
      <c r="A527" s="59"/>
      <c r="B527" s="60" t="str">
        <f>IFERROR(VLOOKUP($A527,contratos,2,FALSE),"")</f>
        <v/>
      </c>
      <c r="C527" s="61" t="str">
        <f t="shared" si="1"/>
        <v/>
      </c>
      <c r="D527" s="62"/>
      <c r="E527" s="62"/>
      <c r="F527" s="63"/>
      <c r="G527" s="62"/>
      <c r="H527" s="65"/>
      <c r="I527" s="65"/>
      <c r="J527" s="66" t="str">
        <f>IF(I527&lt;&gt;"",(I527-H527)-almoco,"")</f>
        <v/>
      </c>
      <c r="K527" s="67"/>
      <c r="L527" s="59"/>
      <c r="M527" s="59"/>
      <c r="N527" s="68"/>
      <c r="O527" s="69"/>
      <c r="P527" s="69"/>
      <c r="Q527" s="59"/>
      <c r="R527" s="69"/>
      <c r="S527" s="59"/>
      <c r="T527" s="59"/>
      <c r="U527" s="62"/>
      <c r="V527" s="65"/>
      <c r="W527" s="65"/>
      <c r="X527" s="66" t="str">
        <f>IF(W527&lt;&gt;"",IF((W527-V527)-almoco&gt;=corte_almoco,(W527-V527)-almoco,(W527-V527)),"")</f>
        <v/>
      </c>
      <c r="Y527" s="66" t="str">
        <f t="shared" si="2"/>
        <v/>
      </c>
      <c r="Z527" s="59"/>
      <c r="AA527" s="59"/>
      <c r="AB527" s="59"/>
      <c r="AC527" s="70"/>
      <c r="AD527" s="70"/>
      <c r="AE527" s="71" t="str">
        <f t="shared" si="3"/>
        <v/>
      </c>
      <c r="AF527" s="71" t="str">
        <f>IF(X527&lt;&gt;"",(HOUR(X527)+MINUTE(X527)/60)*custohh,"")</f>
        <v/>
      </c>
      <c r="AG527" s="70"/>
      <c r="AH527" s="71" t="str">
        <f t="shared" si="4"/>
        <v/>
      </c>
      <c r="AI527" s="59"/>
      <c r="AJ527" s="59"/>
      <c r="AK527" s="59"/>
      <c r="AL527" s="72"/>
      <c r="AM527" s="59"/>
      <c r="AN527" s="73"/>
      <c r="AO527" s="59"/>
      <c r="AP527" s="59"/>
      <c r="AQ527" s="74"/>
      <c r="AR527" s="74"/>
      <c r="AS527" s="62"/>
      <c r="AT527" s="62"/>
      <c r="AU527" s="59"/>
    </row>
    <row r="528">
      <c r="A528" s="59"/>
      <c r="B528" s="60" t="str">
        <f>IFERROR(VLOOKUP($A528,contratos,2,FALSE),"")</f>
        <v/>
      </c>
      <c r="C528" s="61" t="str">
        <f t="shared" si="1"/>
        <v/>
      </c>
      <c r="D528" s="62"/>
      <c r="E528" s="62"/>
      <c r="F528" s="63"/>
      <c r="G528" s="62"/>
      <c r="H528" s="65"/>
      <c r="I528" s="65"/>
      <c r="J528" s="66" t="str">
        <f>IF(I528&lt;&gt;"",(I528-H528)-almoco,"")</f>
        <v/>
      </c>
      <c r="K528" s="67"/>
      <c r="L528" s="59"/>
      <c r="M528" s="59"/>
      <c r="N528" s="68"/>
      <c r="O528" s="69"/>
      <c r="P528" s="69"/>
      <c r="Q528" s="59"/>
      <c r="R528" s="69"/>
      <c r="S528" s="59"/>
      <c r="T528" s="59"/>
      <c r="U528" s="62"/>
      <c r="V528" s="65"/>
      <c r="W528" s="65"/>
      <c r="X528" s="66" t="str">
        <f>IF(W528&lt;&gt;"",IF((W528-V528)-almoco&gt;=corte_almoco,(W528-V528)-almoco,(W528-V528)),"")</f>
        <v/>
      </c>
      <c r="Y528" s="66" t="str">
        <f t="shared" si="2"/>
        <v/>
      </c>
      <c r="Z528" s="59"/>
      <c r="AA528" s="59"/>
      <c r="AB528" s="59"/>
      <c r="AC528" s="70"/>
      <c r="AD528" s="70"/>
      <c r="AE528" s="71" t="str">
        <f t="shared" si="3"/>
        <v/>
      </c>
      <c r="AF528" s="71" t="str">
        <f>IF(X528&lt;&gt;"",(HOUR(X528)+MINUTE(X528)/60)*custohh,"")</f>
        <v/>
      </c>
      <c r="AG528" s="70"/>
      <c r="AH528" s="71" t="str">
        <f t="shared" si="4"/>
        <v/>
      </c>
      <c r="AI528" s="59"/>
      <c r="AJ528" s="59"/>
      <c r="AK528" s="59"/>
      <c r="AL528" s="72"/>
      <c r="AM528" s="59"/>
      <c r="AN528" s="73"/>
      <c r="AO528" s="59"/>
      <c r="AP528" s="59"/>
      <c r="AQ528" s="74"/>
      <c r="AR528" s="74"/>
      <c r="AS528" s="62"/>
      <c r="AT528" s="62"/>
      <c r="AU528" s="59"/>
    </row>
    <row r="529">
      <c r="A529" s="59"/>
      <c r="B529" s="60" t="str">
        <f>IFERROR(VLOOKUP($A529,contratos,2,FALSE),"")</f>
        <v/>
      </c>
      <c r="C529" s="61" t="str">
        <f t="shared" si="1"/>
        <v/>
      </c>
      <c r="D529" s="62"/>
      <c r="E529" s="62"/>
      <c r="F529" s="63"/>
      <c r="G529" s="62"/>
      <c r="H529" s="65"/>
      <c r="I529" s="65"/>
      <c r="J529" s="66" t="str">
        <f>IF(I529&lt;&gt;"",(I529-H529)-almoco,"")</f>
        <v/>
      </c>
      <c r="K529" s="67"/>
      <c r="L529" s="59"/>
      <c r="M529" s="59"/>
      <c r="N529" s="68"/>
      <c r="O529" s="69"/>
      <c r="P529" s="69"/>
      <c r="Q529" s="59"/>
      <c r="R529" s="69"/>
      <c r="S529" s="59"/>
      <c r="T529" s="59"/>
      <c r="U529" s="62"/>
      <c r="V529" s="65"/>
      <c r="W529" s="65"/>
      <c r="X529" s="66" t="str">
        <f>IF(W529&lt;&gt;"",IF((W529-V529)-almoco&gt;=corte_almoco,(W529-V529)-almoco,(W529-V529)),"")</f>
        <v/>
      </c>
      <c r="Y529" s="66" t="str">
        <f t="shared" si="2"/>
        <v/>
      </c>
      <c r="Z529" s="59"/>
      <c r="AA529" s="59"/>
      <c r="AB529" s="59"/>
      <c r="AC529" s="70"/>
      <c r="AD529" s="70"/>
      <c r="AE529" s="71" t="str">
        <f t="shared" si="3"/>
        <v/>
      </c>
      <c r="AF529" s="71" t="str">
        <f>IF(X529&lt;&gt;"",(HOUR(X529)+MINUTE(X529)/60)*custohh,"")</f>
        <v/>
      </c>
      <c r="AG529" s="70"/>
      <c r="AH529" s="71" t="str">
        <f t="shared" si="4"/>
        <v/>
      </c>
      <c r="AI529" s="59"/>
      <c r="AJ529" s="59"/>
      <c r="AK529" s="59"/>
      <c r="AL529" s="72"/>
      <c r="AM529" s="59"/>
      <c r="AN529" s="73"/>
      <c r="AO529" s="59"/>
      <c r="AP529" s="59"/>
      <c r="AQ529" s="74"/>
      <c r="AR529" s="74"/>
      <c r="AS529" s="62"/>
      <c r="AT529" s="62"/>
      <c r="AU529" s="59"/>
    </row>
    <row r="530">
      <c r="A530" s="59"/>
      <c r="B530" s="60" t="str">
        <f>IFERROR(VLOOKUP($A530,contratos,2,FALSE),"")</f>
        <v/>
      </c>
      <c r="C530" s="61" t="str">
        <f t="shared" si="1"/>
        <v/>
      </c>
      <c r="D530" s="62"/>
      <c r="E530" s="62"/>
      <c r="F530" s="63"/>
      <c r="G530" s="62"/>
      <c r="H530" s="65"/>
      <c r="I530" s="65"/>
      <c r="J530" s="66" t="str">
        <f>IF(I530&lt;&gt;"",(I530-H530)-almoco,"")</f>
        <v/>
      </c>
      <c r="K530" s="67"/>
      <c r="L530" s="59"/>
      <c r="M530" s="59"/>
      <c r="N530" s="68"/>
      <c r="O530" s="69"/>
      <c r="P530" s="69"/>
      <c r="Q530" s="59"/>
      <c r="R530" s="69"/>
      <c r="S530" s="59"/>
      <c r="T530" s="59"/>
      <c r="U530" s="62"/>
      <c r="V530" s="65"/>
      <c r="W530" s="65"/>
      <c r="X530" s="66" t="str">
        <f>IF(W530&lt;&gt;"",IF((W530-V530)-almoco&gt;=corte_almoco,(W530-V530)-almoco,(W530-V530)),"")</f>
        <v/>
      </c>
      <c r="Y530" s="66" t="str">
        <f t="shared" si="2"/>
        <v/>
      </c>
      <c r="Z530" s="59"/>
      <c r="AA530" s="59"/>
      <c r="AB530" s="59"/>
      <c r="AC530" s="70"/>
      <c r="AD530" s="70"/>
      <c r="AE530" s="71" t="str">
        <f t="shared" si="3"/>
        <v/>
      </c>
      <c r="AF530" s="71" t="str">
        <f>IF(X530&lt;&gt;"",(HOUR(X530)+MINUTE(X530)/60)*custohh,"")</f>
        <v/>
      </c>
      <c r="AG530" s="70"/>
      <c r="AH530" s="71" t="str">
        <f t="shared" si="4"/>
        <v/>
      </c>
      <c r="AI530" s="59"/>
      <c r="AJ530" s="59"/>
      <c r="AK530" s="59"/>
      <c r="AL530" s="72"/>
      <c r="AM530" s="59"/>
      <c r="AN530" s="73"/>
      <c r="AO530" s="59"/>
      <c r="AP530" s="59"/>
      <c r="AQ530" s="74"/>
      <c r="AR530" s="74"/>
      <c r="AS530" s="62"/>
      <c r="AT530" s="62"/>
      <c r="AU530" s="59"/>
    </row>
    <row r="531">
      <c r="A531" s="59"/>
      <c r="B531" s="60" t="str">
        <f>IFERROR(VLOOKUP($A531,contratos,2,FALSE),"")</f>
        <v/>
      </c>
      <c r="C531" s="61" t="str">
        <f t="shared" si="1"/>
        <v/>
      </c>
      <c r="D531" s="62"/>
      <c r="E531" s="62"/>
      <c r="F531" s="63"/>
      <c r="G531" s="62"/>
      <c r="H531" s="65"/>
      <c r="I531" s="65"/>
      <c r="J531" s="66" t="str">
        <f>IF(I531&lt;&gt;"",(I531-H531)-almoco,"")</f>
        <v/>
      </c>
      <c r="K531" s="67"/>
      <c r="L531" s="59"/>
      <c r="M531" s="59"/>
      <c r="N531" s="68"/>
      <c r="O531" s="69"/>
      <c r="P531" s="69"/>
      <c r="Q531" s="59"/>
      <c r="R531" s="69"/>
      <c r="S531" s="59"/>
      <c r="T531" s="59"/>
      <c r="U531" s="62"/>
      <c r="V531" s="65"/>
      <c r="W531" s="65"/>
      <c r="X531" s="66" t="str">
        <f>IF(W531&lt;&gt;"",IF((W531-V531)-almoco&gt;=corte_almoco,(W531-V531)-almoco,(W531-V531)),"")</f>
        <v/>
      </c>
      <c r="Y531" s="66" t="str">
        <f t="shared" si="2"/>
        <v/>
      </c>
      <c r="Z531" s="59"/>
      <c r="AA531" s="59"/>
      <c r="AB531" s="59"/>
      <c r="AC531" s="70"/>
      <c r="AD531" s="70"/>
      <c r="AE531" s="71" t="str">
        <f t="shared" si="3"/>
        <v/>
      </c>
      <c r="AF531" s="71" t="str">
        <f>IF(X531&lt;&gt;"",(HOUR(X531)+MINUTE(X531)/60)*custohh,"")</f>
        <v/>
      </c>
      <c r="AG531" s="70"/>
      <c r="AH531" s="71" t="str">
        <f t="shared" si="4"/>
        <v/>
      </c>
      <c r="AI531" s="59"/>
      <c r="AJ531" s="59"/>
      <c r="AK531" s="59"/>
      <c r="AL531" s="72"/>
      <c r="AM531" s="59"/>
      <c r="AN531" s="73"/>
      <c r="AO531" s="59"/>
      <c r="AP531" s="59"/>
      <c r="AQ531" s="74"/>
      <c r="AR531" s="74"/>
      <c r="AS531" s="62"/>
      <c r="AT531" s="62"/>
      <c r="AU531" s="59"/>
    </row>
    <row r="532">
      <c r="A532" s="59"/>
      <c r="B532" s="60" t="str">
        <f>IFERROR(VLOOKUP($A532,contratos,2,FALSE),"")</f>
        <v/>
      </c>
      <c r="C532" s="61" t="str">
        <f t="shared" si="1"/>
        <v/>
      </c>
      <c r="D532" s="62"/>
      <c r="E532" s="62"/>
      <c r="F532" s="63"/>
      <c r="G532" s="62"/>
      <c r="H532" s="65"/>
      <c r="I532" s="65"/>
      <c r="J532" s="66" t="str">
        <f>IF(I532&lt;&gt;"",(I532-H532)-almoco,"")</f>
        <v/>
      </c>
      <c r="K532" s="67"/>
      <c r="L532" s="59"/>
      <c r="M532" s="59"/>
      <c r="N532" s="68"/>
      <c r="O532" s="69"/>
      <c r="P532" s="69"/>
      <c r="Q532" s="59"/>
      <c r="R532" s="69"/>
      <c r="S532" s="59"/>
      <c r="T532" s="59"/>
      <c r="U532" s="62"/>
      <c r="V532" s="65"/>
      <c r="W532" s="65"/>
      <c r="X532" s="66" t="str">
        <f>IF(W532&lt;&gt;"",IF((W532-V532)-almoco&gt;=corte_almoco,(W532-V532)-almoco,(W532-V532)),"")</f>
        <v/>
      </c>
      <c r="Y532" s="66" t="str">
        <f t="shared" si="2"/>
        <v/>
      </c>
      <c r="Z532" s="59"/>
      <c r="AA532" s="59"/>
      <c r="AB532" s="59"/>
      <c r="AC532" s="70"/>
      <c r="AD532" s="70"/>
      <c r="AE532" s="71" t="str">
        <f t="shared" si="3"/>
        <v/>
      </c>
      <c r="AF532" s="71" t="str">
        <f>IF(X532&lt;&gt;"",(HOUR(X532)+MINUTE(X532)/60)*custohh,"")</f>
        <v/>
      </c>
      <c r="AG532" s="70"/>
      <c r="AH532" s="71" t="str">
        <f t="shared" si="4"/>
        <v/>
      </c>
      <c r="AI532" s="59"/>
      <c r="AJ532" s="59"/>
      <c r="AK532" s="59"/>
      <c r="AL532" s="72"/>
      <c r="AM532" s="59"/>
      <c r="AN532" s="73"/>
      <c r="AO532" s="59"/>
      <c r="AP532" s="59"/>
      <c r="AQ532" s="74"/>
      <c r="AR532" s="74"/>
      <c r="AS532" s="62"/>
      <c r="AT532" s="62"/>
      <c r="AU532" s="59"/>
    </row>
    <row r="533">
      <c r="A533" s="59"/>
      <c r="B533" s="60" t="str">
        <f>IFERROR(VLOOKUP($A533,contratos,2,FALSE),"")</f>
        <v/>
      </c>
      <c r="C533" s="61" t="str">
        <f t="shared" si="1"/>
        <v/>
      </c>
      <c r="D533" s="62"/>
      <c r="E533" s="62"/>
      <c r="F533" s="63"/>
      <c r="G533" s="62"/>
      <c r="H533" s="65"/>
      <c r="I533" s="65"/>
      <c r="J533" s="66" t="str">
        <f>IF(I533&lt;&gt;"",(I533-H533)-almoco,"")</f>
        <v/>
      </c>
      <c r="K533" s="67"/>
      <c r="L533" s="59"/>
      <c r="M533" s="59"/>
      <c r="N533" s="68"/>
      <c r="O533" s="69"/>
      <c r="P533" s="69"/>
      <c r="Q533" s="59"/>
      <c r="R533" s="69"/>
      <c r="S533" s="59"/>
      <c r="T533" s="59"/>
      <c r="U533" s="62"/>
      <c r="V533" s="65"/>
      <c r="W533" s="65"/>
      <c r="X533" s="66" t="str">
        <f>IF(W533&lt;&gt;"",IF((W533-V533)-almoco&gt;=corte_almoco,(W533-V533)-almoco,(W533-V533)),"")</f>
        <v/>
      </c>
      <c r="Y533" s="66" t="str">
        <f t="shared" si="2"/>
        <v/>
      </c>
      <c r="Z533" s="59"/>
      <c r="AA533" s="59"/>
      <c r="AB533" s="59"/>
      <c r="AC533" s="70"/>
      <c r="AD533" s="70"/>
      <c r="AE533" s="71" t="str">
        <f t="shared" si="3"/>
        <v/>
      </c>
      <c r="AF533" s="71" t="str">
        <f>IF(X533&lt;&gt;"",(HOUR(X533)+MINUTE(X533)/60)*custohh,"")</f>
        <v/>
      </c>
      <c r="AG533" s="70"/>
      <c r="AH533" s="71" t="str">
        <f t="shared" si="4"/>
        <v/>
      </c>
      <c r="AI533" s="59"/>
      <c r="AJ533" s="59"/>
      <c r="AK533" s="59"/>
      <c r="AL533" s="72"/>
      <c r="AM533" s="59"/>
      <c r="AN533" s="73"/>
      <c r="AO533" s="59"/>
      <c r="AP533" s="59"/>
      <c r="AQ533" s="74"/>
      <c r="AR533" s="74"/>
      <c r="AS533" s="62"/>
      <c r="AT533" s="62"/>
      <c r="AU533" s="59"/>
    </row>
    <row r="534">
      <c r="A534" s="59"/>
      <c r="B534" s="60" t="str">
        <f>IFERROR(VLOOKUP($A534,contratos,2,FALSE),"")</f>
        <v/>
      </c>
      <c r="C534" s="61" t="str">
        <f t="shared" si="1"/>
        <v/>
      </c>
      <c r="D534" s="62"/>
      <c r="E534" s="62"/>
      <c r="F534" s="63"/>
      <c r="G534" s="62"/>
      <c r="H534" s="65"/>
      <c r="I534" s="65"/>
      <c r="J534" s="66" t="str">
        <f>IF(I534&lt;&gt;"",(I534-H534)-almoco,"")</f>
        <v/>
      </c>
      <c r="K534" s="67"/>
      <c r="L534" s="59"/>
      <c r="M534" s="59"/>
      <c r="N534" s="68"/>
      <c r="O534" s="69"/>
      <c r="P534" s="69"/>
      <c r="Q534" s="59"/>
      <c r="R534" s="69"/>
      <c r="S534" s="59"/>
      <c r="T534" s="59"/>
      <c r="U534" s="62"/>
      <c r="V534" s="65"/>
      <c r="W534" s="65"/>
      <c r="X534" s="66" t="str">
        <f>IF(W534&lt;&gt;"",IF((W534-V534)-almoco&gt;=corte_almoco,(W534-V534)-almoco,(W534-V534)),"")</f>
        <v/>
      </c>
      <c r="Y534" s="66" t="str">
        <f t="shared" si="2"/>
        <v/>
      </c>
      <c r="Z534" s="59"/>
      <c r="AA534" s="59"/>
      <c r="AB534" s="59"/>
      <c r="AC534" s="70"/>
      <c r="AD534" s="70"/>
      <c r="AE534" s="71" t="str">
        <f t="shared" si="3"/>
        <v/>
      </c>
      <c r="AF534" s="71" t="str">
        <f>IF(X534&lt;&gt;"",(HOUR(X534)+MINUTE(X534)/60)*custohh,"")</f>
        <v/>
      </c>
      <c r="AG534" s="70"/>
      <c r="AH534" s="71" t="str">
        <f t="shared" si="4"/>
        <v/>
      </c>
      <c r="AI534" s="59"/>
      <c r="AJ534" s="59"/>
      <c r="AK534" s="59"/>
      <c r="AL534" s="72"/>
      <c r="AM534" s="59"/>
      <c r="AN534" s="73"/>
      <c r="AO534" s="59"/>
      <c r="AP534" s="59"/>
      <c r="AQ534" s="74"/>
      <c r="AR534" s="74"/>
      <c r="AS534" s="62"/>
      <c r="AT534" s="62"/>
      <c r="AU534" s="59"/>
    </row>
    <row r="535">
      <c r="A535" s="59"/>
      <c r="B535" s="60" t="str">
        <f>IFERROR(VLOOKUP($A535,contratos,2,FALSE),"")</f>
        <v/>
      </c>
      <c r="C535" s="61" t="str">
        <f t="shared" si="1"/>
        <v/>
      </c>
      <c r="D535" s="62"/>
      <c r="E535" s="62"/>
      <c r="F535" s="63"/>
      <c r="G535" s="62"/>
      <c r="H535" s="65"/>
      <c r="I535" s="65"/>
      <c r="J535" s="66" t="str">
        <f>IF(I535&lt;&gt;"",(I535-H535)-almoco,"")</f>
        <v/>
      </c>
      <c r="K535" s="67"/>
      <c r="L535" s="59"/>
      <c r="M535" s="59"/>
      <c r="N535" s="68"/>
      <c r="O535" s="69"/>
      <c r="P535" s="69"/>
      <c r="Q535" s="59"/>
      <c r="R535" s="69"/>
      <c r="S535" s="59"/>
      <c r="T535" s="59"/>
      <c r="U535" s="62"/>
      <c r="V535" s="65"/>
      <c r="W535" s="65"/>
      <c r="X535" s="66" t="str">
        <f>IF(W535&lt;&gt;"",IF((W535-V535)-almoco&gt;=corte_almoco,(W535-V535)-almoco,(W535-V535)),"")</f>
        <v/>
      </c>
      <c r="Y535" s="66" t="str">
        <f t="shared" si="2"/>
        <v/>
      </c>
      <c r="Z535" s="59"/>
      <c r="AA535" s="59"/>
      <c r="AB535" s="59"/>
      <c r="AC535" s="70"/>
      <c r="AD535" s="70"/>
      <c r="AE535" s="71" t="str">
        <f t="shared" si="3"/>
        <v/>
      </c>
      <c r="AF535" s="71" t="str">
        <f>IF(X535&lt;&gt;"",(HOUR(X535)+MINUTE(X535)/60)*custohh,"")</f>
        <v/>
      </c>
      <c r="AG535" s="70"/>
      <c r="AH535" s="71" t="str">
        <f t="shared" si="4"/>
        <v/>
      </c>
      <c r="AI535" s="59"/>
      <c r="AJ535" s="59"/>
      <c r="AK535" s="59"/>
      <c r="AL535" s="72"/>
      <c r="AM535" s="59"/>
      <c r="AN535" s="73"/>
      <c r="AO535" s="59"/>
      <c r="AP535" s="59"/>
      <c r="AQ535" s="74"/>
      <c r="AR535" s="74"/>
      <c r="AS535" s="62"/>
      <c r="AT535" s="62"/>
      <c r="AU535" s="59"/>
    </row>
    <row r="536">
      <c r="A536" s="59"/>
      <c r="B536" s="60" t="str">
        <f>IFERROR(VLOOKUP($A536,contratos,2,FALSE),"")</f>
        <v/>
      </c>
      <c r="C536" s="61" t="str">
        <f t="shared" si="1"/>
        <v/>
      </c>
      <c r="D536" s="62"/>
      <c r="E536" s="62"/>
      <c r="F536" s="63"/>
      <c r="G536" s="62"/>
      <c r="H536" s="65"/>
      <c r="I536" s="65"/>
      <c r="J536" s="66" t="str">
        <f>IF(I536&lt;&gt;"",(I536-H536)-almoco,"")</f>
        <v/>
      </c>
      <c r="K536" s="67"/>
      <c r="L536" s="59"/>
      <c r="M536" s="59"/>
      <c r="N536" s="68"/>
      <c r="O536" s="69"/>
      <c r="P536" s="69"/>
      <c r="Q536" s="59"/>
      <c r="R536" s="69"/>
      <c r="S536" s="59"/>
      <c r="T536" s="59"/>
      <c r="U536" s="62"/>
      <c r="V536" s="65"/>
      <c r="W536" s="65"/>
      <c r="X536" s="66" t="str">
        <f>IF(W536&lt;&gt;"",IF((W536-V536)-almoco&gt;=corte_almoco,(W536-V536)-almoco,(W536-V536)),"")</f>
        <v/>
      </c>
      <c r="Y536" s="66" t="str">
        <f t="shared" si="2"/>
        <v/>
      </c>
      <c r="Z536" s="59"/>
      <c r="AA536" s="59"/>
      <c r="AB536" s="59"/>
      <c r="AC536" s="70"/>
      <c r="AD536" s="70"/>
      <c r="AE536" s="71" t="str">
        <f t="shared" si="3"/>
        <v/>
      </c>
      <c r="AF536" s="71" t="str">
        <f>IF(X536&lt;&gt;"",(HOUR(X536)+MINUTE(X536)/60)*custohh,"")</f>
        <v/>
      </c>
      <c r="AG536" s="70"/>
      <c r="AH536" s="71" t="str">
        <f t="shared" si="4"/>
        <v/>
      </c>
      <c r="AI536" s="59"/>
      <c r="AJ536" s="59"/>
      <c r="AK536" s="59"/>
      <c r="AL536" s="72"/>
      <c r="AM536" s="59"/>
      <c r="AN536" s="73"/>
      <c r="AO536" s="59"/>
      <c r="AP536" s="59"/>
      <c r="AQ536" s="74"/>
      <c r="AR536" s="74"/>
      <c r="AS536" s="62"/>
      <c r="AT536" s="62"/>
      <c r="AU536" s="59"/>
    </row>
    <row r="537">
      <c r="A537" s="59"/>
      <c r="B537" s="60" t="str">
        <f>IFERROR(VLOOKUP($A537,contratos,2,FALSE),"")</f>
        <v/>
      </c>
      <c r="C537" s="61" t="str">
        <f t="shared" si="1"/>
        <v/>
      </c>
      <c r="D537" s="62"/>
      <c r="E537" s="62"/>
      <c r="F537" s="63"/>
      <c r="G537" s="62"/>
      <c r="H537" s="65"/>
      <c r="I537" s="65"/>
      <c r="J537" s="66" t="str">
        <f>IF(I537&lt;&gt;"",(I537-H537)-almoco,"")</f>
        <v/>
      </c>
      <c r="K537" s="67"/>
      <c r="L537" s="59"/>
      <c r="M537" s="59"/>
      <c r="N537" s="68"/>
      <c r="O537" s="69"/>
      <c r="P537" s="69"/>
      <c r="Q537" s="59"/>
      <c r="R537" s="69"/>
      <c r="S537" s="59"/>
      <c r="T537" s="59"/>
      <c r="U537" s="62"/>
      <c r="V537" s="65"/>
      <c r="W537" s="65"/>
      <c r="X537" s="66" t="str">
        <f>IF(W537&lt;&gt;"",IF((W537-V537)-almoco&gt;=corte_almoco,(W537-V537)-almoco,(W537-V537)),"")</f>
        <v/>
      </c>
      <c r="Y537" s="66" t="str">
        <f t="shared" si="2"/>
        <v/>
      </c>
      <c r="Z537" s="59"/>
      <c r="AA537" s="59"/>
      <c r="AB537" s="59"/>
      <c r="AC537" s="70"/>
      <c r="AD537" s="70"/>
      <c r="AE537" s="71" t="str">
        <f t="shared" si="3"/>
        <v/>
      </c>
      <c r="AF537" s="71" t="str">
        <f>IF(X537&lt;&gt;"",(HOUR(X537)+MINUTE(X537)/60)*custohh,"")</f>
        <v/>
      </c>
      <c r="AG537" s="70"/>
      <c r="AH537" s="71" t="str">
        <f t="shared" si="4"/>
        <v/>
      </c>
      <c r="AI537" s="59"/>
      <c r="AJ537" s="59"/>
      <c r="AK537" s="59"/>
      <c r="AL537" s="72"/>
      <c r="AM537" s="59"/>
      <c r="AN537" s="73"/>
      <c r="AO537" s="59"/>
      <c r="AP537" s="59"/>
      <c r="AQ537" s="74"/>
      <c r="AR537" s="74"/>
      <c r="AS537" s="62"/>
      <c r="AT537" s="62"/>
      <c r="AU537" s="59"/>
    </row>
    <row r="538">
      <c r="A538" s="59"/>
      <c r="B538" s="60" t="str">
        <f>IFERROR(VLOOKUP($A538,contratos,2,FALSE),"")</f>
        <v/>
      </c>
      <c r="C538" s="61" t="str">
        <f t="shared" si="1"/>
        <v/>
      </c>
      <c r="D538" s="62"/>
      <c r="E538" s="62"/>
      <c r="F538" s="63"/>
      <c r="G538" s="62"/>
      <c r="H538" s="65"/>
      <c r="I538" s="65"/>
      <c r="J538" s="66" t="str">
        <f>IF(I538&lt;&gt;"",(I538-H538)-almoco,"")</f>
        <v/>
      </c>
      <c r="K538" s="67"/>
      <c r="L538" s="59"/>
      <c r="M538" s="59"/>
      <c r="N538" s="68"/>
      <c r="O538" s="69"/>
      <c r="P538" s="69"/>
      <c r="Q538" s="59"/>
      <c r="R538" s="69"/>
      <c r="S538" s="59"/>
      <c r="T538" s="59"/>
      <c r="U538" s="62"/>
      <c r="V538" s="65"/>
      <c r="W538" s="65"/>
      <c r="X538" s="66" t="str">
        <f>IF(W538&lt;&gt;"",IF((W538-V538)-almoco&gt;=corte_almoco,(W538-V538)-almoco,(W538-V538)),"")</f>
        <v/>
      </c>
      <c r="Y538" s="66" t="str">
        <f t="shared" si="2"/>
        <v/>
      </c>
      <c r="Z538" s="59"/>
      <c r="AA538" s="59"/>
      <c r="AB538" s="59"/>
      <c r="AC538" s="70"/>
      <c r="AD538" s="70"/>
      <c r="AE538" s="71" t="str">
        <f t="shared" si="3"/>
        <v/>
      </c>
      <c r="AF538" s="71" t="str">
        <f>IF(X538&lt;&gt;"",(HOUR(X538)+MINUTE(X538)/60)*custohh,"")</f>
        <v/>
      </c>
      <c r="AG538" s="70"/>
      <c r="AH538" s="71" t="str">
        <f t="shared" si="4"/>
        <v/>
      </c>
      <c r="AI538" s="59"/>
      <c r="AJ538" s="59"/>
      <c r="AK538" s="59"/>
      <c r="AL538" s="72"/>
      <c r="AM538" s="59"/>
      <c r="AN538" s="73"/>
      <c r="AO538" s="59"/>
      <c r="AP538" s="59"/>
      <c r="AQ538" s="74"/>
      <c r="AR538" s="74"/>
      <c r="AS538" s="62"/>
      <c r="AT538" s="62"/>
      <c r="AU538" s="59"/>
    </row>
    <row r="539">
      <c r="A539" s="59"/>
      <c r="B539" s="60" t="str">
        <f>IFERROR(VLOOKUP($A539,contratos,2,FALSE),"")</f>
        <v/>
      </c>
      <c r="C539" s="61" t="str">
        <f t="shared" si="1"/>
        <v/>
      </c>
      <c r="D539" s="62"/>
      <c r="E539" s="62"/>
      <c r="F539" s="63"/>
      <c r="G539" s="62"/>
      <c r="H539" s="65"/>
      <c r="I539" s="65"/>
      <c r="J539" s="66" t="str">
        <f>IF(I539&lt;&gt;"",(I539-H539)-almoco,"")</f>
        <v/>
      </c>
      <c r="K539" s="67"/>
      <c r="L539" s="59"/>
      <c r="M539" s="59"/>
      <c r="N539" s="68"/>
      <c r="O539" s="69"/>
      <c r="P539" s="69"/>
      <c r="Q539" s="59"/>
      <c r="R539" s="69"/>
      <c r="S539" s="59"/>
      <c r="T539" s="59"/>
      <c r="U539" s="62"/>
      <c r="V539" s="65"/>
      <c r="W539" s="65"/>
      <c r="X539" s="66" t="str">
        <f>IF(W539&lt;&gt;"",IF((W539-V539)-almoco&gt;=corte_almoco,(W539-V539)-almoco,(W539-V539)),"")</f>
        <v/>
      </c>
      <c r="Y539" s="66" t="str">
        <f t="shared" si="2"/>
        <v/>
      </c>
      <c r="Z539" s="59"/>
      <c r="AA539" s="59"/>
      <c r="AB539" s="59"/>
      <c r="AC539" s="70"/>
      <c r="AD539" s="70"/>
      <c r="AE539" s="71" t="str">
        <f t="shared" si="3"/>
        <v/>
      </c>
      <c r="AF539" s="71" t="str">
        <f>IF(X539&lt;&gt;"",(HOUR(X539)+MINUTE(X539)/60)*custohh,"")</f>
        <v/>
      </c>
      <c r="AG539" s="70"/>
      <c r="AH539" s="71" t="str">
        <f t="shared" si="4"/>
        <v/>
      </c>
      <c r="AI539" s="59"/>
      <c r="AJ539" s="59"/>
      <c r="AK539" s="59"/>
      <c r="AL539" s="72"/>
      <c r="AM539" s="59"/>
      <c r="AN539" s="73"/>
      <c r="AO539" s="59"/>
      <c r="AP539" s="59"/>
      <c r="AQ539" s="74"/>
      <c r="AR539" s="74"/>
      <c r="AS539" s="62"/>
      <c r="AT539" s="62"/>
      <c r="AU539" s="59"/>
    </row>
    <row r="540">
      <c r="A540" s="59"/>
      <c r="B540" s="60" t="str">
        <f>IFERROR(VLOOKUP($A540,contratos,2,FALSE),"")</f>
        <v/>
      </c>
      <c r="C540" s="61" t="str">
        <f t="shared" si="1"/>
        <v/>
      </c>
      <c r="D540" s="62"/>
      <c r="E540" s="62"/>
      <c r="F540" s="63"/>
      <c r="G540" s="62"/>
      <c r="H540" s="65"/>
      <c r="I540" s="65"/>
      <c r="J540" s="66" t="str">
        <f>IF(I540&lt;&gt;"",(I540-H540)-almoco,"")</f>
        <v/>
      </c>
      <c r="K540" s="67"/>
      <c r="L540" s="59"/>
      <c r="M540" s="59"/>
      <c r="N540" s="68"/>
      <c r="O540" s="69"/>
      <c r="P540" s="69"/>
      <c r="Q540" s="59"/>
      <c r="R540" s="69"/>
      <c r="S540" s="59"/>
      <c r="T540" s="59"/>
      <c r="U540" s="62"/>
      <c r="V540" s="65"/>
      <c r="W540" s="65"/>
      <c r="X540" s="66" t="str">
        <f>IF(W540&lt;&gt;"",IF((W540-V540)-almoco&gt;=corte_almoco,(W540-V540)-almoco,(W540-V540)),"")</f>
        <v/>
      </c>
      <c r="Y540" s="66" t="str">
        <f t="shared" si="2"/>
        <v/>
      </c>
      <c r="Z540" s="59"/>
      <c r="AA540" s="59"/>
      <c r="AB540" s="59"/>
      <c r="AC540" s="70"/>
      <c r="AD540" s="70"/>
      <c r="AE540" s="71" t="str">
        <f t="shared" si="3"/>
        <v/>
      </c>
      <c r="AF540" s="71" t="str">
        <f>IF(X540&lt;&gt;"",(HOUR(X540)+MINUTE(X540)/60)*custohh,"")</f>
        <v/>
      </c>
      <c r="AG540" s="70"/>
      <c r="AH540" s="71" t="str">
        <f t="shared" si="4"/>
        <v/>
      </c>
      <c r="AI540" s="59"/>
      <c r="AJ540" s="59"/>
      <c r="AK540" s="59"/>
      <c r="AL540" s="72"/>
      <c r="AM540" s="59"/>
      <c r="AN540" s="73"/>
      <c r="AO540" s="59"/>
      <c r="AP540" s="59"/>
      <c r="AQ540" s="74"/>
      <c r="AR540" s="74"/>
      <c r="AS540" s="62"/>
      <c r="AT540" s="62"/>
      <c r="AU540" s="59"/>
    </row>
    <row r="541">
      <c r="A541" s="59"/>
      <c r="B541" s="60" t="str">
        <f>IFERROR(VLOOKUP($A541,contratos,2,FALSE),"")</f>
        <v/>
      </c>
      <c r="C541" s="61" t="str">
        <f t="shared" si="1"/>
        <v/>
      </c>
      <c r="D541" s="62"/>
      <c r="E541" s="62"/>
      <c r="F541" s="63"/>
      <c r="G541" s="62"/>
      <c r="H541" s="65"/>
      <c r="I541" s="65"/>
      <c r="J541" s="66" t="str">
        <f>IF(I541&lt;&gt;"",(I541-H541)-almoco,"")</f>
        <v/>
      </c>
      <c r="K541" s="67"/>
      <c r="L541" s="59"/>
      <c r="M541" s="59"/>
      <c r="N541" s="68"/>
      <c r="O541" s="69"/>
      <c r="P541" s="69"/>
      <c r="Q541" s="59"/>
      <c r="R541" s="69"/>
      <c r="S541" s="59"/>
      <c r="T541" s="59"/>
      <c r="U541" s="62"/>
      <c r="V541" s="65"/>
      <c r="W541" s="65"/>
      <c r="X541" s="66" t="str">
        <f>IF(W541&lt;&gt;"",IF((W541-V541)-almoco&gt;=corte_almoco,(W541-V541)-almoco,(W541-V541)),"")</f>
        <v/>
      </c>
      <c r="Y541" s="66" t="str">
        <f t="shared" si="2"/>
        <v/>
      </c>
      <c r="Z541" s="59"/>
      <c r="AA541" s="59"/>
      <c r="AB541" s="59"/>
      <c r="AC541" s="70"/>
      <c r="AD541" s="70"/>
      <c r="AE541" s="71" t="str">
        <f t="shared" si="3"/>
        <v/>
      </c>
      <c r="AF541" s="71" t="str">
        <f>IF(X541&lt;&gt;"",(HOUR(X541)+MINUTE(X541)/60)*custohh,"")</f>
        <v/>
      </c>
      <c r="AG541" s="70"/>
      <c r="AH541" s="71" t="str">
        <f t="shared" si="4"/>
        <v/>
      </c>
      <c r="AI541" s="59"/>
      <c r="AJ541" s="59"/>
      <c r="AK541" s="59"/>
      <c r="AL541" s="72"/>
      <c r="AM541" s="59"/>
      <c r="AN541" s="73"/>
      <c r="AO541" s="59"/>
      <c r="AP541" s="59"/>
      <c r="AQ541" s="74"/>
      <c r="AR541" s="74"/>
      <c r="AS541" s="62"/>
      <c r="AT541" s="62"/>
      <c r="AU541" s="59"/>
    </row>
    <row r="542">
      <c r="A542" s="59"/>
      <c r="B542" s="60" t="str">
        <f>IFERROR(VLOOKUP($A542,contratos,2,FALSE),"")</f>
        <v/>
      </c>
      <c r="C542" s="61" t="str">
        <f t="shared" si="1"/>
        <v/>
      </c>
      <c r="D542" s="62"/>
      <c r="E542" s="62"/>
      <c r="F542" s="63"/>
      <c r="G542" s="62"/>
      <c r="H542" s="65"/>
      <c r="I542" s="65"/>
      <c r="J542" s="66" t="str">
        <f>IF(I542&lt;&gt;"",(I542-H542)-almoco,"")</f>
        <v/>
      </c>
      <c r="K542" s="67"/>
      <c r="L542" s="59"/>
      <c r="M542" s="59"/>
      <c r="N542" s="68"/>
      <c r="O542" s="69"/>
      <c r="P542" s="69"/>
      <c r="Q542" s="59"/>
      <c r="R542" s="69"/>
      <c r="S542" s="59"/>
      <c r="T542" s="59"/>
      <c r="U542" s="62"/>
      <c r="V542" s="65"/>
      <c r="W542" s="65"/>
      <c r="X542" s="66" t="str">
        <f>IF(W542&lt;&gt;"",IF((W542-V542)-almoco&gt;=corte_almoco,(W542-V542)-almoco,(W542-V542)),"")</f>
        <v/>
      </c>
      <c r="Y542" s="66" t="str">
        <f t="shared" si="2"/>
        <v/>
      </c>
      <c r="Z542" s="59"/>
      <c r="AA542" s="59"/>
      <c r="AB542" s="59"/>
      <c r="AC542" s="70"/>
      <c r="AD542" s="70"/>
      <c r="AE542" s="71" t="str">
        <f t="shared" si="3"/>
        <v/>
      </c>
      <c r="AF542" s="71" t="str">
        <f>IF(X542&lt;&gt;"",(HOUR(X542)+MINUTE(X542)/60)*custohh,"")</f>
        <v/>
      </c>
      <c r="AG542" s="70"/>
      <c r="AH542" s="71" t="str">
        <f t="shared" si="4"/>
        <v/>
      </c>
      <c r="AI542" s="59"/>
      <c r="AJ542" s="59"/>
      <c r="AK542" s="59"/>
      <c r="AL542" s="72"/>
      <c r="AM542" s="59"/>
      <c r="AN542" s="73"/>
      <c r="AO542" s="59"/>
      <c r="AP542" s="59"/>
      <c r="AQ542" s="74"/>
      <c r="AR542" s="74"/>
      <c r="AS542" s="62"/>
      <c r="AT542" s="62"/>
      <c r="AU542" s="59"/>
    </row>
    <row r="543">
      <c r="A543" s="59"/>
      <c r="B543" s="60" t="str">
        <f>IFERROR(VLOOKUP($A543,contratos,2,FALSE),"")</f>
        <v/>
      </c>
      <c r="C543" s="61" t="str">
        <f t="shared" si="1"/>
        <v/>
      </c>
      <c r="D543" s="62"/>
      <c r="E543" s="62"/>
      <c r="F543" s="63"/>
      <c r="G543" s="62"/>
      <c r="H543" s="65"/>
      <c r="I543" s="65"/>
      <c r="J543" s="66" t="str">
        <f>IF(I543&lt;&gt;"",(I543-H543)-almoco,"")</f>
        <v/>
      </c>
      <c r="K543" s="67"/>
      <c r="L543" s="59"/>
      <c r="M543" s="59"/>
      <c r="N543" s="68"/>
      <c r="O543" s="69"/>
      <c r="P543" s="69"/>
      <c r="Q543" s="59"/>
      <c r="R543" s="69"/>
      <c r="S543" s="59"/>
      <c r="T543" s="59"/>
      <c r="U543" s="62"/>
      <c r="V543" s="65"/>
      <c r="W543" s="65"/>
      <c r="X543" s="66" t="str">
        <f>IF(W543&lt;&gt;"",IF((W543-V543)-almoco&gt;=corte_almoco,(W543-V543)-almoco,(W543-V543)),"")</f>
        <v/>
      </c>
      <c r="Y543" s="66" t="str">
        <f t="shared" si="2"/>
        <v/>
      </c>
      <c r="Z543" s="59"/>
      <c r="AA543" s="59"/>
      <c r="AB543" s="59"/>
      <c r="AC543" s="70"/>
      <c r="AD543" s="70"/>
      <c r="AE543" s="71" t="str">
        <f t="shared" si="3"/>
        <v/>
      </c>
      <c r="AF543" s="71" t="str">
        <f>IF(X543&lt;&gt;"",(HOUR(X543)+MINUTE(X543)/60)*custohh,"")</f>
        <v/>
      </c>
      <c r="AG543" s="70"/>
      <c r="AH543" s="71" t="str">
        <f t="shared" si="4"/>
        <v/>
      </c>
      <c r="AI543" s="59"/>
      <c r="AJ543" s="59"/>
      <c r="AK543" s="59"/>
      <c r="AL543" s="72"/>
      <c r="AM543" s="59"/>
      <c r="AN543" s="73"/>
      <c r="AO543" s="59"/>
      <c r="AP543" s="59"/>
      <c r="AQ543" s="74"/>
      <c r="AR543" s="74"/>
      <c r="AS543" s="62"/>
      <c r="AT543" s="62"/>
      <c r="AU543" s="59"/>
    </row>
    <row r="544">
      <c r="A544" s="59"/>
      <c r="B544" s="60" t="str">
        <f>IFERROR(VLOOKUP($A544,contratos,2,FALSE),"")</f>
        <v/>
      </c>
      <c r="C544" s="61" t="str">
        <f t="shared" si="1"/>
        <v/>
      </c>
      <c r="D544" s="62"/>
      <c r="E544" s="62"/>
      <c r="F544" s="63"/>
      <c r="G544" s="62"/>
      <c r="H544" s="65"/>
      <c r="I544" s="65"/>
      <c r="J544" s="66" t="str">
        <f>IF(I544&lt;&gt;"",(I544-H544)-almoco,"")</f>
        <v/>
      </c>
      <c r="K544" s="67"/>
      <c r="L544" s="59"/>
      <c r="M544" s="59"/>
      <c r="N544" s="68"/>
      <c r="O544" s="69"/>
      <c r="P544" s="69"/>
      <c r="Q544" s="59"/>
      <c r="R544" s="69"/>
      <c r="S544" s="59"/>
      <c r="T544" s="59"/>
      <c r="U544" s="62"/>
      <c r="V544" s="65"/>
      <c r="W544" s="65"/>
      <c r="X544" s="66" t="str">
        <f>IF(W544&lt;&gt;"",IF((W544-V544)-almoco&gt;=corte_almoco,(W544-V544)-almoco,(W544-V544)),"")</f>
        <v/>
      </c>
      <c r="Y544" s="66" t="str">
        <f t="shared" si="2"/>
        <v/>
      </c>
      <c r="Z544" s="59"/>
      <c r="AA544" s="59"/>
      <c r="AB544" s="59"/>
      <c r="AC544" s="70"/>
      <c r="AD544" s="70"/>
      <c r="AE544" s="71" t="str">
        <f t="shared" si="3"/>
        <v/>
      </c>
      <c r="AF544" s="71" t="str">
        <f>IF(X544&lt;&gt;"",(HOUR(X544)+MINUTE(X544)/60)*custohh,"")</f>
        <v/>
      </c>
      <c r="AG544" s="70"/>
      <c r="AH544" s="71" t="str">
        <f t="shared" si="4"/>
        <v/>
      </c>
      <c r="AI544" s="59"/>
      <c r="AJ544" s="59"/>
      <c r="AK544" s="59"/>
      <c r="AL544" s="72"/>
      <c r="AM544" s="59"/>
      <c r="AN544" s="73"/>
      <c r="AO544" s="59"/>
      <c r="AP544" s="59"/>
      <c r="AQ544" s="74"/>
      <c r="AR544" s="74"/>
      <c r="AS544" s="62"/>
      <c r="AT544" s="62"/>
      <c r="AU544" s="59"/>
    </row>
    <row r="545">
      <c r="A545" s="59"/>
      <c r="B545" s="60" t="str">
        <f>IFERROR(VLOOKUP($A545,contratos,2,FALSE),"")</f>
        <v/>
      </c>
      <c r="C545" s="61" t="str">
        <f t="shared" si="1"/>
        <v/>
      </c>
      <c r="D545" s="62"/>
      <c r="E545" s="62"/>
      <c r="F545" s="63"/>
      <c r="G545" s="62"/>
      <c r="H545" s="65"/>
      <c r="I545" s="65"/>
      <c r="J545" s="66" t="str">
        <f>IF(I545&lt;&gt;"",(I545-H545)-almoco,"")</f>
        <v/>
      </c>
      <c r="K545" s="67"/>
      <c r="L545" s="59"/>
      <c r="M545" s="59"/>
      <c r="N545" s="68"/>
      <c r="O545" s="69"/>
      <c r="P545" s="69"/>
      <c r="Q545" s="59"/>
      <c r="R545" s="69"/>
      <c r="S545" s="59"/>
      <c r="T545" s="59"/>
      <c r="U545" s="62"/>
      <c r="V545" s="65"/>
      <c r="W545" s="65"/>
      <c r="X545" s="66" t="str">
        <f>IF(W545&lt;&gt;"",IF((W545-V545)-almoco&gt;=corte_almoco,(W545-V545)-almoco,(W545-V545)),"")</f>
        <v/>
      </c>
      <c r="Y545" s="66" t="str">
        <f t="shared" si="2"/>
        <v/>
      </c>
      <c r="Z545" s="59"/>
      <c r="AA545" s="59"/>
      <c r="AB545" s="59"/>
      <c r="AC545" s="70"/>
      <c r="AD545" s="70"/>
      <c r="AE545" s="71" t="str">
        <f t="shared" si="3"/>
        <v/>
      </c>
      <c r="AF545" s="71" t="str">
        <f>IF(X545&lt;&gt;"",(HOUR(X545)+MINUTE(X545)/60)*custohh,"")</f>
        <v/>
      </c>
      <c r="AG545" s="70"/>
      <c r="AH545" s="71" t="str">
        <f t="shared" si="4"/>
        <v/>
      </c>
      <c r="AI545" s="59"/>
      <c r="AJ545" s="59"/>
      <c r="AK545" s="59"/>
      <c r="AL545" s="72"/>
      <c r="AM545" s="59"/>
      <c r="AN545" s="73"/>
      <c r="AO545" s="59"/>
      <c r="AP545" s="59"/>
      <c r="AQ545" s="74"/>
      <c r="AR545" s="74"/>
      <c r="AS545" s="62"/>
      <c r="AT545" s="62"/>
      <c r="AU545" s="59"/>
    </row>
    <row r="546">
      <c r="A546" s="59"/>
      <c r="B546" s="60" t="str">
        <f>IFERROR(VLOOKUP($A546,contratos,2,FALSE),"")</f>
        <v/>
      </c>
      <c r="C546" s="61" t="str">
        <f t="shared" si="1"/>
        <v/>
      </c>
      <c r="D546" s="62"/>
      <c r="E546" s="62"/>
      <c r="F546" s="63"/>
      <c r="G546" s="62"/>
      <c r="H546" s="65"/>
      <c r="I546" s="65"/>
      <c r="J546" s="66" t="str">
        <f>IF(I546&lt;&gt;"",(I546-H546)-almoco,"")</f>
        <v/>
      </c>
      <c r="K546" s="67"/>
      <c r="L546" s="59"/>
      <c r="M546" s="59"/>
      <c r="N546" s="68"/>
      <c r="O546" s="69"/>
      <c r="P546" s="69"/>
      <c r="Q546" s="59"/>
      <c r="R546" s="69"/>
      <c r="S546" s="59"/>
      <c r="T546" s="59"/>
      <c r="U546" s="62"/>
      <c r="V546" s="65"/>
      <c r="W546" s="65"/>
      <c r="X546" s="66" t="str">
        <f>IF(W546&lt;&gt;"",IF((W546-V546)-almoco&gt;=corte_almoco,(W546-V546)-almoco,(W546-V546)),"")</f>
        <v/>
      </c>
      <c r="Y546" s="66" t="str">
        <f t="shared" si="2"/>
        <v/>
      </c>
      <c r="Z546" s="59"/>
      <c r="AA546" s="59"/>
      <c r="AB546" s="59"/>
      <c r="AC546" s="70"/>
      <c r="AD546" s="70"/>
      <c r="AE546" s="71" t="str">
        <f t="shared" si="3"/>
        <v/>
      </c>
      <c r="AF546" s="71" t="str">
        <f>IF(X546&lt;&gt;"",(HOUR(X546)+MINUTE(X546)/60)*custohh,"")</f>
        <v/>
      </c>
      <c r="AG546" s="70"/>
      <c r="AH546" s="71" t="str">
        <f t="shared" si="4"/>
        <v/>
      </c>
      <c r="AI546" s="59"/>
      <c r="AJ546" s="59"/>
      <c r="AK546" s="59"/>
      <c r="AL546" s="72"/>
      <c r="AM546" s="59"/>
      <c r="AN546" s="73"/>
      <c r="AO546" s="59"/>
      <c r="AP546" s="59"/>
      <c r="AQ546" s="74"/>
      <c r="AR546" s="74"/>
      <c r="AS546" s="62"/>
      <c r="AT546" s="62"/>
      <c r="AU546" s="59"/>
    </row>
    <row r="547">
      <c r="A547" s="59"/>
      <c r="B547" s="60" t="str">
        <f>IFERROR(VLOOKUP($A547,contratos,2,FALSE),"")</f>
        <v/>
      </c>
      <c r="C547" s="61" t="str">
        <f t="shared" si="1"/>
        <v/>
      </c>
      <c r="D547" s="62"/>
      <c r="E547" s="62"/>
      <c r="F547" s="63"/>
      <c r="G547" s="62"/>
      <c r="H547" s="65"/>
      <c r="I547" s="65"/>
      <c r="J547" s="66" t="str">
        <f>IF(I547&lt;&gt;"",(I547-H547)-almoco,"")</f>
        <v/>
      </c>
      <c r="K547" s="67"/>
      <c r="L547" s="59"/>
      <c r="M547" s="59"/>
      <c r="N547" s="68"/>
      <c r="O547" s="69"/>
      <c r="P547" s="69"/>
      <c r="Q547" s="59"/>
      <c r="R547" s="69"/>
      <c r="S547" s="59"/>
      <c r="T547" s="59"/>
      <c r="U547" s="62"/>
      <c r="V547" s="65"/>
      <c r="W547" s="65"/>
      <c r="X547" s="66" t="str">
        <f>IF(W547&lt;&gt;"",IF((W547-V547)-almoco&gt;=corte_almoco,(W547-V547)-almoco,(W547-V547)),"")</f>
        <v/>
      </c>
      <c r="Y547" s="66" t="str">
        <f t="shared" si="2"/>
        <v/>
      </c>
      <c r="Z547" s="59"/>
      <c r="AA547" s="59"/>
      <c r="AB547" s="59"/>
      <c r="AC547" s="70"/>
      <c r="AD547" s="70"/>
      <c r="AE547" s="71" t="str">
        <f t="shared" si="3"/>
        <v/>
      </c>
      <c r="AF547" s="71" t="str">
        <f>IF(X547&lt;&gt;"",(HOUR(X547)+MINUTE(X547)/60)*custohh,"")</f>
        <v/>
      </c>
      <c r="AG547" s="70"/>
      <c r="AH547" s="71" t="str">
        <f t="shared" si="4"/>
        <v/>
      </c>
      <c r="AI547" s="59"/>
      <c r="AJ547" s="59"/>
      <c r="AK547" s="59"/>
      <c r="AL547" s="72"/>
      <c r="AM547" s="59"/>
      <c r="AN547" s="73"/>
      <c r="AO547" s="59"/>
      <c r="AP547" s="59"/>
      <c r="AQ547" s="74"/>
      <c r="AR547" s="74"/>
      <c r="AS547" s="62"/>
      <c r="AT547" s="62"/>
      <c r="AU547" s="59"/>
    </row>
    <row r="548">
      <c r="A548" s="59"/>
      <c r="B548" s="60" t="str">
        <f>IFERROR(VLOOKUP($A548,contratos,2,FALSE),"")</f>
        <v/>
      </c>
      <c r="C548" s="61" t="str">
        <f t="shared" si="1"/>
        <v/>
      </c>
      <c r="D548" s="62"/>
      <c r="E548" s="62"/>
      <c r="F548" s="63"/>
      <c r="G548" s="62"/>
      <c r="H548" s="65"/>
      <c r="I548" s="65"/>
      <c r="J548" s="66" t="str">
        <f>IF(I548&lt;&gt;"",(I548-H548)-almoco,"")</f>
        <v/>
      </c>
      <c r="K548" s="67"/>
      <c r="L548" s="59"/>
      <c r="M548" s="59"/>
      <c r="N548" s="68"/>
      <c r="O548" s="69"/>
      <c r="P548" s="69"/>
      <c r="Q548" s="59"/>
      <c r="R548" s="69"/>
      <c r="S548" s="59"/>
      <c r="T548" s="59"/>
      <c r="U548" s="62"/>
      <c r="V548" s="65"/>
      <c r="W548" s="65"/>
      <c r="X548" s="66" t="str">
        <f>IF(W548&lt;&gt;"",IF((W548-V548)-almoco&gt;=corte_almoco,(W548-V548)-almoco,(W548-V548)),"")</f>
        <v/>
      </c>
      <c r="Y548" s="66" t="str">
        <f t="shared" si="2"/>
        <v/>
      </c>
      <c r="Z548" s="59"/>
      <c r="AA548" s="59"/>
      <c r="AB548" s="59"/>
      <c r="AC548" s="70"/>
      <c r="AD548" s="70"/>
      <c r="AE548" s="71" t="str">
        <f t="shared" si="3"/>
        <v/>
      </c>
      <c r="AF548" s="71" t="str">
        <f>IF(X548&lt;&gt;"",(HOUR(X548)+MINUTE(X548)/60)*custohh,"")</f>
        <v/>
      </c>
      <c r="AG548" s="70"/>
      <c r="AH548" s="71" t="str">
        <f t="shared" si="4"/>
        <v/>
      </c>
      <c r="AI548" s="59"/>
      <c r="AJ548" s="59"/>
      <c r="AK548" s="59"/>
      <c r="AL548" s="72"/>
      <c r="AM548" s="59"/>
      <c r="AN548" s="73"/>
      <c r="AO548" s="59"/>
      <c r="AP548" s="59"/>
      <c r="AQ548" s="74"/>
      <c r="AR548" s="74"/>
      <c r="AS548" s="62"/>
      <c r="AT548" s="62"/>
      <c r="AU548" s="59"/>
    </row>
    <row r="549">
      <c r="A549" s="59"/>
      <c r="B549" s="60" t="str">
        <f>IFERROR(VLOOKUP($A549,contratos,2,FALSE),"")</f>
        <v/>
      </c>
      <c r="C549" s="61" t="str">
        <f t="shared" si="1"/>
        <v/>
      </c>
      <c r="D549" s="62"/>
      <c r="E549" s="62"/>
      <c r="F549" s="63"/>
      <c r="G549" s="62"/>
      <c r="H549" s="65"/>
      <c r="I549" s="65"/>
      <c r="J549" s="66" t="str">
        <f>IF(I549&lt;&gt;"",(I549-H549)-almoco,"")</f>
        <v/>
      </c>
      <c r="K549" s="67"/>
      <c r="L549" s="59"/>
      <c r="M549" s="59"/>
      <c r="N549" s="68"/>
      <c r="O549" s="69"/>
      <c r="P549" s="69"/>
      <c r="Q549" s="59"/>
      <c r="R549" s="69"/>
      <c r="S549" s="59"/>
      <c r="T549" s="59"/>
      <c r="U549" s="62"/>
      <c r="V549" s="65"/>
      <c r="W549" s="65"/>
      <c r="X549" s="66" t="str">
        <f>IF(W549&lt;&gt;"",IF((W549-V549)-almoco&gt;=corte_almoco,(W549-V549)-almoco,(W549-V549)),"")</f>
        <v/>
      </c>
      <c r="Y549" s="66" t="str">
        <f t="shared" si="2"/>
        <v/>
      </c>
      <c r="Z549" s="59"/>
      <c r="AA549" s="59"/>
      <c r="AB549" s="59"/>
      <c r="AC549" s="70"/>
      <c r="AD549" s="70"/>
      <c r="AE549" s="71" t="str">
        <f t="shared" si="3"/>
        <v/>
      </c>
      <c r="AF549" s="71" t="str">
        <f>IF(X549&lt;&gt;"",(HOUR(X549)+MINUTE(X549)/60)*custohh,"")</f>
        <v/>
      </c>
      <c r="AG549" s="70"/>
      <c r="AH549" s="71" t="str">
        <f t="shared" si="4"/>
        <v/>
      </c>
      <c r="AI549" s="59"/>
      <c r="AJ549" s="59"/>
      <c r="AK549" s="59"/>
      <c r="AL549" s="72"/>
      <c r="AM549" s="59"/>
      <c r="AN549" s="73"/>
      <c r="AO549" s="59"/>
      <c r="AP549" s="59"/>
      <c r="AQ549" s="74"/>
      <c r="AR549" s="74"/>
      <c r="AS549" s="62"/>
      <c r="AT549" s="62"/>
      <c r="AU549" s="59"/>
    </row>
    <row r="550">
      <c r="A550" s="59"/>
      <c r="B550" s="60" t="str">
        <f>IFERROR(VLOOKUP($A550,contratos,2,FALSE),"")</f>
        <v/>
      </c>
      <c r="C550" s="61" t="str">
        <f t="shared" si="1"/>
        <v/>
      </c>
      <c r="D550" s="62"/>
      <c r="E550" s="62"/>
      <c r="F550" s="63"/>
      <c r="G550" s="62"/>
      <c r="H550" s="65"/>
      <c r="I550" s="65"/>
      <c r="J550" s="66" t="str">
        <f>IF(I550&lt;&gt;"",(I550-H550)-almoco,"")</f>
        <v/>
      </c>
      <c r="K550" s="67"/>
      <c r="L550" s="59"/>
      <c r="M550" s="59"/>
      <c r="N550" s="68"/>
      <c r="O550" s="69"/>
      <c r="P550" s="69"/>
      <c r="Q550" s="59"/>
      <c r="R550" s="69"/>
      <c r="S550" s="59"/>
      <c r="T550" s="59"/>
      <c r="U550" s="62"/>
      <c r="V550" s="65"/>
      <c r="W550" s="65"/>
      <c r="X550" s="66" t="str">
        <f>IF(W550&lt;&gt;"",IF((W550-V550)-almoco&gt;=corte_almoco,(W550-V550)-almoco,(W550-V550)),"")</f>
        <v/>
      </c>
      <c r="Y550" s="66" t="str">
        <f t="shared" si="2"/>
        <v/>
      </c>
      <c r="Z550" s="59"/>
      <c r="AA550" s="59"/>
      <c r="AB550" s="59"/>
      <c r="AC550" s="70"/>
      <c r="AD550" s="70"/>
      <c r="AE550" s="71" t="str">
        <f t="shared" si="3"/>
        <v/>
      </c>
      <c r="AF550" s="71" t="str">
        <f>IF(X550&lt;&gt;"",(HOUR(X550)+MINUTE(X550)/60)*custohh,"")</f>
        <v/>
      </c>
      <c r="AG550" s="70"/>
      <c r="AH550" s="71" t="str">
        <f t="shared" si="4"/>
        <v/>
      </c>
      <c r="AI550" s="59"/>
      <c r="AJ550" s="59"/>
      <c r="AK550" s="59"/>
      <c r="AL550" s="72"/>
      <c r="AM550" s="59"/>
      <c r="AN550" s="73"/>
      <c r="AO550" s="59"/>
      <c r="AP550" s="59"/>
      <c r="AQ550" s="74"/>
      <c r="AR550" s="74"/>
      <c r="AS550" s="62"/>
      <c r="AT550" s="62"/>
      <c r="AU550" s="59"/>
    </row>
    <row r="551">
      <c r="A551" s="59"/>
      <c r="B551" s="60" t="str">
        <f>IFERROR(VLOOKUP($A551,contratos,2,FALSE),"")</f>
        <v/>
      </c>
      <c r="C551" s="61" t="str">
        <f t="shared" si="1"/>
        <v/>
      </c>
      <c r="D551" s="62"/>
      <c r="E551" s="62"/>
      <c r="F551" s="63"/>
      <c r="G551" s="62"/>
      <c r="H551" s="65"/>
      <c r="I551" s="65"/>
      <c r="J551" s="66" t="str">
        <f>IF(I551&lt;&gt;"",(I551-H551)-almoco,"")</f>
        <v/>
      </c>
      <c r="K551" s="67"/>
      <c r="L551" s="59"/>
      <c r="M551" s="59"/>
      <c r="N551" s="68"/>
      <c r="O551" s="69"/>
      <c r="P551" s="69"/>
      <c r="Q551" s="59"/>
      <c r="R551" s="69"/>
      <c r="S551" s="59"/>
      <c r="T551" s="59"/>
      <c r="U551" s="62"/>
      <c r="V551" s="65"/>
      <c r="W551" s="65"/>
      <c r="X551" s="66" t="str">
        <f>IF(W551&lt;&gt;"",IF((W551-V551)-almoco&gt;=corte_almoco,(W551-V551)-almoco,(W551-V551)),"")</f>
        <v/>
      </c>
      <c r="Y551" s="66" t="str">
        <f t="shared" si="2"/>
        <v/>
      </c>
      <c r="Z551" s="59"/>
      <c r="AA551" s="59"/>
      <c r="AB551" s="59"/>
      <c r="AC551" s="70"/>
      <c r="AD551" s="70"/>
      <c r="AE551" s="71" t="str">
        <f t="shared" si="3"/>
        <v/>
      </c>
      <c r="AF551" s="71" t="str">
        <f>IF(X551&lt;&gt;"",(HOUR(X551)+MINUTE(X551)/60)*custohh,"")</f>
        <v/>
      </c>
      <c r="AG551" s="70"/>
      <c r="AH551" s="71" t="str">
        <f t="shared" si="4"/>
        <v/>
      </c>
      <c r="AI551" s="59"/>
      <c r="AJ551" s="59"/>
      <c r="AK551" s="59"/>
      <c r="AL551" s="72"/>
      <c r="AM551" s="59"/>
      <c r="AN551" s="73"/>
      <c r="AO551" s="59"/>
      <c r="AP551" s="59"/>
      <c r="AQ551" s="74"/>
      <c r="AR551" s="74"/>
      <c r="AS551" s="62"/>
      <c r="AT551" s="62"/>
      <c r="AU551" s="59"/>
    </row>
    <row r="552">
      <c r="A552" s="59"/>
      <c r="B552" s="60" t="str">
        <f>IFERROR(VLOOKUP($A552,contratos,2,FALSE),"")</f>
        <v/>
      </c>
      <c r="C552" s="61" t="str">
        <f t="shared" si="1"/>
        <v/>
      </c>
      <c r="D552" s="62"/>
      <c r="E552" s="62"/>
      <c r="F552" s="63"/>
      <c r="G552" s="62"/>
      <c r="H552" s="65"/>
      <c r="I552" s="65"/>
      <c r="J552" s="66" t="str">
        <f>IF(I552&lt;&gt;"",(I552-H552)-almoco,"")</f>
        <v/>
      </c>
      <c r="K552" s="67"/>
      <c r="L552" s="59"/>
      <c r="M552" s="59"/>
      <c r="N552" s="68"/>
      <c r="O552" s="69"/>
      <c r="P552" s="69"/>
      <c r="Q552" s="59"/>
      <c r="R552" s="69"/>
      <c r="S552" s="59"/>
      <c r="T552" s="59"/>
      <c r="U552" s="62"/>
      <c r="V552" s="65"/>
      <c r="W552" s="65"/>
      <c r="X552" s="66" t="str">
        <f>IF(W552&lt;&gt;"",IF((W552-V552)-almoco&gt;=corte_almoco,(W552-V552)-almoco,(W552-V552)),"")</f>
        <v/>
      </c>
      <c r="Y552" s="66" t="str">
        <f t="shared" si="2"/>
        <v/>
      </c>
      <c r="Z552" s="59"/>
      <c r="AA552" s="59"/>
      <c r="AB552" s="59"/>
      <c r="AC552" s="70"/>
      <c r="AD552" s="70"/>
      <c r="AE552" s="71" t="str">
        <f t="shared" si="3"/>
        <v/>
      </c>
      <c r="AF552" s="71" t="str">
        <f>IF(X552&lt;&gt;"",(HOUR(X552)+MINUTE(X552)/60)*custohh,"")</f>
        <v/>
      </c>
      <c r="AG552" s="70"/>
      <c r="AH552" s="71" t="str">
        <f t="shared" si="4"/>
        <v/>
      </c>
      <c r="AI552" s="59"/>
      <c r="AJ552" s="59"/>
      <c r="AK552" s="59"/>
      <c r="AL552" s="72"/>
      <c r="AM552" s="59"/>
      <c r="AN552" s="73"/>
      <c r="AO552" s="59"/>
      <c r="AP552" s="59"/>
      <c r="AQ552" s="74"/>
      <c r="AR552" s="74"/>
      <c r="AS552" s="62"/>
      <c r="AT552" s="62"/>
      <c r="AU552" s="59"/>
    </row>
    <row r="553">
      <c r="A553" s="59"/>
      <c r="B553" s="60" t="str">
        <f>IFERROR(VLOOKUP($A553,contratos,2,FALSE),"")</f>
        <v/>
      </c>
      <c r="C553" s="61" t="str">
        <f t="shared" si="1"/>
        <v/>
      </c>
      <c r="D553" s="62"/>
      <c r="E553" s="62"/>
      <c r="F553" s="63"/>
      <c r="G553" s="62"/>
      <c r="H553" s="65"/>
      <c r="I553" s="65"/>
      <c r="J553" s="66" t="str">
        <f>IF(I553&lt;&gt;"",(I553-H553)-almoco,"")</f>
        <v/>
      </c>
      <c r="K553" s="67"/>
      <c r="L553" s="59"/>
      <c r="M553" s="59"/>
      <c r="N553" s="68"/>
      <c r="O553" s="69"/>
      <c r="P553" s="69"/>
      <c r="Q553" s="59"/>
      <c r="R553" s="69"/>
      <c r="S553" s="59"/>
      <c r="T553" s="59"/>
      <c r="U553" s="62"/>
      <c r="V553" s="65"/>
      <c r="W553" s="65"/>
      <c r="X553" s="66" t="str">
        <f>IF(W553&lt;&gt;"",IF((W553-V553)-almoco&gt;=corte_almoco,(W553-V553)-almoco,(W553-V553)),"")</f>
        <v/>
      </c>
      <c r="Y553" s="66" t="str">
        <f t="shared" si="2"/>
        <v/>
      </c>
      <c r="Z553" s="59"/>
      <c r="AA553" s="59"/>
      <c r="AB553" s="59"/>
      <c r="AC553" s="70"/>
      <c r="AD553" s="70"/>
      <c r="AE553" s="71" t="str">
        <f t="shared" si="3"/>
        <v/>
      </c>
      <c r="AF553" s="71" t="str">
        <f>IF(X553&lt;&gt;"",(HOUR(X553)+MINUTE(X553)/60)*custohh,"")</f>
        <v/>
      </c>
      <c r="AG553" s="70"/>
      <c r="AH553" s="71" t="str">
        <f t="shared" si="4"/>
        <v/>
      </c>
      <c r="AI553" s="59"/>
      <c r="AJ553" s="59"/>
      <c r="AK553" s="59"/>
      <c r="AL553" s="72"/>
      <c r="AM553" s="59"/>
      <c r="AN553" s="73"/>
      <c r="AO553" s="59"/>
      <c r="AP553" s="59"/>
      <c r="AQ553" s="74"/>
      <c r="AR553" s="74"/>
      <c r="AS553" s="62"/>
      <c r="AT553" s="62"/>
      <c r="AU553" s="59"/>
    </row>
    <row r="554">
      <c r="A554" s="59"/>
      <c r="B554" s="60" t="str">
        <f>IFERROR(VLOOKUP($A554,contratos,2,FALSE),"")</f>
        <v/>
      </c>
      <c r="C554" s="61" t="str">
        <f t="shared" si="1"/>
        <v/>
      </c>
      <c r="D554" s="62"/>
      <c r="E554" s="62"/>
      <c r="F554" s="63"/>
      <c r="G554" s="62"/>
      <c r="H554" s="65"/>
      <c r="I554" s="65"/>
      <c r="J554" s="66" t="str">
        <f>IF(I554&lt;&gt;"",(I554-H554)-almoco,"")</f>
        <v/>
      </c>
      <c r="K554" s="67"/>
      <c r="L554" s="59"/>
      <c r="M554" s="59"/>
      <c r="N554" s="68"/>
      <c r="O554" s="69"/>
      <c r="P554" s="69"/>
      <c r="Q554" s="59"/>
      <c r="R554" s="69"/>
      <c r="S554" s="59"/>
      <c r="T554" s="59"/>
      <c r="U554" s="62"/>
      <c r="V554" s="65"/>
      <c r="W554" s="65"/>
      <c r="X554" s="66" t="str">
        <f>IF(W554&lt;&gt;"",IF((W554-V554)-almoco&gt;=corte_almoco,(W554-V554)-almoco,(W554-V554)),"")</f>
        <v/>
      </c>
      <c r="Y554" s="66" t="str">
        <f t="shared" si="2"/>
        <v/>
      </c>
      <c r="Z554" s="59"/>
      <c r="AA554" s="59"/>
      <c r="AB554" s="59"/>
      <c r="AC554" s="70"/>
      <c r="AD554" s="70"/>
      <c r="AE554" s="71" t="str">
        <f t="shared" si="3"/>
        <v/>
      </c>
      <c r="AF554" s="71" t="str">
        <f>IF(X554&lt;&gt;"",(HOUR(X554)+MINUTE(X554)/60)*custohh,"")</f>
        <v/>
      </c>
      <c r="AG554" s="70"/>
      <c r="AH554" s="71" t="str">
        <f t="shared" si="4"/>
        <v/>
      </c>
      <c r="AI554" s="59"/>
      <c r="AJ554" s="59"/>
      <c r="AK554" s="59"/>
      <c r="AL554" s="72"/>
      <c r="AM554" s="59"/>
      <c r="AN554" s="73"/>
      <c r="AO554" s="59"/>
      <c r="AP554" s="59"/>
      <c r="AQ554" s="74"/>
      <c r="AR554" s="74"/>
      <c r="AS554" s="62"/>
      <c r="AT554" s="62"/>
      <c r="AU554" s="59"/>
    </row>
    <row r="555">
      <c r="A555" s="59"/>
      <c r="B555" s="60" t="str">
        <f>IFERROR(VLOOKUP($A555,contratos,2,FALSE),"")</f>
        <v/>
      </c>
      <c r="C555" s="61" t="str">
        <f t="shared" si="1"/>
        <v/>
      </c>
      <c r="D555" s="62"/>
      <c r="E555" s="62"/>
      <c r="F555" s="63"/>
      <c r="G555" s="62"/>
      <c r="H555" s="65"/>
      <c r="I555" s="65"/>
      <c r="J555" s="66" t="str">
        <f>IF(I555&lt;&gt;"",(I555-H555)-almoco,"")</f>
        <v/>
      </c>
      <c r="K555" s="67"/>
      <c r="L555" s="59"/>
      <c r="M555" s="59"/>
      <c r="N555" s="68"/>
      <c r="O555" s="69"/>
      <c r="P555" s="69"/>
      <c r="Q555" s="59"/>
      <c r="R555" s="69"/>
      <c r="S555" s="59"/>
      <c r="T555" s="59"/>
      <c r="U555" s="62"/>
      <c r="V555" s="65"/>
      <c r="W555" s="65"/>
      <c r="X555" s="66" t="str">
        <f>IF(W555&lt;&gt;"",IF((W555-V555)-almoco&gt;=corte_almoco,(W555-V555)-almoco,(W555-V555)),"")</f>
        <v/>
      </c>
      <c r="Y555" s="66" t="str">
        <f t="shared" si="2"/>
        <v/>
      </c>
      <c r="Z555" s="59"/>
      <c r="AA555" s="59"/>
      <c r="AB555" s="59"/>
      <c r="AC555" s="70"/>
      <c r="AD555" s="70"/>
      <c r="AE555" s="71" t="str">
        <f t="shared" si="3"/>
        <v/>
      </c>
      <c r="AF555" s="71" t="str">
        <f>IF(X555&lt;&gt;"",(HOUR(X555)+MINUTE(X555)/60)*custohh,"")</f>
        <v/>
      </c>
      <c r="AG555" s="70"/>
      <c r="AH555" s="71" t="str">
        <f t="shared" si="4"/>
        <v/>
      </c>
      <c r="AI555" s="59"/>
      <c r="AJ555" s="59"/>
      <c r="AK555" s="59"/>
      <c r="AL555" s="72"/>
      <c r="AM555" s="59"/>
      <c r="AN555" s="73"/>
      <c r="AO555" s="59"/>
      <c r="AP555" s="59"/>
      <c r="AQ555" s="74"/>
      <c r="AR555" s="74"/>
      <c r="AS555" s="62"/>
      <c r="AT555" s="62"/>
      <c r="AU555" s="59"/>
    </row>
    <row r="556">
      <c r="A556" s="59"/>
      <c r="B556" s="60" t="str">
        <f>IFERROR(VLOOKUP($A556,contratos,2,FALSE),"")</f>
        <v/>
      </c>
      <c r="C556" s="61" t="str">
        <f t="shared" si="1"/>
        <v/>
      </c>
      <c r="D556" s="62"/>
      <c r="E556" s="62"/>
      <c r="F556" s="63"/>
      <c r="G556" s="62"/>
      <c r="H556" s="65"/>
      <c r="I556" s="65"/>
      <c r="J556" s="66" t="str">
        <f>IF(I556&lt;&gt;"",(I556-H556)-almoco,"")</f>
        <v/>
      </c>
      <c r="K556" s="67"/>
      <c r="L556" s="59"/>
      <c r="M556" s="59"/>
      <c r="N556" s="68"/>
      <c r="O556" s="69"/>
      <c r="P556" s="69"/>
      <c r="Q556" s="59"/>
      <c r="R556" s="69"/>
      <c r="S556" s="59"/>
      <c r="T556" s="59"/>
      <c r="U556" s="62"/>
      <c r="V556" s="65"/>
      <c r="W556" s="65"/>
      <c r="X556" s="66" t="str">
        <f>IF(W556&lt;&gt;"",IF((W556-V556)-almoco&gt;=corte_almoco,(W556-V556)-almoco,(W556-V556)),"")</f>
        <v/>
      </c>
      <c r="Y556" s="66" t="str">
        <f t="shared" si="2"/>
        <v/>
      </c>
      <c r="Z556" s="59"/>
      <c r="AA556" s="59"/>
      <c r="AB556" s="59"/>
      <c r="AC556" s="70"/>
      <c r="AD556" s="70"/>
      <c r="AE556" s="71" t="str">
        <f t="shared" si="3"/>
        <v/>
      </c>
      <c r="AF556" s="71" t="str">
        <f>IF(X556&lt;&gt;"",(HOUR(X556)+MINUTE(X556)/60)*custohh,"")</f>
        <v/>
      </c>
      <c r="AG556" s="70"/>
      <c r="AH556" s="71" t="str">
        <f t="shared" si="4"/>
        <v/>
      </c>
      <c r="AI556" s="59"/>
      <c r="AJ556" s="59"/>
      <c r="AK556" s="59"/>
      <c r="AL556" s="72"/>
      <c r="AM556" s="59"/>
      <c r="AN556" s="73"/>
      <c r="AO556" s="59"/>
      <c r="AP556" s="59"/>
      <c r="AQ556" s="74"/>
      <c r="AR556" s="74"/>
      <c r="AS556" s="62"/>
      <c r="AT556" s="62"/>
      <c r="AU556" s="59"/>
    </row>
    <row r="557">
      <c r="A557" s="59"/>
      <c r="B557" s="60" t="str">
        <f>IFERROR(VLOOKUP($A557,contratos,2,FALSE),"")</f>
        <v/>
      </c>
      <c r="C557" s="61" t="str">
        <f t="shared" si="1"/>
        <v/>
      </c>
      <c r="D557" s="62"/>
      <c r="E557" s="62"/>
      <c r="F557" s="63"/>
      <c r="G557" s="62"/>
      <c r="H557" s="65"/>
      <c r="I557" s="65"/>
      <c r="J557" s="66" t="str">
        <f>IF(I557&lt;&gt;"",(I557-H557)-almoco,"")</f>
        <v/>
      </c>
      <c r="K557" s="67"/>
      <c r="L557" s="59"/>
      <c r="M557" s="59"/>
      <c r="N557" s="68"/>
      <c r="O557" s="69"/>
      <c r="P557" s="69"/>
      <c r="Q557" s="59"/>
      <c r="R557" s="69"/>
      <c r="S557" s="59"/>
      <c r="T557" s="59"/>
      <c r="U557" s="62"/>
      <c r="V557" s="65"/>
      <c r="W557" s="65"/>
      <c r="X557" s="66" t="str">
        <f>IF(W557&lt;&gt;"",IF((W557-V557)-almoco&gt;=corte_almoco,(W557-V557)-almoco,(W557-V557)),"")</f>
        <v/>
      </c>
      <c r="Y557" s="66" t="str">
        <f t="shared" si="2"/>
        <v/>
      </c>
      <c r="Z557" s="59"/>
      <c r="AA557" s="59"/>
      <c r="AB557" s="59"/>
      <c r="AC557" s="70"/>
      <c r="AD557" s="70"/>
      <c r="AE557" s="71" t="str">
        <f t="shared" si="3"/>
        <v/>
      </c>
      <c r="AF557" s="71" t="str">
        <f>IF(X557&lt;&gt;"",(HOUR(X557)+MINUTE(X557)/60)*custohh,"")</f>
        <v/>
      </c>
      <c r="AG557" s="70"/>
      <c r="AH557" s="71" t="str">
        <f t="shared" si="4"/>
        <v/>
      </c>
      <c r="AI557" s="59"/>
      <c r="AJ557" s="59"/>
      <c r="AK557" s="59"/>
      <c r="AL557" s="72"/>
      <c r="AM557" s="59"/>
      <c r="AN557" s="73"/>
      <c r="AO557" s="59"/>
      <c r="AP557" s="59"/>
      <c r="AQ557" s="74"/>
      <c r="AR557" s="74"/>
      <c r="AS557" s="62"/>
      <c r="AT557" s="62"/>
      <c r="AU557" s="59"/>
    </row>
    <row r="558">
      <c r="A558" s="59"/>
      <c r="B558" s="60" t="str">
        <f>IFERROR(VLOOKUP($A558,contratos,2,FALSE),"")</f>
        <v/>
      </c>
      <c r="C558" s="61" t="str">
        <f t="shared" si="1"/>
        <v/>
      </c>
      <c r="D558" s="62"/>
      <c r="E558" s="62"/>
      <c r="F558" s="63"/>
      <c r="G558" s="62"/>
      <c r="H558" s="65"/>
      <c r="I558" s="65"/>
      <c r="J558" s="66" t="str">
        <f>IF(I558&lt;&gt;"",(I558-H558)-almoco,"")</f>
        <v/>
      </c>
      <c r="K558" s="67"/>
      <c r="L558" s="59"/>
      <c r="M558" s="59"/>
      <c r="N558" s="68"/>
      <c r="O558" s="69"/>
      <c r="P558" s="69"/>
      <c r="Q558" s="59"/>
      <c r="R558" s="69"/>
      <c r="S558" s="59"/>
      <c r="T558" s="59"/>
      <c r="U558" s="62"/>
      <c r="V558" s="65"/>
      <c r="W558" s="65"/>
      <c r="X558" s="66" t="str">
        <f>IF(W558&lt;&gt;"",IF((W558-V558)-almoco&gt;=corte_almoco,(W558-V558)-almoco,(W558-V558)),"")</f>
        <v/>
      </c>
      <c r="Y558" s="66" t="str">
        <f t="shared" si="2"/>
        <v/>
      </c>
      <c r="Z558" s="59"/>
      <c r="AA558" s="59"/>
      <c r="AB558" s="59"/>
      <c r="AC558" s="70"/>
      <c r="AD558" s="70"/>
      <c r="AE558" s="71" t="str">
        <f t="shared" si="3"/>
        <v/>
      </c>
      <c r="AF558" s="71" t="str">
        <f>IF(X558&lt;&gt;"",(HOUR(X558)+MINUTE(X558)/60)*custohh,"")</f>
        <v/>
      </c>
      <c r="AG558" s="70"/>
      <c r="AH558" s="71" t="str">
        <f t="shared" si="4"/>
        <v/>
      </c>
      <c r="AI558" s="59"/>
      <c r="AJ558" s="59"/>
      <c r="AK558" s="59"/>
      <c r="AL558" s="72"/>
      <c r="AM558" s="59"/>
      <c r="AN558" s="73"/>
      <c r="AO558" s="59"/>
      <c r="AP558" s="59"/>
      <c r="AQ558" s="74"/>
      <c r="AR558" s="74"/>
      <c r="AS558" s="62"/>
      <c r="AT558" s="62"/>
      <c r="AU558" s="59"/>
    </row>
    <row r="559">
      <c r="A559" s="59"/>
      <c r="B559" s="60" t="str">
        <f>IFERROR(VLOOKUP($A559,contratos,2,FALSE),"")</f>
        <v/>
      </c>
      <c r="C559" s="61" t="str">
        <f t="shared" si="1"/>
        <v/>
      </c>
      <c r="D559" s="62"/>
      <c r="E559" s="62"/>
      <c r="F559" s="63"/>
      <c r="G559" s="62"/>
      <c r="H559" s="65"/>
      <c r="I559" s="65"/>
      <c r="J559" s="66" t="str">
        <f>IF(I559&lt;&gt;"",(I559-H559)-almoco,"")</f>
        <v/>
      </c>
      <c r="K559" s="67"/>
      <c r="L559" s="59"/>
      <c r="M559" s="59"/>
      <c r="N559" s="68"/>
      <c r="O559" s="69"/>
      <c r="P559" s="69"/>
      <c r="Q559" s="59"/>
      <c r="R559" s="69"/>
      <c r="S559" s="59"/>
      <c r="T559" s="59"/>
      <c r="U559" s="62"/>
      <c r="V559" s="65"/>
      <c r="W559" s="65"/>
      <c r="X559" s="66" t="str">
        <f>IF(W559&lt;&gt;"",IF((W559-V559)-almoco&gt;=corte_almoco,(W559-V559)-almoco,(W559-V559)),"")</f>
        <v/>
      </c>
      <c r="Y559" s="66" t="str">
        <f t="shared" si="2"/>
        <v/>
      </c>
      <c r="Z559" s="59"/>
      <c r="AA559" s="59"/>
      <c r="AB559" s="59"/>
      <c r="AC559" s="70"/>
      <c r="AD559" s="70"/>
      <c r="AE559" s="71" t="str">
        <f t="shared" si="3"/>
        <v/>
      </c>
      <c r="AF559" s="71" t="str">
        <f>IF(X559&lt;&gt;"",(HOUR(X559)+MINUTE(X559)/60)*custohh,"")</f>
        <v/>
      </c>
      <c r="AG559" s="70"/>
      <c r="AH559" s="71" t="str">
        <f t="shared" si="4"/>
        <v/>
      </c>
      <c r="AI559" s="59"/>
      <c r="AJ559" s="59"/>
      <c r="AK559" s="59"/>
      <c r="AL559" s="72"/>
      <c r="AM559" s="59"/>
      <c r="AN559" s="73"/>
      <c r="AO559" s="59"/>
      <c r="AP559" s="59"/>
      <c r="AQ559" s="74"/>
      <c r="AR559" s="74"/>
      <c r="AS559" s="62"/>
      <c r="AT559" s="62"/>
      <c r="AU559" s="59"/>
    </row>
    <row r="560">
      <c r="A560" s="59"/>
      <c r="B560" s="60" t="str">
        <f>IFERROR(VLOOKUP($A560,contratos,2,FALSE),"")</f>
        <v/>
      </c>
      <c r="C560" s="61" t="str">
        <f t="shared" si="1"/>
        <v/>
      </c>
      <c r="D560" s="62"/>
      <c r="E560" s="62"/>
      <c r="F560" s="63"/>
      <c r="G560" s="62"/>
      <c r="H560" s="65"/>
      <c r="I560" s="65"/>
      <c r="J560" s="66" t="str">
        <f>IF(I560&lt;&gt;"",(I560-H560)-almoco,"")</f>
        <v/>
      </c>
      <c r="K560" s="67"/>
      <c r="L560" s="59"/>
      <c r="M560" s="59"/>
      <c r="N560" s="68"/>
      <c r="O560" s="69"/>
      <c r="P560" s="69"/>
      <c r="Q560" s="59"/>
      <c r="R560" s="69"/>
      <c r="S560" s="59"/>
      <c r="T560" s="59"/>
      <c r="U560" s="62"/>
      <c r="V560" s="65"/>
      <c r="W560" s="65"/>
      <c r="X560" s="66" t="str">
        <f>IF(W560&lt;&gt;"",IF((W560-V560)-almoco&gt;=corte_almoco,(W560-V560)-almoco,(W560-V560)),"")</f>
        <v/>
      </c>
      <c r="Y560" s="66" t="str">
        <f t="shared" si="2"/>
        <v/>
      </c>
      <c r="Z560" s="59"/>
      <c r="AA560" s="59"/>
      <c r="AB560" s="59"/>
      <c r="AC560" s="70"/>
      <c r="AD560" s="70"/>
      <c r="AE560" s="71" t="str">
        <f t="shared" si="3"/>
        <v/>
      </c>
      <c r="AF560" s="71" t="str">
        <f>IF(X560&lt;&gt;"",(HOUR(X560)+MINUTE(X560)/60)*custohh,"")</f>
        <v/>
      </c>
      <c r="AG560" s="70"/>
      <c r="AH560" s="71" t="str">
        <f t="shared" si="4"/>
        <v/>
      </c>
      <c r="AI560" s="59"/>
      <c r="AJ560" s="59"/>
      <c r="AK560" s="59"/>
      <c r="AL560" s="72"/>
      <c r="AM560" s="59"/>
      <c r="AN560" s="73"/>
      <c r="AO560" s="59"/>
      <c r="AP560" s="59"/>
      <c r="AQ560" s="74"/>
      <c r="AR560" s="74"/>
      <c r="AS560" s="62"/>
      <c r="AT560" s="62"/>
      <c r="AU560" s="59"/>
    </row>
    <row r="561">
      <c r="A561" s="59"/>
      <c r="B561" s="60" t="str">
        <f>IFERROR(VLOOKUP($A561,contratos,2,FALSE),"")</f>
        <v/>
      </c>
      <c r="C561" s="61" t="str">
        <f t="shared" si="1"/>
        <v/>
      </c>
      <c r="D561" s="62"/>
      <c r="E561" s="62"/>
      <c r="F561" s="63"/>
      <c r="G561" s="62"/>
      <c r="H561" s="65"/>
      <c r="I561" s="65"/>
      <c r="J561" s="66" t="str">
        <f>IF(I561&lt;&gt;"",(I561-H561)-almoco,"")</f>
        <v/>
      </c>
      <c r="K561" s="67"/>
      <c r="L561" s="59"/>
      <c r="M561" s="59"/>
      <c r="N561" s="68"/>
      <c r="O561" s="69"/>
      <c r="P561" s="69"/>
      <c r="Q561" s="59"/>
      <c r="R561" s="69"/>
      <c r="S561" s="59"/>
      <c r="T561" s="59"/>
      <c r="U561" s="62"/>
      <c r="V561" s="65"/>
      <c r="W561" s="65"/>
      <c r="X561" s="66" t="str">
        <f>IF(W561&lt;&gt;"",IF((W561-V561)-almoco&gt;=corte_almoco,(W561-V561)-almoco,(W561-V561)),"")</f>
        <v/>
      </c>
      <c r="Y561" s="66" t="str">
        <f t="shared" si="2"/>
        <v/>
      </c>
      <c r="Z561" s="59"/>
      <c r="AA561" s="59"/>
      <c r="AB561" s="59"/>
      <c r="AC561" s="70"/>
      <c r="AD561" s="70"/>
      <c r="AE561" s="71" t="str">
        <f t="shared" si="3"/>
        <v/>
      </c>
      <c r="AF561" s="71" t="str">
        <f>IF(X561&lt;&gt;"",(HOUR(X561)+MINUTE(X561)/60)*custohh,"")</f>
        <v/>
      </c>
      <c r="AG561" s="70"/>
      <c r="AH561" s="71" t="str">
        <f t="shared" si="4"/>
        <v/>
      </c>
      <c r="AI561" s="59"/>
      <c r="AJ561" s="59"/>
      <c r="AK561" s="59"/>
      <c r="AL561" s="72"/>
      <c r="AM561" s="59"/>
      <c r="AN561" s="73"/>
      <c r="AO561" s="59"/>
      <c r="AP561" s="59"/>
      <c r="AQ561" s="74"/>
      <c r="AR561" s="74"/>
      <c r="AS561" s="62"/>
      <c r="AT561" s="62"/>
      <c r="AU561" s="59"/>
    </row>
    <row r="562">
      <c r="A562" s="59"/>
      <c r="B562" s="60" t="str">
        <f>IFERROR(VLOOKUP($A562,contratos,2,FALSE),"")</f>
        <v/>
      </c>
      <c r="C562" s="61" t="str">
        <f t="shared" si="1"/>
        <v/>
      </c>
      <c r="D562" s="62"/>
      <c r="E562" s="62"/>
      <c r="F562" s="63"/>
      <c r="G562" s="62"/>
      <c r="H562" s="65"/>
      <c r="I562" s="65"/>
      <c r="J562" s="66" t="str">
        <f>IF(I562&lt;&gt;"",(I562-H562)-almoco,"")</f>
        <v/>
      </c>
      <c r="K562" s="67"/>
      <c r="L562" s="59"/>
      <c r="M562" s="59"/>
      <c r="N562" s="68"/>
      <c r="O562" s="69"/>
      <c r="P562" s="69"/>
      <c r="Q562" s="59"/>
      <c r="R562" s="69"/>
      <c r="S562" s="59"/>
      <c r="T562" s="59"/>
      <c r="U562" s="62"/>
      <c r="V562" s="65"/>
      <c r="W562" s="65"/>
      <c r="X562" s="66" t="str">
        <f>IF(W562&lt;&gt;"",IF((W562-V562)-almoco&gt;=corte_almoco,(W562-V562)-almoco,(W562-V562)),"")</f>
        <v/>
      </c>
      <c r="Y562" s="66" t="str">
        <f t="shared" si="2"/>
        <v/>
      </c>
      <c r="Z562" s="59"/>
      <c r="AA562" s="59"/>
      <c r="AB562" s="59"/>
      <c r="AC562" s="70"/>
      <c r="AD562" s="70"/>
      <c r="AE562" s="71" t="str">
        <f t="shared" si="3"/>
        <v/>
      </c>
      <c r="AF562" s="71" t="str">
        <f>IF(X562&lt;&gt;"",(HOUR(X562)+MINUTE(X562)/60)*custohh,"")</f>
        <v/>
      </c>
      <c r="AG562" s="70"/>
      <c r="AH562" s="71" t="str">
        <f t="shared" si="4"/>
        <v/>
      </c>
      <c r="AI562" s="59"/>
      <c r="AJ562" s="59"/>
      <c r="AK562" s="59"/>
      <c r="AL562" s="72"/>
      <c r="AM562" s="59"/>
      <c r="AN562" s="73"/>
      <c r="AO562" s="59"/>
      <c r="AP562" s="59"/>
      <c r="AQ562" s="74"/>
      <c r="AR562" s="74"/>
      <c r="AS562" s="62"/>
      <c r="AT562" s="62"/>
      <c r="AU562" s="59"/>
    </row>
    <row r="563">
      <c r="A563" s="59"/>
      <c r="B563" s="60" t="str">
        <f>IFERROR(VLOOKUP($A563,contratos,2,FALSE),"")</f>
        <v/>
      </c>
      <c r="C563" s="61" t="str">
        <f t="shared" si="1"/>
        <v/>
      </c>
      <c r="D563" s="62"/>
      <c r="E563" s="62"/>
      <c r="F563" s="63"/>
      <c r="G563" s="62"/>
      <c r="H563" s="65"/>
      <c r="I563" s="65"/>
      <c r="J563" s="66" t="str">
        <f>IF(I563&lt;&gt;"",(I563-H563)-almoco,"")</f>
        <v/>
      </c>
      <c r="K563" s="67"/>
      <c r="L563" s="59"/>
      <c r="M563" s="59"/>
      <c r="N563" s="68"/>
      <c r="O563" s="69"/>
      <c r="P563" s="69"/>
      <c r="Q563" s="59"/>
      <c r="R563" s="69"/>
      <c r="S563" s="59"/>
      <c r="T563" s="59"/>
      <c r="U563" s="62"/>
      <c r="V563" s="65"/>
      <c r="W563" s="65"/>
      <c r="X563" s="66" t="str">
        <f>IF(W563&lt;&gt;"",IF((W563-V563)-almoco&gt;=corte_almoco,(W563-V563)-almoco,(W563-V563)),"")</f>
        <v/>
      </c>
      <c r="Y563" s="66" t="str">
        <f t="shared" si="2"/>
        <v/>
      </c>
      <c r="Z563" s="59"/>
      <c r="AA563" s="59"/>
      <c r="AB563" s="59"/>
      <c r="AC563" s="70"/>
      <c r="AD563" s="70"/>
      <c r="AE563" s="71" t="str">
        <f t="shared" si="3"/>
        <v/>
      </c>
      <c r="AF563" s="71" t="str">
        <f>IF(X563&lt;&gt;"",(HOUR(X563)+MINUTE(X563)/60)*custohh,"")</f>
        <v/>
      </c>
      <c r="AG563" s="70"/>
      <c r="AH563" s="71" t="str">
        <f t="shared" si="4"/>
        <v/>
      </c>
      <c r="AI563" s="59"/>
      <c r="AJ563" s="59"/>
      <c r="AK563" s="59"/>
      <c r="AL563" s="72"/>
      <c r="AM563" s="59"/>
      <c r="AN563" s="73"/>
      <c r="AO563" s="59"/>
      <c r="AP563" s="59"/>
      <c r="AQ563" s="74"/>
      <c r="AR563" s="74"/>
      <c r="AS563" s="62"/>
      <c r="AT563" s="62"/>
      <c r="AU563" s="59"/>
    </row>
    <row r="564">
      <c r="A564" s="59"/>
      <c r="B564" s="60" t="str">
        <f>IFERROR(VLOOKUP($A564,contratos,2,FALSE),"")</f>
        <v/>
      </c>
      <c r="C564" s="61" t="str">
        <f t="shared" si="1"/>
        <v/>
      </c>
      <c r="D564" s="62"/>
      <c r="E564" s="62"/>
      <c r="F564" s="63"/>
      <c r="G564" s="62"/>
      <c r="H564" s="65"/>
      <c r="I564" s="65"/>
      <c r="J564" s="66" t="str">
        <f>IF(I564&lt;&gt;"",(I564-H564)-almoco,"")</f>
        <v/>
      </c>
      <c r="K564" s="67"/>
      <c r="L564" s="59"/>
      <c r="M564" s="59"/>
      <c r="N564" s="68"/>
      <c r="O564" s="69"/>
      <c r="P564" s="69"/>
      <c r="Q564" s="59"/>
      <c r="R564" s="69"/>
      <c r="S564" s="59"/>
      <c r="T564" s="59"/>
      <c r="U564" s="62"/>
      <c r="V564" s="65"/>
      <c r="W564" s="65"/>
      <c r="X564" s="66" t="str">
        <f>IF(W564&lt;&gt;"",IF((W564-V564)-almoco&gt;=corte_almoco,(W564-V564)-almoco,(W564-V564)),"")</f>
        <v/>
      </c>
      <c r="Y564" s="66" t="str">
        <f t="shared" si="2"/>
        <v/>
      </c>
      <c r="Z564" s="59"/>
      <c r="AA564" s="59"/>
      <c r="AB564" s="59"/>
      <c r="AC564" s="70"/>
      <c r="AD564" s="70"/>
      <c r="AE564" s="71" t="str">
        <f t="shared" si="3"/>
        <v/>
      </c>
      <c r="AF564" s="71" t="str">
        <f>IF(X564&lt;&gt;"",(HOUR(X564)+MINUTE(X564)/60)*custohh,"")</f>
        <v/>
      </c>
      <c r="AG564" s="70"/>
      <c r="AH564" s="71" t="str">
        <f t="shared" si="4"/>
        <v/>
      </c>
      <c r="AI564" s="59"/>
      <c r="AJ564" s="59"/>
      <c r="AK564" s="59"/>
      <c r="AL564" s="72"/>
      <c r="AM564" s="59"/>
      <c r="AN564" s="73"/>
      <c r="AO564" s="59"/>
      <c r="AP564" s="59"/>
      <c r="AQ564" s="74"/>
      <c r="AR564" s="74"/>
      <c r="AS564" s="62"/>
      <c r="AT564" s="62"/>
      <c r="AU564" s="59"/>
    </row>
    <row r="565">
      <c r="A565" s="59"/>
      <c r="B565" s="60" t="str">
        <f>IFERROR(VLOOKUP($A565,contratos,2,FALSE),"")</f>
        <v/>
      </c>
      <c r="C565" s="61" t="str">
        <f t="shared" si="1"/>
        <v/>
      </c>
      <c r="D565" s="62"/>
      <c r="E565" s="62"/>
      <c r="F565" s="63"/>
      <c r="G565" s="62"/>
      <c r="H565" s="65"/>
      <c r="I565" s="65"/>
      <c r="J565" s="66" t="str">
        <f>IF(I565&lt;&gt;"",(I565-H565)-almoco,"")</f>
        <v/>
      </c>
      <c r="K565" s="67"/>
      <c r="L565" s="59"/>
      <c r="M565" s="59"/>
      <c r="N565" s="68"/>
      <c r="O565" s="69"/>
      <c r="P565" s="69"/>
      <c r="Q565" s="59"/>
      <c r="R565" s="69"/>
      <c r="S565" s="59"/>
      <c r="T565" s="59"/>
      <c r="U565" s="62"/>
      <c r="V565" s="65"/>
      <c r="W565" s="65"/>
      <c r="X565" s="66" t="str">
        <f>IF(W565&lt;&gt;"",IF((W565-V565)-almoco&gt;=corte_almoco,(W565-V565)-almoco,(W565-V565)),"")</f>
        <v/>
      </c>
      <c r="Y565" s="66" t="str">
        <f t="shared" si="2"/>
        <v/>
      </c>
      <c r="Z565" s="59"/>
      <c r="AA565" s="59"/>
      <c r="AB565" s="59"/>
      <c r="AC565" s="70"/>
      <c r="AD565" s="70"/>
      <c r="AE565" s="71" t="str">
        <f t="shared" si="3"/>
        <v/>
      </c>
      <c r="AF565" s="71" t="str">
        <f>IF(X565&lt;&gt;"",(HOUR(X565)+MINUTE(X565)/60)*custohh,"")</f>
        <v/>
      </c>
      <c r="AG565" s="70"/>
      <c r="AH565" s="71" t="str">
        <f t="shared" si="4"/>
        <v/>
      </c>
      <c r="AI565" s="59"/>
      <c r="AJ565" s="59"/>
      <c r="AK565" s="59"/>
      <c r="AL565" s="72"/>
      <c r="AM565" s="59"/>
      <c r="AN565" s="73"/>
      <c r="AO565" s="59"/>
      <c r="AP565" s="59"/>
      <c r="AQ565" s="74"/>
      <c r="AR565" s="74"/>
      <c r="AS565" s="62"/>
      <c r="AT565" s="62"/>
      <c r="AU565" s="59"/>
    </row>
    <row r="566">
      <c r="A566" s="59"/>
      <c r="B566" s="60" t="str">
        <f>IFERROR(VLOOKUP($A566,contratos,2,FALSE),"")</f>
        <v/>
      </c>
      <c r="C566" s="61" t="str">
        <f t="shared" si="1"/>
        <v/>
      </c>
      <c r="D566" s="62"/>
      <c r="E566" s="62"/>
      <c r="F566" s="63"/>
      <c r="G566" s="62"/>
      <c r="H566" s="65"/>
      <c r="I566" s="65"/>
      <c r="J566" s="66" t="str">
        <f>IF(I566&lt;&gt;"",(I566-H566)-almoco,"")</f>
        <v/>
      </c>
      <c r="K566" s="67"/>
      <c r="L566" s="59"/>
      <c r="M566" s="59"/>
      <c r="N566" s="68"/>
      <c r="O566" s="69"/>
      <c r="P566" s="69"/>
      <c r="Q566" s="59"/>
      <c r="R566" s="69"/>
      <c r="S566" s="59"/>
      <c r="T566" s="59"/>
      <c r="U566" s="62"/>
      <c r="V566" s="65"/>
      <c r="W566" s="65"/>
      <c r="X566" s="66" t="str">
        <f>IF(W566&lt;&gt;"",IF((W566-V566)-almoco&gt;=corte_almoco,(W566-V566)-almoco,(W566-V566)),"")</f>
        <v/>
      </c>
      <c r="Y566" s="66" t="str">
        <f t="shared" si="2"/>
        <v/>
      </c>
      <c r="Z566" s="59"/>
      <c r="AA566" s="59"/>
      <c r="AB566" s="59"/>
      <c r="AC566" s="70"/>
      <c r="AD566" s="70"/>
      <c r="AE566" s="71" t="str">
        <f t="shared" si="3"/>
        <v/>
      </c>
      <c r="AF566" s="71" t="str">
        <f>IF(X566&lt;&gt;"",(HOUR(X566)+MINUTE(X566)/60)*custohh,"")</f>
        <v/>
      </c>
      <c r="AG566" s="70"/>
      <c r="AH566" s="71" t="str">
        <f t="shared" si="4"/>
        <v/>
      </c>
      <c r="AI566" s="59"/>
      <c r="AJ566" s="59"/>
      <c r="AK566" s="59"/>
      <c r="AL566" s="72"/>
      <c r="AM566" s="59"/>
      <c r="AN566" s="73"/>
      <c r="AO566" s="59"/>
      <c r="AP566" s="59"/>
      <c r="AQ566" s="74"/>
      <c r="AR566" s="74"/>
      <c r="AS566" s="62"/>
      <c r="AT566" s="62"/>
      <c r="AU566" s="59"/>
    </row>
    <row r="567">
      <c r="A567" s="59"/>
      <c r="B567" s="60" t="str">
        <f>IFERROR(VLOOKUP($A567,contratos,2,FALSE),"")</f>
        <v/>
      </c>
      <c r="C567" s="61" t="str">
        <f t="shared" si="1"/>
        <v/>
      </c>
      <c r="D567" s="62"/>
      <c r="E567" s="62"/>
      <c r="F567" s="63"/>
      <c r="G567" s="62"/>
      <c r="H567" s="65"/>
      <c r="I567" s="65"/>
      <c r="J567" s="66" t="str">
        <f>IF(I567&lt;&gt;"",(I567-H567)-almoco,"")</f>
        <v/>
      </c>
      <c r="K567" s="67"/>
      <c r="L567" s="59"/>
      <c r="M567" s="59"/>
      <c r="N567" s="68"/>
      <c r="O567" s="69"/>
      <c r="P567" s="69"/>
      <c r="Q567" s="59"/>
      <c r="R567" s="69"/>
      <c r="S567" s="59"/>
      <c r="T567" s="59"/>
      <c r="U567" s="62"/>
      <c r="V567" s="65"/>
      <c r="W567" s="65"/>
      <c r="X567" s="66" t="str">
        <f>IF(W567&lt;&gt;"",IF((W567-V567)-almoco&gt;=corte_almoco,(W567-V567)-almoco,(W567-V567)),"")</f>
        <v/>
      </c>
      <c r="Y567" s="66" t="str">
        <f t="shared" si="2"/>
        <v/>
      </c>
      <c r="Z567" s="59"/>
      <c r="AA567" s="59"/>
      <c r="AB567" s="59"/>
      <c r="AC567" s="70"/>
      <c r="AD567" s="70"/>
      <c r="AE567" s="71" t="str">
        <f t="shared" si="3"/>
        <v/>
      </c>
      <c r="AF567" s="71" t="str">
        <f>IF(X567&lt;&gt;"",(HOUR(X567)+MINUTE(X567)/60)*custohh,"")</f>
        <v/>
      </c>
      <c r="AG567" s="70"/>
      <c r="AH567" s="71" t="str">
        <f t="shared" si="4"/>
        <v/>
      </c>
      <c r="AI567" s="59"/>
      <c r="AJ567" s="59"/>
      <c r="AK567" s="59"/>
      <c r="AL567" s="72"/>
      <c r="AM567" s="59"/>
      <c r="AN567" s="73"/>
      <c r="AO567" s="59"/>
      <c r="AP567" s="59"/>
      <c r="AQ567" s="74"/>
      <c r="AR567" s="74"/>
      <c r="AS567" s="62"/>
      <c r="AT567" s="62"/>
      <c r="AU567" s="59"/>
    </row>
    <row r="568">
      <c r="A568" s="59"/>
      <c r="B568" s="60" t="str">
        <f>IFERROR(VLOOKUP($A568,contratos,2,FALSE),"")</f>
        <v/>
      </c>
      <c r="C568" s="61" t="str">
        <f t="shared" si="1"/>
        <v/>
      </c>
      <c r="D568" s="62"/>
      <c r="E568" s="62"/>
      <c r="F568" s="63"/>
      <c r="G568" s="62"/>
      <c r="H568" s="65"/>
      <c r="I568" s="65"/>
      <c r="J568" s="66" t="str">
        <f>IF(I568&lt;&gt;"",(I568-H568)-almoco,"")</f>
        <v/>
      </c>
      <c r="K568" s="67"/>
      <c r="L568" s="59"/>
      <c r="M568" s="59"/>
      <c r="N568" s="68"/>
      <c r="O568" s="69"/>
      <c r="P568" s="69"/>
      <c r="Q568" s="59"/>
      <c r="R568" s="69"/>
      <c r="S568" s="59"/>
      <c r="T568" s="59"/>
      <c r="U568" s="62"/>
      <c r="V568" s="65"/>
      <c r="W568" s="65"/>
      <c r="X568" s="66" t="str">
        <f>IF(W568&lt;&gt;"",IF((W568-V568)-almoco&gt;=corte_almoco,(W568-V568)-almoco,(W568-V568)),"")</f>
        <v/>
      </c>
      <c r="Y568" s="66" t="str">
        <f t="shared" si="2"/>
        <v/>
      </c>
      <c r="Z568" s="59"/>
      <c r="AA568" s="59"/>
      <c r="AB568" s="59"/>
      <c r="AC568" s="70"/>
      <c r="AD568" s="70"/>
      <c r="AE568" s="71" t="str">
        <f t="shared" si="3"/>
        <v/>
      </c>
      <c r="AF568" s="71" t="str">
        <f>IF(X568&lt;&gt;"",(HOUR(X568)+MINUTE(X568)/60)*custohh,"")</f>
        <v/>
      </c>
      <c r="AG568" s="70"/>
      <c r="AH568" s="71" t="str">
        <f t="shared" si="4"/>
        <v/>
      </c>
      <c r="AI568" s="59"/>
      <c r="AJ568" s="59"/>
      <c r="AK568" s="59"/>
      <c r="AL568" s="72"/>
      <c r="AM568" s="59"/>
      <c r="AN568" s="73"/>
      <c r="AO568" s="59"/>
      <c r="AP568" s="59"/>
      <c r="AQ568" s="74"/>
      <c r="AR568" s="74"/>
      <c r="AS568" s="62"/>
      <c r="AT568" s="62"/>
      <c r="AU568" s="59"/>
    </row>
    <row r="569">
      <c r="A569" s="59"/>
      <c r="B569" s="60" t="str">
        <f>IFERROR(VLOOKUP($A569,contratos,2,FALSE),"")</f>
        <v/>
      </c>
      <c r="C569" s="61" t="str">
        <f t="shared" si="1"/>
        <v/>
      </c>
      <c r="D569" s="62"/>
      <c r="E569" s="62"/>
      <c r="F569" s="63"/>
      <c r="G569" s="62"/>
      <c r="H569" s="65"/>
      <c r="I569" s="65"/>
      <c r="J569" s="66" t="str">
        <f>IF(I569&lt;&gt;"",(I569-H569)-almoco,"")</f>
        <v/>
      </c>
      <c r="K569" s="67"/>
      <c r="L569" s="59"/>
      <c r="M569" s="59"/>
      <c r="N569" s="68"/>
      <c r="O569" s="69"/>
      <c r="P569" s="69"/>
      <c r="Q569" s="59"/>
      <c r="R569" s="69"/>
      <c r="S569" s="59"/>
      <c r="T569" s="59"/>
      <c r="U569" s="62"/>
      <c r="V569" s="65"/>
      <c r="W569" s="65"/>
      <c r="X569" s="66" t="str">
        <f>IF(W569&lt;&gt;"",IF((W569-V569)-almoco&gt;=corte_almoco,(W569-V569)-almoco,(W569-V569)),"")</f>
        <v/>
      </c>
      <c r="Y569" s="66" t="str">
        <f t="shared" si="2"/>
        <v/>
      </c>
      <c r="Z569" s="59"/>
      <c r="AA569" s="59"/>
      <c r="AB569" s="59"/>
      <c r="AC569" s="70"/>
      <c r="AD569" s="70"/>
      <c r="AE569" s="71" t="str">
        <f t="shared" si="3"/>
        <v/>
      </c>
      <c r="AF569" s="71" t="str">
        <f>IF(X569&lt;&gt;"",(HOUR(X569)+MINUTE(X569)/60)*custohh,"")</f>
        <v/>
      </c>
      <c r="AG569" s="70"/>
      <c r="AH569" s="71" t="str">
        <f t="shared" si="4"/>
        <v/>
      </c>
      <c r="AI569" s="59"/>
      <c r="AJ569" s="59"/>
      <c r="AK569" s="59"/>
      <c r="AL569" s="72"/>
      <c r="AM569" s="59"/>
      <c r="AN569" s="73"/>
      <c r="AO569" s="59"/>
      <c r="AP569" s="59"/>
      <c r="AQ569" s="74"/>
      <c r="AR569" s="74"/>
      <c r="AS569" s="62"/>
      <c r="AT569" s="62"/>
      <c r="AU569" s="59"/>
    </row>
    <row r="570">
      <c r="A570" s="59"/>
      <c r="B570" s="60" t="str">
        <f>IFERROR(VLOOKUP($A570,contratos,2,FALSE),"")</f>
        <v/>
      </c>
      <c r="C570" s="61" t="str">
        <f t="shared" si="1"/>
        <v/>
      </c>
      <c r="D570" s="62"/>
      <c r="E570" s="62"/>
      <c r="F570" s="63"/>
      <c r="G570" s="62"/>
      <c r="H570" s="65"/>
      <c r="I570" s="65"/>
      <c r="J570" s="66" t="str">
        <f>IF(I570&lt;&gt;"",(I570-H570)-almoco,"")</f>
        <v/>
      </c>
      <c r="K570" s="67"/>
      <c r="L570" s="59"/>
      <c r="M570" s="59"/>
      <c r="N570" s="68"/>
      <c r="O570" s="69"/>
      <c r="P570" s="69"/>
      <c r="Q570" s="59"/>
      <c r="R570" s="69"/>
      <c r="S570" s="59"/>
      <c r="T570" s="59"/>
      <c r="U570" s="62"/>
      <c r="V570" s="65"/>
      <c r="W570" s="65"/>
      <c r="X570" s="66" t="str">
        <f>IF(W570&lt;&gt;"",IF((W570-V570)-almoco&gt;=corte_almoco,(W570-V570)-almoco,(W570-V570)),"")</f>
        <v/>
      </c>
      <c r="Y570" s="66" t="str">
        <f t="shared" si="2"/>
        <v/>
      </c>
      <c r="Z570" s="59"/>
      <c r="AA570" s="59"/>
      <c r="AB570" s="59"/>
      <c r="AC570" s="70"/>
      <c r="AD570" s="70"/>
      <c r="AE570" s="71" t="str">
        <f t="shared" si="3"/>
        <v/>
      </c>
      <c r="AF570" s="71" t="str">
        <f>IF(X570&lt;&gt;"",(HOUR(X570)+MINUTE(X570)/60)*custohh,"")</f>
        <v/>
      </c>
      <c r="AG570" s="70"/>
      <c r="AH570" s="71" t="str">
        <f t="shared" si="4"/>
        <v/>
      </c>
      <c r="AI570" s="59"/>
      <c r="AJ570" s="59"/>
      <c r="AK570" s="59"/>
      <c r="AL570" s="72"/>
      <c r="AM570" s="59"/>
      <c r="AN570" s="73"/>
      <c r="AO570" s="59"/>
      <c r="AP570" s="59"/>
      <c r="AQ570" s="74"/>
      <c r="AR570" s="74"/>
      <c r="AS570" s="62"/>
      <c r="AT570" s="62"/>
      <c r="AU570" s="59"/>
    </row>
    <row r="571">
      <c r="A571" s="59"/>
      <c r="B571" s="60" t="str">
        <f>IFERROR(VLOOKUP($A571,contratos,2,FALSE),"")</f>
        <v/>
      </c>
      <c r="C571" s="61" t="str">
        <f t="shared" si="1"/>
        <v/>
      </c>
      <c r="D571" s="62"/>
      <c r="E571" s="62"/>
      <c r="F571" s="63"/>
      <c r="G571" s="62"/>
      <c r="H571" s="65"/>
      <c r="I571" s="65"/>
      <c r="J571" s="66" t="str">
        <f>IF(I571&lt;&gt;"",(I571-H571)-almoco,"")</f>
        <v/>
      </c>
      <c r="K571" s="67"/>
      <c r="L571" s="59"/>
      <c r="M571" s="59"/>
      <c r="N571" s="68"/>
      <c r="O571" s="69"/>
      <c r="P571" s="69"/>
      <c r="Q571" s="59"/>
      <c r="R571" s="69"/>
      <c r="S571" s="59"/>
      <c r="T571" s="59"/>
      <c r="U571" s="62"/>
      <c r="V571" s="65"/>
      <c r="W571" s="65"/>
      <c r="X571" s="66" t="str">
        <f>IF(W571&lt;&gt;"",IF((W571-V571)-almoco&gt;=corte_almoco,(W571-V571)-almoco,(W571-V571)),"")</f>
        <v/>
      </c>
      <c r="Y571" s="66" t="str">
        <f t="shared" si="2"/>
        <v/>
      </c>
      <c r="Z571" s="59"/>
      <c r="AA571" s="59"/>
      <c r="AB571" s="59"/>
      <c r="AC571" s="70"/>
      <c r="AD571" s="70"/>
      <c r="AE571" s="71" t="str">
        <f t="shared" si="3"/>
        <v/>
      </c>
      <c r="AF571" s="71" t="str">
        <f>IF(X571&lt;&gt;"",(HOUR(X571)+MINUTE(X571)/60)*custohh,"")</f>
        <v/>
      </c>
      <c r="AG571" s="70"/>
      <c r="AH571" s="71" t="str">
        <f t="shared" si="4"/>
        <v/>
      </c>
      <c r="AI571" s="59"/>
      <c r="AJ571" s="59"/>
      <c r="AK571" s="59"/>
      <c r="AL571" s="72"/>
      <c r="AM571" s="59"/>
      <c r="AN571" s="73"/>
      <c r="AO571" s="59"/>
      <c r="AP571" s="59"/>
      <c r="AQ571" s="74"/>
      <c r="AR571" s="74"/>
      <c r="AS571" s="62"/>
      <c r="AT571" s="62"/>
      <c r="AU571" s="59"/>
    </row>
    <row r="572">
      <c r="A572" s="59"/>
      <c r="B572" s="60" t="str">
        <f>IFERROR(VLOOKUP($A572,contratos,2,FALSE),"")</f>
        <v/>
      </c>
      <c r="C572" s="61" t="str">
        <f t="shared" si="1"/>
        <v/>
      </c>
      <c r="D572" s="62"/>
      <c r="E572" s="62"/>
      <c r="F572" s="63"/>
      <c r="G572" s="62"/>
      <c r="H572" s="65"/>
      <c r="I572" s="65"/>
      <c r="J572" s="66" t="str">
        <f>IF(I572&lt;&gt;"",(I572-H572)-almoco,"")</f>
        <v/>
      </c>
      <c r="K572" s="67"/>
      <c r="L572" s="59"/>
      <c r="M572" s="59"/>
      <c r="N572" s="68"/>
      <c r="O572" s="69"/>
      <c r="P572" s="69"/>
      <c r="Q572" s="59"/>
      <c r="R572" s="69"/>
      <c r="S572" s="59"/>
      <c r="T572" s="59"/>
      <c r="U572" s="62"/>
      <c r="V572" s="65"/>
      <c r="W572" s="65"/>
      <c r="X572" s="66" t="str">
        <f>IF(W572&lt;&gt;"",IF((W572-V572)-almoco&gt;=corte_almoco,(W572-V572)-almoco,(W572-V572)),"")</f>
        <v/>
      </c>
      <c r="Y572" s="66" t="str">
        <f t="shared" si="2"/>
        <v/>
      </c>
      <c r="Z572" s="59"/>
      <c r="AA572" s="59"/>
      <c r="AB572" s="59"/>
      <c r="AC572" s="70"/>
      <c r="AD572" s="70"/>
      <c r="AE572" s="71" t="str">
        <f t="shared" si="3"/>
        <v/>
      </c>
      <c r="AF572" s="71" t="str">
        <f>IF(X572&lt;&gt;"",(HOUR(X572)+MINUTE(X572)/60)*custohh,"")</f>
        <v/>
      </c>
      <c r="AG572" s="70"/>
      <c r="AH572" s="71" t="str">
        <f t="shared" si="4"/>
        <v/>
      </c>
      <c r="AI572" s="59"/>
      <c r="AJ572" s="59"/>
      <c r="AK572" s="59"/>
      <c r="AL572" s="72"/>
      <c r="AM572" s="59"/>
      <c r="AN572" s="73"/>
      <c r="AO572" s="59"/>
      <c r="AP572" s="59"/>
      <c r="AQ572" s="74"/>
      <c r="AR572" s="74"/>
      <c r="AS572" s="62"/>
      <c r="AT572" s="62"/>
      <c r="AU572" s="59"/>
    </row>
    <row r="573">
      <c r="A573" s="59"/>
      <c r="B573" s="60" t="str">
        <f>IFERROR(VLOOKUP($A573,contratos,2,FALSE),"")</f>
        <v/>
      </c>
      <c r="C573" s="61" t="str">
        <f t="shared" si="1"/>
        <v/>
      </c>
      <c r="D573" s="62"/>
      <c r="E573" s="62"/>
      <c r="F573" s="63"/>
      <c r="G573" s="62"/>
      <c r="H573" s="65"/>
      <c r="I573" s="65"/>
      <c r="J573" s="66" t="str">
        <f>IF(I573&lt;&gt;"",(I573-H573)-almoco,"")</f>
        <v/>
      </c>
      <c r="K573" s="67"/>
      <c r="L573" s="59"/>
      <c r="M573" s="59"/>
      <c r="N573" s="68"/>
      <c r="O573" s="69"/>
      <c r="P573" s="69"/>
      <c r="Q573" s="59"/>
      <c r="R573" s="69"/>
      <c r="S573" s="59"/>
      <c r="T573" s="59"/>
      <c r="U573" s="62"/>
      <c r="V573" s="65"/>
      <c r="W573" s="65"/>
      <c r="X573" s="66" t="str">
        <f>IF(W573&lt;&gt;"",IF((W573-V573)-almoco&gt;=corte_almoco,(W573-V573)-almoco,(W573-V573)),"")</f>
        <v/>
      </c>
      <c r="Y573" s="66" t="str">
        <f t="shared" si="2"/>
        <v/>
      </c>
      <c r="Z573" s="59"/>
      <c r="AA573" s="59"/>
      <c r="AB573" s="59"/>
      <c r="AC573" s="70"/>
      <c r="AD573" s="70"/>
      <c r="AE573" s="71" t="str">
        <f t="shared" si="3"/>
        <v/>
      </c>
      <c r="AF573" s="71" t="str">
        <f>IF(X573&lt;&gt;"",(HOUR(X573)+MINUTE(X573)/60)*custohh,"")</f>
        <v/>
      </c>
      <c r="AG573" s="70"/>
      <c r="AH573" s="71" t="str">
        <f t="shared" si="4"/>
        <v/>
      </c>
      <c r="AI573" s="59"/>
      <c r="AJ573" s="59"/>
      <c r="AK573" s="59"/>
      <c r="AL573" s="72"/>
      <c r="AM573" s="59"/>
      <c r="AN573" s="73"/>
      <c r="AO573" s="59"/>
      <c r="AP573" s="59"/>
      <c r="AQ573" s="74"/>
      <c r="AR573" s="74"/>
      <c r="AS573" s="62"/>
      <c r="AT573" s="62"/>
      <c r="AU573" s="59"/>
    </row>
    <row r="574">
      <c r="A574" s="59"/>
      <c r="B574" s="60" t="str">
        <f>IFERROR(VLOOKUP($A574,contratos,2,FALSE),"")</f>
        <v/>
      </c>
      <c r="C574" s="61" t="str">
        <f t="shared" si="1"/>
        <v/>
      </c>
      <c r="D574" s="62"/>
      <c r="E574" s="62"/>
      <c r="F574" s="63"/>
      <c r="G574" s="62"/>
      <c r="H574" s="65"/>
      <c r="I574" s="65"/>
      <c r="J574" s="66" t="str">
        <f>IF(I574&lt;&gt;"",(I574-H574)-almoco,"")</f>
        <v/>
      </c>
      <c r="K574" s="67"/>
      <c r="L574" s="59"/>
      <c r="M574" s="59"/>
      <c r="N574" s="68"/>
      <c r="O574" s="69"/>
      <c r="P574" s="69"/>
      <c r="Q574" s="59"/>
      <c r="R574" s="69"/>
      <c r="S574" s="59"/>
      <c r="T574" s="59"/>
      <c r="U574" s="62"/>
      <c r="V574" s="65"/>
      <c r="W574" s="65"/>
      <c r="X574" s="66" t="str">
        <f>IF(W574&lt;&gt;"",IF((W574-V574)-almoco&gt;=corte_almoco,(W574-V574)-almoco,(W574-V574)),"")</f>
        <v/>
      </c>
      <c r="Y574" s="66" t="str">
        <f t="shared" si="2"/>
        <v/>
      </c>
      <c r="Z574" s="59"/>
      <c r="AA574" s="59"/>
      <c r="AB574" s="59"/>
      <c r="AC574" s="70"/>
      <c r="AD574" s="70"/>
      <c r="AE574" s="71" t="str">
        <f t="shared" si="3"/>
        <v/>
      </c>
      <c r="AF574" s="71" t="str">
        <f>IF(X574&lt;&gt;"",(HOUR(X574)+MINUTE(X574)/60)*custohh,"")</f>
        <v/>
      </c>
      <c r="AG574" s="70"/>
      <c r="AH574" s="71" t="str">
        <f t="shared" si="4"/>
        <v/>
      </c>
      <c r="AI574" s="59"/>
      <c r="AJ574" s="59"/>
      <c r="AK574" s="59"/>
      <c r="AL574" s="72"/>
      <c r="AM574" s="59"/>
      <c r="AN574" s="73"/>
      <c r="AO574" s="59"/>
      <c r="AP574" s="59"/>
      <c r="AQ574" s="74"/>
      <c r="AR574" s="74"/>
      <c r="AS574" s="62"/>
      <c r="AT574" s="62"/>
      <c r="AU574" s="59"/>
    </row>
    <row r="575">
      <c r="A575" s="59"/>
      <c r="B575" s="60" t="str">
        <f>IFERROR(VLOOKUP($A575,contratos,2,FALSE),"")</f>
        <v/>
      </c>
      <c r="C575" s="61" t="str">
        <f t="shared" si="1"/>
        <v/>
      </c>
      <c r="D575" s="62"/>
      <c r="E575" s="62"/>
      <c r="F575" s="63"/>
      <c r="G575" s="62"/>
      <c r="H575" s="65"/>
      <c r="I575" s="65"/>
      <c r="J575" s="66" t="str">
        <f>IF(I575&lt;&gt;"",(I575-H575)-almoco,"")</f>
        <v/>
      </c>
      <c r="K575" s="67"/>
      <c r="L575" s="59"/>
      <c r="M575" s="59"/>
      <c r="N575" s="68"/>
      <c r="O575" s="69"/>
      <c r="P575" s="69"/>
      <c r="Q575" s="59"/>
      <c r="R575" s="69"/>
      <c r="S575" s="59"/>
      <c r="T575" s="59"/>
      <c r="U575" s="62"/>
      <c r="V575" s="65"/>
      <c r="W575" s="65"/>
      <c r="X575" s="66" t="str">
        <f>IF(W575&lt;&gt;"",IF((W575-V575)-almoco&gt;=corte_almoco,(W575-V575)-almoco,(W575-V575)),"")</f>
        <v/>
      </c>
      <c r="Y575" s="66" t="str">
        <f t="shared" si="2"/>
        <v/>
      </c>
      <c r="Z575" s="59"/>
      <c r="AA575" s="59"/>
      <c r="AB575" s="59"/>
      <c r="AC575" s="70"/>
      <c r="AD575" s="70"/>
      <c r="AE575" s="71" t="str">
        <f t="shared" si="3"/>
        <v/>
      </c>
      <c r="AF575" s="71" t="str">
        <f>IF(X575&lt;&gt;"",(HOUR(X575)+MINUTE(X575)/60)*custohh,"")</f>
        <v/>
      </c>
      <c r="AG575" s="70"/>
      <c r="AH575" s="71" t="str">
        <f t="shared" si="4"/>
        <v/>
      </c>
      <c r="AI575" s="59"/>
      <c r="AJ575" s="59"/>
      <c r="AK575" s="59"/>
      <c r="AL575" s="72"/>
      <c r="AM575" s="59"/>
      <c r="AN575" s="73"/>
      <c r="AO575" s="59"/>
      <c r="AP575" s="59"/>
      <c r="AQ575" s="74"/>
      <c r="AR575" s="74"/>
      <c r="AS575" s="62"/>
      <c r="AT575" s="62"/>
      <c r="AU575" s="59"/>
    </row>
    <row r="576">
      <c r="A576" s="59"/>
      <c r="B576" s="60" t="str">
        <f>IFERROR(VLOOKUP($A576,contratos,2,FALSE),"")</f>
        <v/>
      </c>
      <c r="C576" s="61" t="str">
        <f t="shared" si="1"/>
        <v/>
      </c>
      <c r="D576" s="62"/>
      <c r="E576" s="62"/>
      <c r="F576" s="63"/>
      <c r="G576" s="62"/>
      <c r="H576" s="65"/>
      <c r="I576" s="65"/>
      <c r="J576" s="66" t="str">
        <f>IF(I576&lt;&gt;"",(I576-H576)-almoco,"")</f>
        <v/>
      </c>
      <c r="K576" s="67"/>
      <c r="L576" s="59"/>
      <c r="M576" s="59"/>
      <c r="N576" s="68"/>
      <c r="O576" s="69"/>
      <c r="P576" s="69"/>
      <c r="Q576" s="59"/>
      <c r="R576" s="69"/>
      <c r="S576" s="59"/>
      <c r="T576" s="59"/>
      <c r="U576" s="62"/>
      <c r="V576" s="65"/>
      <c r="W576" s="65"/>
      <c r="X576" s="66" t="str">
        <f>IF(W576&lt;&gt;"",IF((W576-V576)-almoco&gt;=corte_almoco,(W576-V576)-almoco,(W576-V576)),"")</f>
        <v/>
      </c>
      <c r="Y576" s="66" t="str">
        <f t="shared" si="2"/>
        <v/>
      </c>
      <c r="Z576" s="59"/>
      <c r="AA576" s="59"/>
      <c r="AB576" s="59"/>
      <c r="AC576" s="70"/>
      <c r="AD576" s="70"/>
      <c r="AE576" s="71" t="str">
        <f t="shared" si="3"/>
        <v/>
      </c>
      <c r="AF576" s="71" t="str">
        <f>IF(X576&lt;&gt;"",(HOUR(X576)+MINUTE(X576)/60)*custohh,"")</f>
        <v/>
      </c>
      <c r="AG576" s="70"/>
      <c r="AH576" s="71" t="str">
        <f t="shared" si="4"/>
        <v/>
      </c>
      <c r="AI576" s="59"/>
      <c r="AJ576" s="59"/>
      <c r="AK576" s="59"/>
      <c r="AL576" s="72"/>
      <c r="AM576" s="59"/>
      <c r="AN576" s="73"/>
      <c r="AO576" s="59"/>
      <c r="AP576" s="59"/>
      <c r="AQ576" s="74"/>
      <c r="AR576" s="74"/>
      <c r="AS576" s="62"/>
      <c r="AT576" s="62"/>
      <c r="AU576" s="59"/>
    </row>
    <row r="577">
      <c r="A577" s="59"/>
      <c r="B577" s="60" t="str">
        <f>IFERROR(VLOOKUP($A577,contratos,2,FALSE),"")</f>
        <v/>
      </c>
      <c r="C577" s="61" t="str">
        <f t="shared" si="1"/>
        <v/>
      </c>
      <c r="D577" s="62"/>
      <c r="E577" s="62"/>
      <c r="F577" s="63"/>
      <c r="G577" s="62"/>
      <c r="H577" s="65"/>
      <c r="I577" s="65"/>
      <c r="J577" s="66" t="str">
        <f>IF(I577&lt;&gt;"",(I577-H577)-almoco,"")</f>
        <v/>
      </c>
      <c r="K577" s="67"/>
      <c r="L577" s="59"/>
      <c r="M577" s="59"/>
      <c r="N577" s="68"/>
      <c r="O577" s="69"/>
      <c r="P577" s="69"/>
      <c r="Q577" s="59"/>
      <c r="R577" s="69"/>
      <c r="S577" s="59"/>
      <c r="T577" s="59"/>
      <c r="U577" s="62"/>
      <c r="V577" s="65"/>
      <c r="W577" s="65"/>
      <c r="X577" s="66" t="str">
        <f>IF(W577&lt;&gt;"",IF((W577-V577)-almoco&gt;=corte_almoco,(W577-V577)-almoco,(W577-V577)),"")</f>
        <v/>
      </c>
      <c r="Y577" s="66" t="str">
        <f t="shared" si="2"/>
        <v/>
      </c>
      <c r="Z577" s="59"/>
      <c r="AA577" s="59"/>
      <c r="AB577" s="59"/>
      <c r="AC577" s="70"/>
      <c r="AD577" s="70"/>
      <c r="AE577" s="71" t="str">
        <f t="shared" si="3"/>
        <v/>
      </c>
      <c r="AF577" s="71" t="str">
        <f>IF(X577&lt;&gt;"",(HOUR(X577)+MINUTE(X577)/60)*custohh,"")</f>
        <v/>
      </c>
      <c r="AG577" s="70"/>
      <c r="AH577" s="71" t="str">
        <f t="shared" si="4"/>
        <v/>
      </c>
      <c r="AI577" s="59"/>
      <c r="AJ577" s="59"/>
      <c r="AK577" s="59"/>
      <c r="AL577" s="72"/>
      <c r="AM577" s="59"/>
      <c r="AN577" s="73"/>
      <c r="AO577" s="59"/>
      <c r="AP577" s="59"/>
      <c r="AQ577" s="74"/>
      <c r="AR577" s="74"/>
      <c r="AS577" s="62"/>
      <c r="AT577" s="62"/>
      <c r="AU577" s="59"/>
    </row>
    <row r="578">
      <c r="A578" s="59"/>
      <c r="B578" s="60" t="str">
        <f>IFERROR(VLOOKUP($A578,contratos,2,FALSE),"")</f>
        <v/>
      </c>
      <c r="C578" s="61" t="str">
        <f t="shared" si="1"/>
        <v/>
      </c>
      <c r="D578" s="62"/>
      <c r="E578" s="62"/>
      <c r="F578" s="63"/>
      <c r="G578" s="62"/>
      <c r="H578" s="65"/>
      <c r="I578" s="65"/>
      <c r="J578" s="66" t="str">
        <f>IF(I578&lt;&gt;"",(I578-H578)-almoco,"")</f>
        <v/>
      </c>
      <c r="K578" s="67"/>
      <c r="L578" s="59"/>
      <c r="M578" s="59"/>
      <c r="N578" s="68"/>
      <c r="O578" s="69"/>
      <c r="P578" s="69"/>
      <c r="Q578" s="59"/>
      <c r="R578" s="69"/>
      <c r="S578" s="59"/>
      <c r="T578" s="59"/>
      <c r="U578" s="62"/>
      <c r="V578" s="65"/>
      <c r="W578" s="65"/>
      <c r="X578" s="66" t="str">
        <f>IF(W578&lt;&gt;"",IF((W578-V578)-almoco&gt;=corte_almoco,(W578-V578)-almoco,(W578-V578)),"")</f>
        <v/>
      </c>
      <c r="Y578" s="66" t="str">
        <f t="shared" si="2"/>
        <v/>
      </c>
      <c r="Z578" s="59"/>
      <c r="AA578" s="59"/>
      <c r="AB578" s="59"/>
      <c r="AC578" s="70"/>
      <c r="AD578" s="70"/>
      <c r="AE578" s="71" t="str">
        <f t="shared" si="3"/>
        <v/>
      </c>
      <c r="AF578" s="71" t="str">
        <f>IF(X578&lt;&gt;"",(HOUR(X578)+MINUTE(X578)/60)*custohh,"")</f>
        <v/>
      </c>
      <c r="AG578" s="70"/>
      <c r="AH578" s="71" t="str">
        <f t="shared" si="4"/>
        <v/>
      </c>
      <c r="AI578" s="59"/>
      <c r="AJ578" s="59"/>
      <c r="AK578" s="59"/>
      <c r="AL578" s="72"/>
      <c r="AM578" s="59"/>
      <c r="AN578" s="73"/>
      <c r="AO578" s="59"/>
      <c r="AP578" s="59"/>
      <c r="AQ578" s="74"/>
      <c r="AR578" s="74"/>
      <c r="AS578" s="62"/>
      <c r="AT578" s="62"/>
      <c r="AU578" s="59"/>
    </row>
    <row r="579">
      <c r="A579" s="59"/>
      <c r="B579" s="60" t="str">
        <f>IFERROR(VLOOKUP($A579,contratos,2,FALSE),"")</f>
        <v/>
      </c>
      <c r="C579" s="61" t="str">
        <f t="shared" si="1"/>
        <v/>
      </c>
      <c r="D579" s="62"/>
      <c r="E579" s="62"/>
      <c r="F579" s="63"/>
      <c r="G579" s="62"/>
      <c r="H579" s="65"/>
      <c r="I579" s="65"/>
      <c r="J579" s="66" t="str">
        <f>IF(I579&lt;&gt;"",(I579-H579)-almoco,"")</f>
        <v/>
      </c>
      <c r="K579" s="67"/>
      <c r="L579" s="59"/>
      <c r="M579" s="59"/>
      <c r="N579" s="68"/>
      <c r="O579" s="69"/>
      <c r="P579" s="69"/>
      <c r="Q579" s="59"/>
      <c r="R579" s="69"/>
      <c r="S579" s="59"/>
      <c r="T579" s="59"/>
      <c r="U579" s="62"/>
      <c r="V579" s="65"/>
      <c r="W579" s="65"/>
      <c r="X579" s="66" t="str">
        <f>IF(W579&lt;&gt;"",IF((W579-V579)-almoco&gt;=corte_almoco,(W579-V579)-almoco,(W579-V579)),"")</f>
        <v/>
      </c>
      <c r="Y579" s="66" t="str">
        <f t="shared" si="2"/>
        <v/>
      </c>
      <c r="Z579" s="59"/>
      <c r="AA579" s="59"/>
      <c r="AB579" s="59"/>
      <c r="AC579" s="70"/>
      <c r="AD579" s="70"/>
      <c r="AE579" s="71" t="str">
        <f t="shared" si="3"/>
        <v/>
      </c>
      <c r="AF579" s="71" t="str">
        <f>IF(X579&lt;&gt;"",(HOUR(X579)+MINUTE(X579)/60)*custohh,"")</f>
        <v/>
      </c>
      <c r="AG579" s="70"/>
      <c r="AH579" s="71" t="str">
        <f t="shared" si="4"/>
        <v/>
      </c>
      <c r="AI579" s="59"/>
      <c r="AJ579" s="59"/>
      <c r="AK579" s="59"/>
      <c r="AL579" s="72"/>
      <c r="AM579" s="59"/>
      <c r="AN579" s="73"/>
      <c r="AO579" s="59"/>
      <c r="AP579" s="59"/>
      <c r="AQ579" s="74"/>
      <c r="AR579" s="74"/>
      <c r="AS579" s="62"/>
      <c r="AT579" s="62"/>
      <c r="AU579" s="59"/>
    </row>
    <row r="580">
      <c r="A580" s="59"/>
      <c r="B580" s="60" t="str">
        <f>IFERROR(VLOOKUP($A580,contratos,2,FALSE),"")</f>
        <v/>
      </c>
      <c r="C580" s="61" t="str">
        <f t="shared" si="1"/>
        <v/>
      </c>
      <c r="D580" s="62"/>
      <c r="E580" s="62"/>
      <c r="F580" s="63"/>
      <c r="G580" s="62"/>
      <c r="H580" s="65"/>
      <c r="I580" s="65"/>
      <c r="J580" s="66" t="str">
        <f>IF(I580&lt;&gt;"",(I580-H580)-almoco,"")</f>
        <v/>
      </c>
      <c r="K580" s="67"/>
      <c r="L580" s="59"/>
      <c r="M580" s="59"/>
      <c r="N580" s="68"/>
      <c r="O580" s="69"/>
      <c r="P580" s="69"/>
      <c r="Q580" s="59"/>
      <c r="R580" s="69"/>
      <c r="S580" s="59"/>
      <c r="T580" s="59"/>
      <c r="U580" s="62"/>
      <c r="V580" s="65"/>
      <c r="W580" s="65"/>
      <c r="X580" s="66" t="str">
        <f>IF(W580&lt;&gt;"",IF((W580-V580)-almoco&gt;=corte_almoco,(W580-V580)-almoco,(W580-V580)),"")</f>
        <v/>
      </c>
      <c r="Y580" s="66" t="str">
        <f t="shared" si="2"/>
        <v/>
      </c>
      <c r="Z580" s="59"/>
      <c r="AA580" s="59"/>
      <c r="AB580" s="59"/>
      <c r="AC580" s="70"/>
      <c r="AD580" s="70"/>
      <c r="AE580" s="71" t="str">
        <f t="shared" si="3"/>
        <v/>
      </c>
      <c r="AF580" s="71" t="str">
        <f>IF(X580&lt;&gt;"",(HOUR(X580)+MINUTE(X580)/60)*custohh,"")</f>
        <v/>
      </c>
      <c r="AG580" s="70"/>
      <c r="AH580" s="71" t="str">
        <f t="shared" si="4"/>
        <v/>
      </c>
      <c r="AI580" s="59"/>
      <c r="AJ580" s="59"/>
      <c r="AK580" s="59"/>
      <c r="AL580" s="72"/>
      <c r="AM580" s="59"/>
      <c r="AN580" s="73"/>
      <c r="AO580" s="59"/>
      <c r="AP580" s="59"/>
      <c r="AQ580" s="74"/>
      <c r="AR580" s="74"/>
      <c r="AS580" s="62"/>
      <c r="AT580" s="62"/>
      <c r="AU580" s="59"/>
    </row>
    <row r="581">
      <c r="A581" s="59"/>
      <c r="B581" s="60" t="str">
        <f>IFERROR(VLOOKUP($A581,contratos,2,FALSE),"")</f>
        <v/>
      </c>
      <c r="C581" s="61" t="str">
        <f t="shared" si="1"/>
        <v/>
      </c>
      <c r="D581" s="62"/>
      <c r="E581" s="62"/>
      <c r="F581" s="63"/>
      <c r="G581" s="62"/>
      <c r="H581" s="65"/>
      <c r="I581" s="65"/>
      <c r="J581" s="66" t="str">
        <f>IF(I581&lt;&gt;"",(I581-H581)-almoco,"")</f>
        <v/>
      </c>
      <c r="K581" s="67"/>
      <c r="L581" s="59"/>
      <c r="M581" s="59"/>
      <c r="N581" s="68"/>
      <c r="O581" s="69"/>
      <c r="P581" s="69"/>
      <c r="Q581" s="59"/>
      <c r="R581" s="69"/>
      <c r="S581" s="59"/>
      <c r="T581" s="59"/>
      <c r="U581" s="62"/>
      <c r="V581" s="65"/>
      <c r="W581" s="65"/>
      <c r="X581" s="66" t="str">
        <f>IF(W581&lt;&gt;"",IF((W581-V581)-almoco&gt;=corte_almoco,(W581-V581)-almoco,(W581-V581)),"")</f>
        <v/>
      </c>
      <c r="Y581" s="66" t="str">
        <f t="shared" si="2"/>
        <v/>
      </c>
      <c r="Z581" s="59"/>
      <c r="AA581" s="59"/>
      <c r="AB581" s="59"/>
      <c r="AC581" s="70"/>
      <c r="AD581" s="70"/>
      <c r="AE581" s="71" t="str">
        <f t="shared" si="3"/>
        <v/>
      </c>
      <c r="AF581" s="71" t="str">
        <f>IF(X581&lt;&gt;"",(HOUR(X581)+MINUTE(X581)/60)*custohh,"")</f>
        <v/>
      </c>
      <c r="AG581" s="70"/>
      <c r="AH581" s="71" t="str">
        <f t="shared" si="4"/>
        <v/>
      </c>
      <c r="AI581" s="59"/>
      <c r="AJ581" s="59"/>
      <c r="AK581" s="59"/>
      <c r="AL581" s="72"/>
      <c r="AM581" s="59"/>
      <c r="AN581" s="73"/>
      <c r="AO581" s="59"/>
      <c r="AP581" s="59"/>
      <c r="AQ581" s="74"/>
      <c r="AR581" s="74"/>
      <c r="AS581" s="62"/>
      <c r="AT581" s="62"/>
      <c r="AU581" s="59"/>
    </row>
    <row r="582">
      <c r="A582" s="59"/>
      <c r="B582" s="60" t="str">
        <f>IFERROR(VLOOKUP($A582,contratos,2,FALSE),"")</f>
        <v/>
      </c>
      <c r="C582" s="61" t="str">
        <f t="shared" si="1"/>
        <v/>
      </c>
      <c r="D582" s="62"/>
      <c r="E582" s="62"/>
      <c r="F582" s="63"/>
      <c r="G582" s="62"/>
      <c r="H582" s="65"/>
      <c r="I582" s="65"/>
      <c r="J582" s="66" t="str">
        <f>IF(I582&lt;&gt;"",(I582-H582)-almoco,"")</f>
        <v/>
      </c>
      <c r="K582" s="67"/>
      <c r="L582" s="59"/>
      <c r="M582" s="59"/>
      <c r="N582" s="68"/>
      <c r="O582" s="69"/>
      <c r="P582" s="69"/>
      <c r="Q582" s="59"/>
      <c r="R582" s="69"/>
      <c r="S582" s="59"/>
      <c r="T582" s="59"/>
      <c r="U582" s="62"/>
      <c r="V582" s="65"/>
      <c r="W582" s="65"/>
      <c r="X582" s="66" t="str">
        <f>IF(W582&lt;&gt;"",IF((W582-V582)-almoco&gt;=corte_almoco,(W582-V582)-almoco,(W582-V582)),"")</f>
        <v/>
      </c>
      <c r="Y582" s="66" t="str">
        <f t="shared" si="2"/>
        <v/>
      </c>
      <c r="Z582" s="59"/>
      <c r="AA582" s="59"/>
      <c r="AB582" s="59"/>
      <c r="AC582" s="70"/>
      <c r="AD582" s="70"/>
      <c r="AE582" s="71" t="str">
        <f t="shared" si="3"/>
        <v/>
      </c>
      <c r="AF582" s="71" t="str">
        <f>IF(X582&lt;&gt;"",(HOUR(X582)+MINUTE(X582)/60)*custohh,"")</f>
        <v/>
      </c>
      <c r="AG582" s="70"/>
      <c r="AH582" s="71" t="str">
        <f t="shared" si="4"/>
        <v/>
      </c>
      <c r="AI582" s="59"/>
      <c r="AJ582" s="59"/>
      <c r="AK582" s="59"/>
      <c r="AL582" s="72"/>
      <c r="AM582" s="59"/>
      <c r="AN582" s="73"/>
      <c r="AO582" s="59"/>
      <c r="AP582" s="59"/>
      <c r="AQ582" s="74"/>
      <c r="AR582" s="74"/>
      <c r="AS582" s="62"/>
      <c r="AT582" s="62"/>
      <c r="AU582" s="59"/>
    </row>
    <row r="583">
      <c r="A583" s="59"/>
      <c r="B583" s="60" t="str">
        <f>IFERROR(VLOOKUP($A583,contratos,2,FALSE),"")</f>
        <v/>
      </c>
      <c r="C583" s="61" t="str">
        <f t="shared" si="1"/>
        <v/>
      </c>
      <c r="D583" s="62"/>
      <c r="E583" s="62"/>
      <c r="F583" s="63"/>
      <c r="G583" s="62"/>
      <c r="H583" s="65"/>
      <c r="I583" s="65"/>
      <c r="J583" s="66" t="str">
        <f>IF(I583&lt;&gt;"",(I583-H583)-almoco,"")</f>
        <v/>
      </c>
      <c r="K583" s="67"/>
      <c r="L583" s="59"/>
      <c r="M583" s="59"/>
      <c r="N583" s="68"/>
      <c r="O583" s="69"/>
      <c r="P583" s="69"/>
      <c r="Q583" s="59"/>
      <c r="R583" s="69"/>
      <c r="S583" s="59"/>
      <c r="T583" s="59"/>
      <c r="U583" s="62"/>
      <c r="V583" s="65"/>
      <c r="W583" s="65"/>
      <c r="X583" s="66" t="str">
        <f>IF(W583&lt;&gt;"",IF((W583-V583)-almoco&gt;=corte_almoco,(W583-V583)-almoco,(W583-V583)),"")</f>
        <v/>
      </c>
      <c r="Y583" s="66" t="str">
        <f t="shared" si="2"/>
        <v/>
      </c>
      <c r="Z583" s="59"/>
      <c r="AA583" s="59"/>
      <c r="AB583" s="59"/>
      <c r="AC583" s="70"/>
      <c r="AD583" s="70"/>
      <c r="AE583" s="71" t="str">
        <f t="shared" si="3"/>
        <v/>
      </c>
      <c r="AF583" s="71" t="str">
        <f>IF(X583&lt;&gt;"",(HOUR(X583)+MINUTE(X583)/60)*custohh,"")</f>
        <v/>
      </c>
      <c r="AG583" s="70"/>
      <c r="AH583" s="71" t="str">
        <f t="shared" si="4"/>
        <v/>
      </c>
      <c r="AI583" s="59"/>
      <c r="AJ583" s="59"/>
      <c r="AK583" s="59"/>
      <c r="AL583" s="72"/>
      <c r="AM583" s="59"/>
      <c r="AN583" s="73"/>
      <c r="AO583" s="59"/>
      <c r="AP583" s="59"/>
      <c r="AQ583" s="74"/>
      <c r="AR583" s="74"/>
      <c r="AS583" s="62"/>
      <c r="AT583" s="62"/>
      <c r="AU583" s="59"/>
    </row>
    <row r="584">
      <c r="A584" s="59"/>
      <c r="B584" s="60" t="str">
        <f>IFERROR(VLOOKUP($A584,contratos,2,FALSE),"")</f>
        <v/>
      </c>
      <c r="C584" s="61" t="str">
        <f t="shared" si="1"/>
        <v/>
      </c>
      <c r="D584" s="62"/>
      <c r="E584" s="62"/>
      <c r="F584" s="63"/>
      <c r="G584" s="62"/>
      <c r="H584" s="65"/>
      <c r="I584" s="65"/>
      <c r="J584" s="66" t="str">
        <f>IF(I584&lt;&gt;"",(I584-H584)-almoco,"")</f>
        <v/>
      </c>
      <c r="K584" s="67"/>
      <c r="L584" s="59"/>
      <c r="M584" s="59"/>
      <c r="N584" s="68"/>
      <c r="O584" s="69"/>
      <c r="P584" s="69"/>
      <c r="Q584" s="59"/>
      <c r="R584" s="69"/>
      <c r="S584" s="59"/>
      <c r="T584" s="59"/>
      <c r="U584" s="62"/>
      <c r="V584" s="65"/>
      <c r="W584" s="65"/>
      <c r="X584" s="66" t="str">
        <f>IF(W584&lt;&gt;"",IF((W584-V584)-almoco&gt;=corte_almoco,(W584-V584)-almoco,(W584-V584)),"")</f>
        <v/>
      </c>
      <c r="Y584" s="66" t="str">
        <f t="shared" si="2"/>
        <v/>
      </c>
      <c r="Z584" s="59"/>
      <c r="AA584" s="59"/>
      <c r="AB584" s="59"/>
      <c r="AC584" s="70"/>
      <c r="AD584" s="70"/>
      <c r="AE584" s="71" t="str">
        <f t="shared" si="3"/>
        <v/>
      </c>
      <c r="AF584" s="71" t="str">
        <f>IF(X584&lt;&gt;"",(HOUR(X584)+MINUTE(X584)/60)*custohh,"")</f>
        <v/>
      </c>
      <c r="AG584" s="70"/>
      <c r="AH584" s="71" t="str">
        <f t="shared" si="4"/>
        <v/>
      </c>
      <c r="AI584" s="59"/>
      <c r="AJ584" s="59"/>
      <c r="AK584" s="59"/>
      <c r="AL584" s="72"/>
      <c r="AM584" s="59"/>
      <c r="AN584" s="73"/>
      <c r="AO584" s="59"/>
      <c r="AP584" s="59"/>
      <c r="AQ584" s="74"/>
      <c r="AR584" s="74"/>
      <c r="AS584" s="62"/>
      <c r="AT584" s="62"/>
      <c r="AU584" s="59"/>
    </row>
    <row r="585">
      <c r="A585" s="59"/>
      <c r="B585" s="60" t="str">
        <f>IFERROR(VLOOKUP($A585,contratos,2,FALSE),"")</f>
        <v/>
      </c>
      <c r="C585" s="61" t="str">
        <f t="shared" si="1"/>
        <v/>
      </c>
      <c r="D585" s="62"/>
      <c r="E585" s="62"/>
      <c r="F585" s="63"/>
      <c r="G585" s="62"/>
      <c r="H585" s="65"/>
      <c r="I585" s="65"/>
      <c r="J585" s="66" t="str">
        <f>IF(I585&lt;&gt;"",(I585-H585)-almoco,"")</f>
        <v/>
      </c>
      <c r="K585" s="67"/>
      <c r="L585" s="59"/>
      <c r="M585" s="59"/>
      <c r="N585" s="68"/>
      <c r="O585" s="69"/>
      <c r="P585" s="69"/>
      <c r="Q585" s="59"/>
      <c r="R585" s="69"/>
      <c r="S585" s="59"/>
      <c r="T585" s="59"/>
      <c r="U585" s="62"/>
      <c r="V585" s="65"/>
      <c r="W585" s="65"/>
      <c r="X585" s="66" t="str">
        <f>IF(W585&lt;&gt;"",IF((W585-V585)-almoco&gt;=corte_almoco,(W585-V585)-almoco,(W585-V585)),"")</f>
        <v/>
      </c>
      <c r="Y585" s="66" t="str">
        <f t="shared" si="2"/>
        <v/>
      </c>
      <c r="Z585" s="59"/>
      <c r="AA585" s="59"/>
      <c r="AB585" s="59"/>
      <c r="AC585" s="70"/>
      <c r="AD585" s="70"/>
      <c r="AE585" s="71" t="str">
        <f t="shared" si="3"/>
        <v/>
      </c>
      <c r="AF585" s="71" t="str">
        <f>IF(X585&lt;&gt;"",(HOUR(X585)+MINUTE(X585)/60)*custohh,"")</f>
        <v/>
      </c>
      <c r="AG585" s="70"/>
      <c r="AH585" s="71" t="str">
        <f t="shared" si="4"/>
        <v/>
      </c>
      <c r="AI585" s="59"/>
      <c r="AJ585" s="59"/>
      <c r="AK585" s="59"/>
      <c r="AL585" s="72"/>
      <c r="AM585" s="59"/>
      <c r="AN585" s="73"/>
      <c r="AO585" s="59"/>
      <c r="AP585" s="59"/>
      <c r="AQ585" s="74"/>
      <c r="AR585" s="74"/>
      <c r="AS585" s="62"/>
      <c r="AT585" s="62"/>
      <c r="AU585" s="59"/>
    </row>
    <row r="586">
      <c r="A586" s="59"/>
      <c r="B586" s="60" t="str">
        <f>IFERROR(VLOOKUP($A586,contratos,2,FALSE),"")</f>
        <v/>
      </c>
      <c r="C586" s="61" t="str">
        <f t="shared" si="1"/>
        <v/>
      </c>
      <c r="D586" s="62"/>
      <c r="E586" s="62"/>
      <c r="F586" s="63"/>
      <c r="G586" s="62"/>
      <c r="H586" s="65"/>
      <c r="I586" s="65"/>
      <c r="J586" s="66" t="str">
        <f>IF(I586&lt;&gt;"",(I586-H586)-almoco,"")</f>
        <v/>
      </c>
      <c r="K586" s="67"/>
      <c r="L586" s="59"/>
      <c r="M586" s="59"/>
      <c r="N586" s="68"/>
      <c r="O586" s="69"/>
      <c r="P586" s="69"/>
      <c r="Q586" s="59"/>
      <c r="R586" s="69"/>
      <c r="S586" s="59"/>
      <c r="T586" s="59"/>
      <c r="U586" s="62"/>
      <c r="V586" s="65"/>
      <c r="W586" s="65"/>
      <c r="X586" s="66" t="str">
        <f>IF(W586&lt;&gt;"",IF((W586-V586)-almoco&gt;=corte_almoco,(W586-V586)-almoco,(W586-V586)),"")</f>
        <v/>
      </c>
      <c r="Y586" s="66" t="str">
        <f t="shared" si="2"/>
        <v/>
      </c>
      <c r="Z586" s="59"/>
      <c r="AA586" s="59"/>
      <c r="AB586" s="59"/>
      <c r="AC586" s="70"/>
      <c r="AD586" s="70"/>
      <c r="AE586" s="71" t="str">
        <f t="shared" si="3"/>
        <v/>
      </c>
      <c r="AF586" s="71" t="str">
        <f>IF(X586&lt;&gt;"",(HOUR(X586)+MINUTE(X586)/60)*custohh,"")</f>
        <v/>
      </c>
      <c r="AG586" s="70"/>
      <c r="AH586" s="71" t="str">
        <f t="shared" si="4"/>
        <v/>
      </c>
      <c r="AI586" s="59"/>
      <c r="AJ586" s="59"/>
      <c r="AK586" s="59"/>
      <c r="AL586" s="72"/>
      <c r="AM586" s="59"/>
      <c r="AN586" s="73"/>
      <c r="AO586" s="59"/>
      <c r="AP586" s="59"/>
      <c r="AQ586" s="74"/>
      <c r="AR586" s="74"/>
      <c r="AS586" s="62"/>
      <c r="AT586" s="62"/>
      <c r="AU586" s="59"/>
    </row>
    <row r="587">
      <c r="A587" s="59"/>
      <c r="B587" s="60" t="str">
        <f>IFERROR(VLOOKUP($A587,contratos,2,FALSE),"")</f>
        <v/>
      </c>
      <c r="C587" s="61" t="str">
        <f t="shared" si="1"/>
        <v/>
      </c>
      <c r="D587" s="62"/>
      <c r="E587" s="62"/>
      <c r="F587" s="63"/>
      <c r="G587" s="62"/>
      <c r="H587" s="65"/>
      <c r="I587" s="65"/>
      <c r="J587" s="66" t="str">
        <f>IF(I587&lt;&gt;"",(I587-H587)-almoco,"")</f>
        <v/>
      </c>
      <c r="K587" s="67"/>
      <c r="L587" s="59"/>
      <c r="M587" s="59"/>
      <c r="N587" s="68"/>
      <c r="O587" s="69"/>
      <c r="P587" s="69"/>
      <c r="Q587" s="59"/>
      <c r="R587" s="69"/>
      <c r="S587" s="59"/>
      <c r="T587" s="59"/>
      <c r="U587" s="62"/>
      <c r="V587" s="65"/>
      <c r="W587" s="65"/>
      <c r="X587" s="66" t="str">
        <f>IF(W587&lt;&gt;"",IF((W587-V587)-almoco&gt;=corte_almoco,(W587-V587)-almoco,(W587-V587)),"")</f>
        <v/>
      </c>
      <c r="Y587" s="66" t="str">
        <f t="shared" si="2"/>
        <v/>
      </c>
      <c r="Z587" s="59"/>
      <c r="AA587" s="59"/>
      <c r="AB587" s="59"/>
      <c r="AC587" s="70"/>
      <c r="AD587" s="70"/>
      <c r="AE587" s="71" t="str">
        <f t="shared" si="3"/>
        <v/>
      </c>
      <c r="AF587" s="71" t="str">
        <f>IF(X587&lt;&gt;"",(HOUR(X587)+MINUTE(X587)/60)*custohh,"")</f>
        <v/>
      </c>
      <c r="AG587" s="70"/>
      <c r="AH587" s="71" t="str">
        <f t="shared" si="4"/>
        <v/>
      </c>
      <c r="AI587" s="59"/>
      <c r="AJ587" s="59"/>
      <c r="AK587" s="59"/>
      <c r="AL587" s="72"/>
      <c r="AM587" s="59"/>
      <c r="AN587" s="73"/>
      <c r="AO587" s="59"/>
      <c r="AP587" s="59"/>
      <c r="AQ587" s="74"/>
      <c r="AR587" s="74"/>
      <c r="AS587" s="62"/>
      <c r="AT587" s="62"/>
      <c r="AU587" s="59"/>
    </row>
    <row r="588">
      <c r="A588" s="59"/>
      <c r="B588" s="60" t="str">
        <f>IFERROR(VLOOKUP($A588,contratos,2,FALSE),"")</f>
        <v/>
      </c>
      <c r="C588" s="61" t="str">
        <f t="shared" si="1"/>
        <v/>
      </c>
      <c r="D588" s="62"/>
      <c r="E588" s="62"/>
      <c r="F588" s="63"/>
      <c r="G588" s="62"/>
      <c r="H588" s="65"/>
      <c r="I588" s="65"/>
      <c r="J588" s="66" t="str">
        <f>IF(I588&lt;&gt;"",(I588-H588)-almoco,"")</f>
        <v/>
      </c>
      <c r="K588" s="67"/>
      <c r="L588" s="59"/>
      <c r="M588" s="59"/>
      <c r="N588" s="68"/>
      <c r="O588" s="69"/>
      <c r="P588" s="69"/>
      <c r="Q588" s="59"/>
      <c r="R588" s="69"/>
      <c r="S588" s="59"/>
      <c r="T588" s="59"/>
      <c r="U588" s="62"/>
      <c r="V588" s="65"/>
      <c r="W588" s="65"/>
      <c r="X588" s="66" t="str">
        <f>IF(W588&lt;&gt;"",IF((W588-V588)-almoco&gt;=corte_almoco,(W588-V588)-almoco,(W588-V588)),"")</f>
        <v/>
      </c>
      <c r="Y588" s="66" t="str">
        <f t="shared" si="2"/>
        <v/>
      </c>
      <c r="Z588" s="59"/>
      <c r="AA588" s="59"/>
      <c r="AB588" s="59"/>
      <c r="AC588" s="70"/>
      <c r="AD588" s="70"/>
      <c r="AE588" s="71" t="str">
        <f t="shared" si="3"/>
        <v/>
      </c>
      <c r="AF588" s="71" t="str">
        <f>IF(X588&lt;&gt;"",(HOUR(X588)+MINUTE(X588)/60)*custohh,"")</f>
        <v/>
      </c>
      <c r="AG588" s="70"/>
      <c r="AH588" s="71" t="str">
        <f t="shared" si="4"/>
        <v/>
      </c>
      <c r="AI588" s="59"/>
      <c r="AJ588" s="59"/>
      <c r="AK588" s="59"/>
      <c r="AL588" s="72"/>
      <c r="AM588" s="59"/>
      <c r="AN588" s="73"/>
      <c r="AO588" s="59"/>
      <c r="AP588" s="59"/>
      <c r="AQ588" s="74"/>
      <c r="AR588" s="74"/>
      <c r="AS588" s="62"/>
      <c r="AT588" s="62"/>
      <c r="AU588" s="59"/>
    </row>
    <row r="589">
      <c r="A589" s="59"/>
      <c r="B589" s="60" t="str">
        <f>IFERROR(VLOOKUP($A589,contratos,2,FALSE),"")</f>
        <v/>
      </c>
      <c r="C589" s="61" t="str">
        <f t="shared" si="1"/>
        <v/>
      </c>
      <c r="D589" s="62"/>
      <c r="E589" s="62"/>
      <c r="F589" s="63"/>
      <c r="G589" s="62"/>
      <c r="H589" s="65"/>
      <c r="I589" s="65"/>
      <c r="J589" s="66" t="str">
        <f>IF(I589&lt;&gt;"",(I589-H589)-almoco,"")</f>
        <v/>
      </c>
      <c r="K589" s="67"/>
      <c r="L589" s="59"/>
      <c r="M589" s="59"/>
      <c r="N589" s="68"/>
      <c r="O589" s="69"/>
      <c r="P589" s="69"/>
      <c r="Q589" s="59"/>
      <c r="R589" s="69"/>
      <c r="S589" s="59"/>
      <c r="T589" s="59"/>
      <c r="U589" s="62"/>
      <c r="V589" s="65"/>
      <c r="W589" s="65"/>
      <c r="X589" s="66" t="str">
        <f>IF(W589&lt;&gt;"",IF((W589-V589)-almoco&gt;=corte_almoco,(W589-V589)-almoco,(W589-V589)),"")</f>
        <v/>
      </c>
      <c r="Y589" s="66" t="str">
        <f t="shared" si="2"/>
        <v/>
      </c>
      <c r="Z589" s="59"/>
      <c r="AA589" s="59"/>
      <c r="AB589" s="59"/>
      <c r="AC589" s="70"/>
      <c r="AD589" s="70"/>
      <c r="AE589" s="71" t="str">
        <f t="shared" si="3"/>
        <v/>
      </c>
      <c r="AF589" s="71" t="str">
        <f>IF(X589&lt;&gt;"",(HOUR(X589)+MINUTE(X589)/60)*custohh,"")</f>
        <v/>
      </c>
      <c r="AG589" s="70"/>
      <c r="AH589" s="71" t="str">
        <f t="shared" si="4"/>
        <v/>
      </c>
      <c r="AI589" s="59"/>
      <c r="AJ589" s="59"/>
      <c r="AK589" s="59"/>
      <c r="AL589" s="72"/>
      <c r="AM589" s="59"/>
      <c r="AN589" s="73"/>
      <c r="AO589" s="59"/>
      <c r="AP589" s="59"/>
      <c r="AQ589" s="74"/>
      <c r="AR589" s="74"/>
      <c r="AS589" s="62"/>
      <c r="AT589" s="62"/>
      <c r="AU589" s="59"/>
    </row>
    <row r="590">
      <c r="A590" s="59"/>
      <c r="B590" s="60" t="str">
        <f>IFERROR(VLOOKUP($A590,contratos,2,FALSE),"")</f>
        <v/>
      </c>
      <c r="C590" s="61" t="str">
        <f t="shared" si="1"/>
        <v/>
      </c>
      <c r="D590" s="62"/>
      <c r="E590" s="62"/>
      <c r="F590" s="63"/>
      <c r="G590" s="62"/>
      <c r="H590" s="65"/>
      <c r="I590" s="65"/>
      <c r="J590" s="66" t="str">
        <f>IF(I590&lt;&gt;"",(I590-H590)-almoco,"")</f>
        <v/>
      </c>
      <c r="K590" s="67"/>
      <c r="L590" s="59"/>
      <c r="M590" s="59"/>
      <c r="N590" s="68"/>
      <c r="O590" s="69"/>
      <c r="P590" s="69"/>
      <c r="Q590" s="59"/>
      <c r="R590" s="69"/>
      <c r="S590" s="59"/>
      <c r="T590" s="59"/>
      <c r="U590" s="62"/>
      <c r="V590" s="65"/>
      <c r="W590" s="65"/>
      <c r="X590" s="66" t="str">
        <f>IF(W590&lt;&gt;"",IF((W590-V590)-almoco&gt;=corte_almoco,(W590-V590)-almoco,(W590-V590)),"")</f>
        <v/>
      </c>
      <c r="Y590" s="66" t="str">
        <f t="shared" si="2"/>
        <v/>
      </c>
      <c r="Z590" s="59"/>
      <c r="AA590" s="59"/>
      <c r="AB590" s="59"/>
      <c r="AC590" s="70"/>
      <c r="AD590" s="70"/>
      <c r="AE590" s="71" t="str">
        <f t="shared" si="3"/>
        <v/>
      </c>
      <c r="AF590" s="71" t="str">
        <f>IF(X590&lt;&gt;"",(HOUR(X590)+MINUTE(X590)/60)*custohh,"")</f>
        <v/>
      </c>
      <c r="AG590" s="70"/>
      <c r="AH590" s="71" t="str">
        <f t="shared" si="4"/>
        <v/>
      </c>
      <c r="AI590" s="59"/>
      <c r="AJ590" s="59"/>
      <c r="AK590" s="59"/>
      <c r="AL590" s="72"/>
      <c r="AM590" s="59"/>
      <c r="AN590" s="73"/>
      <c r="AO590" s="59"/>
      <c r="AP590" s="59"/>
      <c r="AQ590" s="74"/>
      <c r="AR590" s="74"/>
      <c r="AS590" s="62"/>
      <c r="AT590" s="62"/>
      <c r="AU590" s="59"/>
    </row>
    <row r="591">
      <c r="A591" s="59"/>
      <c r="B591" s="60" t="str">
        <f>IFERROR(VLOOKUP($A591,contratos,2,FALSE),"")</f>
        <v/>
      </c>
      <c r="C591" s="61" t="str">
        <f t="shared" si="1"/>
        <v/>
      </c>
      <c r="D591" s="62"/>
      <c r="E591" s="62"/>
      <c r="F591" s="63"/>
      <c r="G591" s="62"/>
      <c r="H591" s="65"/>
      <c r="I591" s="65"/>
      <c r="J591" s="66" t="str">
        <f>IF(I591&lt;&gt;"",(I591-H591)-almoco,"")</f>
        <v/>
      </c>
      <c r="K591" s="67"/>
      <c r="L591" s="59"/>
      <c r="M591" s="59"/>
      <c r="N591" s="68"/>
      <c r="O591" s="69"/>
      <c r="P591" s="69"/>
      <c r="Q591" s="59"/>
      <c r="R591" s="69"/>
      <c r="S591" s="59"/>
      <c r="T591" s="59"/>
      <c r="U591" s="62"/>
      <c r="V591" s="65"/>
      <c r="W591" s="65"/>
      <c r="X591" s="66" t="str">
        <f>IF(W591&lt;&gt;"",IF((W591-V591)-almoco&gt;=corte_almoco,(W591-V591)-almoco,(W591-V591)),"")</f>
        <v/>
      </c>
      <c r="Y591" s="66" t="str">
        <f t="shared" si="2"/>
        <v/>
      </c>
      <c r="Z591" s="59"/>
      <c r="AA591" s="59"/>
      <c r="AB591" s="59"/>
      <c r="AC591" s="70"/>
      <c r="AD591" s="70"/>
      <c r="AE591" s="71" t="str">
        <f t="shared" si="3"/>
        <v/>
      </c>
      <c r="AF591" s="71" t="str">
        <f>IF(X591&lt;&gt;"",(HOUR(X591)+MINUTE(X591)/60)*custohh,"")</f>
        <v/>
      </c>
      <c r="AG591" s="70"/>
      <c r="AH591" s="71" t="str">
        <f t="shared" si="4"/>
        <v/>
      </c>
      <c r="AI591" s="59"/>
      <c r="AJ591" s="59"/>
      <c r="AK591" s="59"/>
      <c r="AL591" s="72"/>
      <c r="AM591" s="59"/>
      <c r="AN591" s="73"/>
      <c r="AO591" s="59"/>
      <c r="AP591" s="59"/>
      <c r="AQ591" s="74"/>
      <c r="AR591" s="74"/>
      <c r="AS591" s="62"/>
      <c r="AT591" s="62"/>
      <c r="AU591" s="59"/>
    </row>
    <row r="592">
      <c r="A592" s="59"/>
      <c r="B592" s="60" t="str">
        <f>IFERROR(VLOOKUP($A592,contratos,2,FALSE),"")</f>
        <v/>
      </c>
      <c r="C592" s="61" t="str">
        <f t="shared" si="1"/>
        <v/>
      </c>
      <c r="D592" s="62"/>
      <c r="E592" s="62"/>
      <c r="F592" s="63"/>
      <c r="G592" s="62"/>
      <c r="H592" s="65"/>
      <c r="I592" s="65"/>
      <c r="J592" s="66" t="str">
        <f>IF(I592&lt;&gt;"",(I592-H592)-almoco,"")</f>
        <v/>
      </c>
      <c r="K592" s="67"/>
      <c r="L592" s="59"/>
      <c r="M592" s="59"/>
      <c r="N592" s="68"/>
      <c r="O592" s="69"/>
      <c r="P592" s="69"/>
      <c r="Q592" s="59"/>
      <c r="R592" s="69"/>
      <c r="S592" s="59"/>
      <c r="T592" s="59"/>
      <c r="U592" s="62"/>
      <c r="V592" s="65"/>
      <c r="W592" s="65"/>
      <c r="X592" s="66" t="str">
        <f>IF(W592&lt;&gt;"",IF((W592-V592)-almoco&gt;=corte_almoco,(W592-V592)-almoco,(W592-V592)),"")</f>
        <v/>
      </c>
      <c r="Y592" s="66" t="str">
        <f t="shared" si="2"/>
        <v/>
      </c>
      <c r="Z592" s="59"/>
      <c r="AA592" s="59"/>
      <c r="AB592" s="59"/>
      <c r="AC592" s="70"/>
      <c r="AD592" s="70"/>
      <c r="AE592" s="71" t="str">
        <f t="shared" si="3"/>
        <v/>
      </c>
      <c r="AF592" s="71" t="str">
        <f>IF(X592&lt;&gt;"",(HOUR(X592)+MINUTE(X592)/60)*custohh,"")</f>
        <v/>
      </c>
      <c r="AG592" s="70"/>
      <c r="AH592" s="71" t="str">
        <f t="shared" si="4"/>
        <v/>
      </c>
      <c r="AI592" s="59"/>
      <c r="AJ592" s="59"/>
      <c r="AK592" s="59"/>
      <c r="AL592" s="72"/>
      <c r="AM592" s="59"/>
      <c r="AN592" s="73"/>
      <c r="AO592" s="59"/>
      <c r="AP592" s="59"/>
      <c r="AQ592" s="74"/>
      <c r="AR592" s="74"/>
      <c r="AS592" s="62"/>
      <c r="AT592" s="62"/>
      <c r="AU592" s="59"/>
    </row>
    <row r="593">
      <c r="A593" s="59"/>
      <c r="B593" s="60" t="str">
        <f>IFERROR(VLOOKUP($A593,contratos,2,FALSE),"")</f>
        <v/>
      </c>
      <c r="C593" s="61" t="str">
        <f t="shared" si="1"/>
        <v/>
      </c>
      <c r="D593" s="62"/>
      <c r="E593" s="62"/>
      <c r="F593" s="63"/>
      <c r="G593" s="62"/>
      <c r="H593" s="65"/>
      <c r="I593" s="65"/>
      <c r="J593" s="66" t="str">
        <f>IF(I593&lt;&gt;"",(I593-H593)-almoco,"")</f>
        <v/>
      </c>
      <c r="K593" s="67"/>
      <c r="L593" s="59"/>
      <c r="M593" s="59"/>
      <c r="N593" s="68"/>
      <c r="O593" s="69"/>
      <c r="P593" s="69"/>
      <c r="Q593" s="59"/>
      <c r="R593" s="69"/>
      <c r="S593" s="59"/>
      <c r="T593" s="59"/>
      <c r="U593" s="62"/>
      <c r="V593" s="65"/>
      <c r="W593" s="65"/>
      <c r="X593" s="66" t="str">
        <f>IF(W593&lt;&gt;"",IF((W593-V593)-almoco&gt;=corte_almoco,(W593-V593)-almoco,(W593-V593)),"")</f>
        <v/>
      </c>
      <c r="Y593" s="66" t="str">
        <f t="shared" si="2"/>
        <v/>
      </c>
      <c r="Z593" s="59"/>
      <c r="AA593" s="59"/>
      <c r="AB593" s="59"/>
      <c r="AC593" s="70"/>
      <c r="AD593" s="70"/>
      <c r="AE593" s="71" t="str">
        <f t="shared" si="3"/>
        <v/>
      </c>
      <c r="AF593" s="71" t="str">
        <f>IF(X593&lt;&gt;"",(HOUR(X593)+MINUTE(X593)/60)*custohh,"")</f>
        <v/>
      </c>
      <c r="AG593" s="70"/>
      <c r="AH593" s="71" t="str">
        <f t="shared" si="4"/>
        <v/>
      </c>
      <c r="AI593" s="59"/>
      <c r="AJ593" s="59"/>
      <c r="AK593" s="59"/>
      <c r="AL593" s="72"/>
      <c r="AM593" s="59"/>
      <c r="AN593" s="73"/>
      <c r="AO593" s="59"/>
      <c r="AP593" s="59"/>
      <c r="AQ593" s="74"/>
      <c r="AR593" s="74"/>
      <c r="AS593" s="62"/>
      <c r="AT593" s="62"/>
      <c r="AU593" s="59"/>
    </row>
    <row r="594">
      <c r="A594" s="59"/>
      <c r="B594" s="60" t="str">
        <f>IFERROR(VLOOKUP($A594,contratos,2,FALSE),"")</f>
        <v/>
      </c>
      <c r="C594" s="61" t="str">
        <f t="shared" si="1"/>
        <v/>
      </c>
      <c r="D594" s="62"/>
      <c r="E594" s="62"/>
      <c r="F594" s="63"/>
      <c r="G594" s="62"/>
      <c r="H594" s="65"/>
      <c r="I594" s="65"/>
      <c r="J594" s="66" t="str">
        <f>IF(I594&lt;&gt;"",(I594-H594)-almoco,"")</f>
        <v/>
      </c>
      <c r="K594" s="67"/>
      <c r="L594" s="59"/>
      <c r="M594" s="59"/>
      <c r="N594" s="68"/>
      <c r="O594" s="69"/>
      <c r="P594" s="69"/>
      <c r="Q594" s="59"/>
      <c r="R594" s="69"/>
      <c r="S594" s="59"/>
      <c r="T594" s="59"/>
      <c r="U594" s="62"/>
      <c r="V594" s="65"/>
      <c r="W594" s="65"/>
      <c r="X594" s="66" t="str">
        <f>IF(W594&lt;&gt;"",IF((W594-V594)-almoco&gt;=corte_almoco,(W594-V594)-almoco,(W594-V594)),"")</f>
        <v/>
      </c>
      <c r="Y594" s="66" t="str">
        <f t="shared" si="2"/>
        <v/>
      </c>
      <c r="Z594" s="59"/>
      <c r="AA594" s="59"/>
      <c r="AB594" s="59"/>
      <c r="AC594" s="70"/>
      <c r="AD594" s="70"/>
      <c r="AE594" s="71" t="str">
        <f t="shared" si="3"/>
        <v/>
      </c>
      <c r="AF594" s="71" t="str">
        <f>IF(X594&lt;&gt;"",(HOUR(X594)+MINUTE(X594)/60)*custohh,"")</f>
        <v/>
      </c>
      <c r="AG594" s="70"/>
      <c r="AH594" s="71" t="str">
        <f t="shared" si="4"/>
        <v/>
      </c>
      <c r="AI594" s="59"/>
      <c r="AJ594" s="59"/>
      <c r="AK594" s="59"/>
      <c r="AL594" s="72"/>
      <c r="AM594" s="59"/>
      <c r="AN594" s="73"/>
      <c r="AO594" s="59"/>
      <c r="AP594" s="59"/>
      <c r="AQ594" s="74"/>
      <c r="AR594" s="74"/>
      <c r="AS594" s="62"/>
      <c r="AT594" s="62"/>
      <c r="AU594" s="59"/>
    </row>
    <row r="595">
      <c r="A595" s="59"/>
      <c r="B595" s="60" t="str">
        <f>IFERROR(VLOOKUP($A595,contratos,2,FALSE),"")</f>
        <v/>
      </c>
      <c r="C595" s="61" t="str">
        <f t="shared" si="1"/>
        <v/>
      </c>
      <c r="D595" s="62"/>
      <c r="E595" s="62"/>
      <c r="F595" s="63"/>
      <c r="G595" s="62"/>
      <c r="H595" s="65"/>
      <c r="I595" s="65"/>
      <c r="J595" s="66" t="str">
        <f>IF(I595&lt;&gt;"",(I595-H595)-almoco,"")</f>
        <v/>
      </c>
      <c r="K595" s="67"/>
      <c r="L595" s="59"/>
      <c r="M595" s="59"/>
      <c r="N595" s="68"/>
      <c r="O595" s="69"/>
      <c r="P595" s="69"/>
      <c r="Q595" s="59"/>
      <c r="R595" s="69"/>
      <c r="S595" s="59"/>
      <c r="T595" s="59"/>
      <c r="U595" s="62"/>
      <c r="V595" s="65"/>
      <c r="W595" s="65"/>
      <c r="X595" s="66" t="str">
        <f>IF(W595&lt;&gt;"",IF((W595-V595)-almoco&gt;=corte_almoco,(W595-V595)-almoco,(W595-V595)),"")</f>
        <v/>
      </c>
      <c r="Y595" s="66" t="str">
        <f t="shared" si="2"/>
        <v/>
      </c>
      <c r="Z595" s="59"/>
      <c r="AA595" s="59"/>
      <c r="AB595" s="59"/>
      <c r="AC595" s="70"/>
      <c r="AD595" s="70"/>
      <c r="AE595" s="71" t="str">
        <f t="shared" si="3"/>
        <v/>
      </c>
      <c r="AF595" s="71" t="str">
        <f>IF(X595&lt;&gt;"",(HOUR(X595)+MINUTE(X595)/60)*custohh,"")</f>
        <v/>
      </c>
      <c r="AG595" s="70"/>
      <c r="AH595" s="71" t="str">
        <f t="shared" si="4"/>
        <v/>
      </c>
      <c r="AI595" s="59"/>
      <c r="AJ595" s="59"/>
      <c r="AK595" s="59"/>
      <c r="AL595" s="72"/>
      <c r="AM595" s="59"/>
      <c r="AN595" s="73"/>
      <c r="AO595" s="59"/>
      <c r="AP595" s="59"/>
      <c r="AQ595" s="74"/>
      <c r="AR595" s="74"/>
      <c r="AS595" s="62"/>
      <c r="AT595" s="62"/>
      <c r="AU595" s="59"/>
    </row>
    <row r="596">
      <c r="A596" s="59"/>
      <c r="B596" s="60" t="str">
        <f>IFERROR(VLOOKUP($A596,contratos,2,FALSE),"")</f>
        <v/>
      </c>
      <c r="C596" s="61" t="str">
        <f t="shared" si="1"/>
        <v/>
      </c>
      <c r="D596" s="62"/>
      <c r="E596" s="62"/>
      <c r="F596" s="63"/>
      <c r="G596" s="62"/>
      <c r="H596" s="65"/>
      <c r="I596" s="65"/>
      <c r="J596" s="66" t="str">
        <f>IF(I596&lt;&gt;"",(I596-H596)-almoco,"")</f>
        <v/>
      </c>
      <c r="K596" s="67"/>
      <c r="L596" s="59"/>
      <c r="M596" s="59"/>
      <c r="N596" s="68"/>
      <c r="O596" s="69"/>
      <c r="P596" s="69"/>
      <c r="Q596" s="59"/>
      <c r="R596" s="69"/>
      <c r="S596" s="59"/>
      <c r="T596" s="59"/>
      <c r="U596" s="62"/>
      <c r="V596" s="65"/>
      <c r="W596" s="65"/>
      <c r="X596" s="66" t="str">
        <f>IF(W596&lt;&gt;"",IF((W596-V596)-almoco&gt;=corte_almoco,(W596-V596)-almoco,(W596-V596)),"")</f>
        <v/>
      </c>
      <c r="Y596" s="66" t="str">
        <f t="shared" si="2"/>
        <v/>
      </c>
      <c r="Z596" s="59"/>
      <c r="AA596" s="59"/>
      <c r="AB596" s="59"/>
      <c r="AC596" s="70"/>
      <c r="AD596" s="70"/>
      <c r="AE596" s="71" t="str">
        <f t="shared" si="3"/>
        <v/>
      </c>
      <c r="AF596" s="71" t="str">
        <f>IF(X596&lt;&gt;"",(HOUR(X596)+MINUTE(X596)/60)*custohh,"")</f>
        <v/>
      </c>
      <c r="AG596" s="70"/>
      <c r="AH596" s="71" t="str">
        <f t="shared" si="4"/>
        <v/>
      </c>
      <c r="AI596" s="59"/>
      <c r="AJ596" s="59"/>
      <c r="AK596" s="59"/>
      <c r="AL596" s="72"/>
      <c r="AM596" s="59"/>
      <c r="AN596" s="73"/>
      <c r="AO596" s="59"/>
      <c r="AP596" s="59"/>
      <c r="AQ596" s="74"/>
      <c r="AR596" s="74"/>
      <c r="AS596" s="62"/>
      <c r="AT596" s="62"/>
      <c r="AU596" s="59"/>
    </row>
    <row r="597">
      <c r="A597" s="59"/>
      <c r="B597" s="60" t="str">
        <f>IFERROR(VLOOKUP($A597,contratos,2,FALSE),"")</f>
        <v/>
      </c>
      <c r="C597" s="61" t="str">
        <f t="shared" si="1"/>
        <v/>
      </c>
      <c r="D597" s="62"/>
      <c r="E597" s="62"/>
      <c r="F597" s="63"/>
      <c r="G597" s="62"/>
      <c r="H597" s="65"/>
      <c r="I597" s="65"/>
      <c r="J597" s="66" t="str">
        <f>IF(I597&lt;&gt;"",(I597-H597)-almoco,"")</f>
        <v/>
      </c>
      <c r="K597" s="67"/>
      <c r="L597" s="59"/>
      <c r="M597" s="59"/>
      <c r="N597" s="68"/>
      <c r="O597" s="69"/>
      <c r="P597" s="69"/>
      <c r="Q597" s="59"/>
      <c r="R597" s="69"/>
      <c r="S597" s="59"/>
      <c r="T597" s="59"/>
      <c r="U597" s="62"/>
      <c r="V597" s="65"/>
      <c r="W597" s="65"/>
      <c r="X597" s="66" t="str">
        <f>IF(W597&lt;&gt;"",IF((W597-V597)-almoco&gt;=corte_almoco,(W597-V597)-almoco,(W597-V597)),"")</f>
        <v/>
      </c>
      <c r="Y597" s="66" t="str">
        <f t="shared" si="2"/>
        <v/>
      </c>
      <c r="Z597" s="59"/>
      <c r="AA597" s="59"/>
      <c r="AB597" s="59"/>
      <c r="AC597" s="70"/>
      <c r="AD597" s="70"/>
      <c r="AE597" s="71" t="str">
        <f t="shared" si="3"/>
        <v/>
      </c>
      <c r="AF597" s="71" t="str">
        <f>IF(X597&lt;&gt;"",(HOUR(X597)+MINUTE(X597)/60)*custohh,"")</f>
        <v/>
      </c>
      <c r="AG597" s="70"/>
      <c r="AH597" s="71" t="str">
        <f t="shared" si="4"/>
        <v/>
      </c>
      <c r="AI597" s="59"/>
      <c r="AJ597" s="59"/>
      <c r="AK597" s="59"/>
      <c r="AL597" s="72"/>
      <c r="AM597" s="59"/>
      <c r="AN597" s="73"/>
      <c r="AO597" s="59"/>
      <c r="AP597" s="59"/>
      <c r="AQ597" s="74"/>
      <c r="AR597" s="74"/>
      <c r="AS597" s="62"/>
      <c r="AT597" s="62"/>
      <c r="AU597" s="59"/>
    </row>
    <row r="598">
      <c r="A598" s="59"/>
      <c r="B598" s="60" t="str">
        <f>IFERROR(VLOOKUP($A598,contratos,2,FALSE),"")</f>
        <v/>
      </c>
      <c r="C598" s="61" t="str">
        <f t="shared" si="1"/>
        <v/>
      </c>
      <c r="D598" s="62"/>
      <c r="E598" s="62"/>
      <c r="F598" s="63"/>
      <c r="G598" s="62"/>
      <c r="H598" s="65"/>
      <c r="I598" s="65"/>
      <c r="J598" s="66" t="str">
        <f>IF(I598&lt;&gt;"",(I598-H598)-almoco,"")</f>
        <v/>
      </c>
      <c r="K598" s="67"/>
      <c r="L598" s="59"/>
      <c r="M598" s="59"/>
      <c r="N598" s="68"/>
      <c r="O598" s="69"/>
      <c r="P598" s="69"/>
      <c r="Q598" s="59"/>
      <c r="R598" s="69"/>
      <c r="S598" s="59"/>
      <c r="T598" s="59"/>
      <c r="U598" s="62"/>
      <c r="V598" s="65"/>
      <c r="W598" s="65"/>
      <c r="X598" s="66" t="str">
        <f>IF(W598&lt;&gt;"",IF((W598-V598)-almoco&gt;=corte_almoco,(W598-V598)-almoco,(W598-V598)),"")</f>
        <v/>
      </c>
      <c r="Y598" s="66" t="str">
        <f t="shared" si="2"/>
        <v/>
      </c>
      <c r="Z598" s="59"/>
      <c r="AA598" s="59"/>
      <c r="AB598" s="59"/>
      <c r="AC598" s="70"/>
      <c r="AD598" s="70"/>
      <c r="AE598" s="71" t="str">
        <f t="shared" si="3"/>
        <v/>
      </c>
      <c r="AF598" s="71" t="str">
        <f>IF(X598&lt;&gt;"",(HOUR(X598)+MINUTE(X598)/60)*custohh,"")</f>
        <v/>
      </c>
      <c r="AG598" s="70"/>
      <c r="AH598" s="71" t="str">
        <f t="shared" si="4"/>
        <v/>
      </c>
      <c r="AI598" s="59"/>
      <c r="AJ598" s="59"/>
      <c r="AK598" s="59"/>
      <c r="AL598" s="72"/>
      <c r="AM598" s="59"/>
      <c r="AN598" s="73"/>
      <c r="AO598" s="59"/>
      <c r="AP598" s="59"/>
      <c r="AQ598" s="74"/>
      <c r="AR598" s="74"/>
      <c r="AS598" s="62"/>
      <c r="AT598" s="62"/>
      <c r="AU598" s="59"/>
    </row>
    <row r="599">
      <c r="A599" s="59"/>
      <c r="B599" s="60" t="str">
        <f>IFERROR(VLOOKUP($A599,contratos,2,FALSE),"")</f>
        <v/>
      </c>
      <c r="C599" s="61" t="str">
        <f t="shared" si="1"/>
        <v/>
      </c>
      <c r="D599" s="62"/>
      <c r="E599" s="62"/>
      <c r="F599" s="63"/>
      <c r="G599" s="62"/>
      <c r="H599" s="65"/>
      <c r="I599" s="65"/>
      <c r="J599" s="66" t="str">
        <f>IF(I599&lt;&gt;"",(I599-H599)-almoco,"")</f>
        <v/>
      </c>
      <c r="K599" s="67"/>
      <c r="L599" s="59"/>
      <c r="M599" s="59"/>
      <c r="N599" s="68"/>
      <c r="O599" s="69"/>
      <c r="P599" s="69"/>
      <c r="Q599" s="59"/>
      <c r="R599" s="69"/>
      <c r="S599" s="59"/>
      <c r="T599" s="59"/>
      <c r="U599" s="62"/>
      <c r="V599" s="65"/>
      <c r="W599" s="65"/>
      <c r="X599" s="66" t="str">
        <f>IF(W599&lt;&gt;"",IF((W599-V599)-almoco&gt;=corte_almoco,(W599-V599)-almoco,(W599-V599)),"")</f>
        <v/>
      </c>
      <c r="Y599" s="66" t="str">
        <f t="shared" si="2"/>
        <v/>
      </c>
      <c r="Z599" s="59"/>
      <c r="AA599" s="59"/>
      <c r="AB599" s="59"/>
      <c r="AC599" s="70"/>
      <c r="AD599" s="70"/>
      <c r="AE599" s="71" t="str">
        <f t="shared" si="3"/>
        <v/>
      </c>
      <c r="AF599" s="71" t="str">
        <f>IF(X599&lt;&gt;"",(HOUR(X599)+MINUTE(X599)/60)*custohh,"")</f>
        <v/>
      </c>
      <c r="AG599" s="70"/>
      <c r="AH599" s="71" t="str">
        <f t="shared" si="4"/>
        <v/>
      </c>
      <c r="AI599" s="59"/>
      <c r="AJ599" s="59"/>
      <c r="AK599" s="59"/>
      <c r="AL599" s="72"/>
      <c r="AM599" s="59"/>
      <c r="AN599" s="73"/>
      <c r="AO599" s="59"/>
      <c r="AP599" s="59"/>
      <c r="AQ599" s="74"/>
      <c r="AR599" s="74"/>
      <c r="AS599" s="62"/>
      <c r="AT599" s="62"/>
      <c r="AU599" s="59"/>
    </row>
    <row r="600">
      <c r="A600" s="59"/>
      <c r="B600" s="60" t="str">
        <f>IFERROR(VLOOKUP($A600,contratos,2,FALSE),"")</f>
        <v/>
      </c>
      <c r="C600" s="61" t="str">
        <f t="shared" si="1"/>
        <v/>
      </c>
      <c r="D600" s="62"/>
      <c r="E600" s="62"/>
      <c r="F600" s="63"/>
      <c r="G600" s="62"/>
      <c r="H600" s="65"/>
      <c r="I600" s="65"/>
      <c r="J600" s="66" t="str">
        <f>IF(I600&lt;&gt;"",(I600-H600)-almoco,"")</f>
        <v/>
      </c>
      <c r="K600" s="67"/>
      <c r="L600" s="59"/>
      <c r="M600" s="59"/>
      <c r="N600" s="68"/>
      <c r="O600" s="69"/>
      <c r="P600" s="69"/>
      <c r="Q600" s="59"/>
      <c r="R600" s="69"/>
      <c r="S600" s="59"/>
      <c r="T600" s="59"/>
      <c r="U600" s="62"/>
      <c r="V600" s="65"/>
      <c r="W600" s="65"/>
      <c r="X600" s="66" t="str">
        <f>IF(W600&lt;&gt;"",IF((W600-V600)-almoco&gt;=corte_almoco,(W600-V600)-almoco,(W600-V600)),"")</f>
        <v/>
      </c>
      <c r="Y600" s="66" t="str">
        <f t="shared" si="2"/>
        <v/>
      </c>
      <c r="Z600" s="59"/>
      <c r="AA600" s="59"/>
      <c r="AB600" s="59"/>
      <c r="AC600" s="70"/>
      <c r="AD600" s="70"/>
      <c r="AE600" s="71" t="str">
        <f t="shared" si="3"/>
        <v/>
      </c>
      <c r="AF600" s="71" t="str">
        <f>IF(X600&lt;&gt;"",(HOUR(X600)+MINUTE(X600)/60)*custohh,"")</f>
        <v/>
      </c>
      <c r="AG600" s="70"/>
      <c r="AH600" s="71" t="str">
        <f t="shared" si="4"/>
        <v/>
      </c>
      <c r="AI600" s="59"/>
      <c r="AJ600" s="59"/>
      <c r="AK600" s="59"/>
      <c r="AL600" s="72"/>
      <c r="AM600" s="59"/>
      <c r="AN600" s="73"/>
      <c r="AO600" s="59"/>
      <c r="AP600" s="59"/>
      <c r="AQ600" s="74"/>
      <c r="AR600" s="74"/>
      <c r="AS600" s="62"/>
      <c r="AT600" s="62"/>
      <c r="AU600" s="59"/>
    </row>
    <row r="601">
      <c r="A601" s="59"/>
      <c r="B601" s="60" t="str">
        <f>IFERROR(VLOOKUP($A601,contratos,2,FALSE),"")</f>
        <v/>
      </c>
      <c r="C601" s="61" t="str">
        <f t="shared" si="1"/>
        <v/>
      </c>
      <c r="D601" s="62"/>
      <c r="E601" s="62"/>
      <c r="F601" s="63"/>
      <c r="G601" s="62"/>
      <c r="H601" s="65"/>
      <c r="I601" s="65"/>
      <c r="J601" s="66" t="str">
        <f>IF(I601&lt;&gt;"",(I601-H601)-almoco,"")</f>
        <v/>
      </c>
      <c r="K601" s="67"/>
      <c r="L601" s="59"/>
      <c r="M601" s="59"/>
      <c r="N601" s="68"/>
      <c r="O601" s="69"/>
      <c r="P601" s="69"/>
      <c r="Q601" s="59"/>
      <c r="R601" s="69"/>
      <c r="S601" s="59"/>
      <c r="T601" s="59"/>
      <c r="U601" s="62"/>
      <c r="V601" s="65"/>
      <c r="W601" s="65"/>
      <c r="X601" s="66" t="str">
        <f>IF(W601&lt;&gt;"",IF((W601-V601)-almoco&gt;=corte_almoco,(W601-V601)-almoco,(W601-V601)),"")</f>
        <v/>
      </c>
      <c r="Y601" s="66" t="str">
        <f t="shared" si="2"/>
        <v/>
      </c>
      <c r="Z601" s="59"/>
      <c r="AA601" s="59"/>
      <c r="AB601" s="59"/>
      <c r="AC601" s="70"/>
      <c r="AD601" s="70"/>
      <c r="AE601" s="71" t="str">
        <f t="shared" si="3"/>
        <v/>
      </c>
      <c r="AF601" s="71" t="str">
        <f>IF(X601&lt;&gt;"",(HOUR(X601)+MINUTE(X601)/60)*custohh,"")</f>
        <v/>
      </c>
      <c r="AG601" s="70"/>
      <c r="AH601" s="71" t="str">
        <f t="shared" si="4"/>
        <v/>
      </c>
      <c r="AI601" s="59"/>
      <c r="AJ601" s="59"/>
      <c r="AK601" s="59"/>
      <c r="AL601" s="72"/>
      <c r="AM601" s="59"/>
      <c r="AN601" s="73"/>
      <c r="AO601" s="59"/>
      <c r="AP601" s="59"/>
      <c r="AQ601" s="74"/>
      <c r="AR601" s="74"/>
      <c r="AS601" s="62"/>
      <c r="AT601" s="62"/>
      <c r="AU601" s="59"/>
    </row>
    <row r="602">
      <c r="A602" s="59"/>
      <c r="B602" s="60" t="str">
        <f>IFERROR(VLOOKUP($A602,contratos,2,FALSE),"")</f>
        <v/>
      </c>
      <c r="C602" s="61" t="str">
        <f t="shared" si="1"/>
        <v/>
      </c>
      <c r="D602" s="62"/>
      <c r="E602" s="62"/>
      <c r="F602" s="63"/>
      <c r="G602" s="62"/>
      <c r="H602" s="65"/>
      <c r="I602" s="65"/>
      <c r="J602" s="66" t="str">
        <f>IF(I602&lt;&gt;"",(I602-H602)-almoco,"")</f>
        <v/>
      </c>
      <c r="K602" s="67"/>
      <c r="L602" s="59"/>
      <c r="M602" s="59"/>
      <c r="N602" s="68"/>
      <c r="O602" s="69"/>
      <c r="P602" s="69"/>
      <c r="Q602" s="59"/>
      <c r="R602" s="69"/>
      <c r="S602" s="59"/>
      <c r="T602" s="59"/>
      <c r="U602" s="62"/>
      <c r="V602" s="65"/>
      <c r="W602" s="65"/>
      <c r="X602" s="66" t="str">
        <f>IF(W602&lt;&gt;"",IF((W602-V602)-almoco&gt;=corte_almoco,(W602-V602)-almoco,(W602-V602)),"")</f>
        <v/>
      </c>
      <c r="Y602" s="66" t="str">
        <f t="shared" si="2"/>
        <v/>
      </c>
      <c r="Z602" s="59"/>
      <c r="AA602" s="59"/>
      <c r="AB602" s="59"/>
      <c r="AC602" s="70"/>
      <c r="AD602" s="70"/>
      <c r="AE602" s="71" t="str">
        <f t="shared" si="3"/>
        <v/>
      </c>
      <c r="AF602" s="71" t="str">
        <f>IF(X602&lt;&gt;"",(HOUR(X602)+MINUTE(X602)/60)*custohh,"")</f>
        <v/>
      </c>
      <c r="AG602" s="70"/>
      <c r="AH602" s="71" t="str">
        <f t="shared" si="4"/>
        <v/>
      </c>
      <c r="AI602" s="59"/>
      <c r="AJ602" s="59"/>
      <c r="AK602" s="59"/>
      <c r="AL602" s="72"/>
      <c r="AM602" s="59"/>
      <c r="AN602" s="73"/>
      <c r="AO602" s="59"/>
      <c r="AP602" s="59"/>
      <c r="AQ602" s="74"/>
      <c r="AR602" s="74"/>
      <c r="AS602" s="62"/>
      <c r="AT602" s="62"/>
      <c r="AU602" s="59"/>
    </row>
    <row r="603">
      <c r="A603" s="59"/>
      <c r="B603" s="60" t="str">
        <f>IFERROR(VLOOKUP($A603,contratos,2,FALSE),"")</f>
        <v/>
      </c>
      <c r="C603" s="61" t="str">
        <f t="shared" si="1"/>
        <v/>
      </c>
      <c r="D603" s="62"/>
      <c r="E603" s="62"/>
      <c r="F603" s="63"/>
      <c r="G603" s="62"/>
      <c r="H603" s="65"/>
      <c r="I603" s="65"/>
      <c r="J603" s="66" t="str">
        <f>IF(I603&lt;&gt;"",(I603-H603)-almoco,"")</f>
        <v/>
      </c>
      <c r="K603" s="67"/>
      <c r="L603" s="59"/>
      <c r="M603" s="59"/>
      <c r="N603" s="68"/>
      <c r="O603" s="69"/>
      <c r="P603" s="69"/>
      <c r="Q603" s="59"/>
      <c r="R603" s="69"/>
      <c r="S603" s="59"/>
      <c r="T603" s="59"/>
      <c r="U603" s="62"/>
      <c r="V603" s="65"/>
      <c r="W603" s="65"/>
      <c r="X603" s="66" t="str">
        <f>IF(W603&lt;&gt;"",IF((W603-V603)-almoco&gt;=corte_almoco,(W603-V603)-almoco,(W603-V603)),"")</f>
        <v/>
      </c>
      <c r="Y603" s="66" t="str">
        <f t="shared" si="2"/>
        <v/>
      </c>
      <c r="Z603" s="59"/>
      <c r="AA603" s="59"/>
      <c r="AB603" s="59"/>
      <c r="AC603" s="70"/>
      <c r="AD603" s="70"/>
      <c r="AE603" s="71" t="str">
        <f t="shared" si="3"/>
        <v/>
      </c>
      <c r="AF603" s="71" t="str">
        <f>IF(X603&lt;&gt;"",(HOUR(X603)+MINUTE(X603)/60)*custohh,"")</f>
        <v/>
      </c>
      <c r="AG603" s="70"/>
      <c r="AH603" s="71" t="str">
        <f t="shared" si="4"/>
        <v/>
      </c>
      <c r="AI603" s="59"/>
      <c r="AJ603" s="59"/>
      <c r="AK603" s="59"/>
      <c r="AL603" s="72"/>
      <c r="AM603" s="59"/>
      <c r="AN603" s="73"/>
      <c r="AO603" s="59"/>
      <c r="AP603" s="59"/>
      <c r="AQ603" s="74"/>
      <c r="AR603" s="74"/>
      <c r="AS603" s="62"/>
      <c r="AT603" s="62"/>
      <c r="AU603" s="59"/>
    </row>
    <row r="604">
      <c r="A604" s="59"/>
      <c r="B604" s="60" t="str">
        <f>IFERROR(VLOOKUP($A604,contratos,2,FALSE),"")</f>
        <v/>
      </c>
      <c r="C604" s="61" t="str">
        <f t="shared" si="1"/>
        <v/>
      </c>
      <c r="D604" s="62"/>
      <c r="E604" s="62"/>
      <c r="F604" s="63"/>
      <c r="G604" s="62"/>
      <c r="H604" s="65"/>
      <c r="I604" s="65"/>
      <c r="J604" s="66" t="str">
        <f>IF(I604&lt;&gt;"",(I604-H604)-almoco,"")</f>
        <v/>
      </c>
      <c r="K604" s="67"/>
      <c r="L604" s="59"/>
      <c r="M604" s="59"/>
      <c r="N604" s="68"/>
      <c r="O604" s="69"/>
      <c r="P604" s="69"/>
      <c r="Q604" s="59"/>
      <c r="R604" s="69"/>
      <c r="S604" s="59"/>
      <c r="T604" s="59"/>
      <c r="U604" s="62"/>
      <c r="V604" s="65"/>
      <c r="W604" s="65"/>
      <c r="X604" s="66" t="str">
        <f>IF(W604&lt;&gt;"",IF((W604-V604)-almoco&gt;=corte_almoco,(W604-V604)-almoco,(W604-V604)),"")</f>
        <v/>
      </c>
      <c r="Y604" s="66" t="str">
        <f t="shared" si="2"/>
        <v/>
      </c>
      <c r="Z604" s="59"/>
      <c r="AA604" s="59"/>
      <c r="AB604" s="59"/>
      <c r="AC604" s="70"/>
      <c r="AD604" s="70"/>
      <c r="AE604" s="71" t="str">
        <f t="shared" si="3"/>
        <v/>
      </c>
      <c r="AF604" s="71" t="str">
        <f>IF(X604&lt;&gt;"",(HOUR(X604)+MINUTE(X604)/60)*custohh,"")</f>
        <v/>
      </c>
      <c r="AG604" s="70"/>
      <c r="AH604" s="71" t="str">
        <f t="shared" si="4"/>
        <v/>
      </c>
      <c r="AI604" s="59"/>
      <c r="AJ604" s="59"/>
      <c r="AK604" s="59"/>
      <c r="AL604" s="72"/>
      <c r="AM604" s="59"/>
      <c r="AN604" s="73"/>
      <c r="AO604" s="59"/>
      <c r="AP604" s="59"/>
      <c r="AQ604" s="74"/>
      <c r="AR604" s="74"/>
      <c r="AS604" s="62"/>
      <c r="AT604" s="62"/>
      <c r="AU604" s="59"/>
    </row>
    <row r="605">
      <c r="A605" s="59"/>
      <c r="B605" s="60" t="str">
        <f>IFERROR(VLOOKUP($A605,contratos,2,FALSE),"")</f>
        <v/>
      </c>
      <c r="C605" s="61" t="str">
        <f t="shared" si="1"/>
        <v/>
      </c>
      <c r="D605" s="62"/>
      <c r="E605" s="62"/>
      <c r="F605" s="63"/>
      <c r="G605" s="62"/>
      <c r="H605" s="65"/>
      <c r="I605" s="65"/>
      <c r="J605" s="66" t="str">
        <f>IF(I605&lt;&gt;"",(I605-H605)-almoco,"")</f>
        <v/>
      </c>
      <c r="K605" s="67"/>
      <c r="L605" s="59"/>
      <c r="M605" s="59"/>
      <c r="N605" s="68"/>
      <c r="O605" s="69"/>
      <c r="P605" s="69"/>
      <c r="Q605" s="59"/>
      <c r="R605" s="69"/>
      <c r="S605" s="59"/>
      <c r="T605" s="59"/>
      <c r="U605" s="62"/>
      <c r="V605" s="65"/>
      <c r="W605" s="65"/>
      <c r="X605" s="66" t="str">
        <f>IF(W605&lt;&gt;"",IF((W605-V605)-almoco&gt;=corte_almoco,(W605-V605)-almoco,(W605-V605)),"")</f>
        <v/>
      </c>
      <c r="Y605" s="66" t="str">
        <f t="shared" si="2"/>
        <v/>
      </c>
      <c r="Z605" s="59"/>
      <c r="AA605" s="59"/>
      <c r="AB605" s="59"/>
      <c r="AC605" s="70"/>
      <c r="AD605" s="70"/>
      <c r="AE605" s="71" t="str">
        <f t="shared" si="3"/>
        <v/>
      </c>
      <c r="AF605" s="71" t="str">
        <f>IF(X605&lt;&gt;"",(HOUR(X605)+MINUTE(X605)/60)*custohh,"")</f>
        <v/>
      </c>
      <c r="AG605" s="70"/>
      <c r="AH605" s="71" t="str">
        <f t="shared" si="4"/>
        <v/>
      </c>
      <c r="AI605" s="59"/>
      <c r="AJ605" s="59"/>
      <c r="AK605" s="59"/>
      <c r="AL605" s="72"/>
      <c r="AM605" s="59"/>
      <c r="AN605" s="73"/>
      <c r="AO605" s="59"/>
      <c r="AP605" s="59"/>
      <c r="AQ605" s="74"/>
      <c r="AR605" s="74"/>
      <c r="AS605" s="62"/>
      <c r="AT605" s="62"/>
      <c r="AU605" s="59"/>
    </row>
    <row r="606">
      <c r="A606" s="59"/>
      <c r="B606" s="60" t="str">
        <f>IFERROR(VLOOKUP($A606,contratos,2,FALSE),"")</f>
        <v/>
      </c>
      <c r="C606" s="61" t="str">
        <f t="shared" si="1"/>
        <v/>
      </c>
      <c r="D606" s="62"/>
      <c r="E606" s="62"/>
      <c r="F606" s="63"/>
      <c r="G606" s="62"/>
      <c r="H606" s="65"/>
      <c r="I606" s="65"/>
      <c r="J606" s="66" t="str">
        <f>IF(I606&lt;&gt;"",(I606-H606)-almoco,"")</f>
        <v/>
      </c>
      <c r="K606" s="67"/>
      <c r="L606" s="59"/>
      <c r="M606" s="59"/>
      <c r="N606" s="68"/>
      <c r="O606" s="69"/>
      <c r="P606" s="69"/>
      <c r="Q606" s="59"/>
      <c r="R606" s="69"/>
      <c r="S606" s="59"/>
      <c r="T606" s="59"/>
      <c r="U606" s="62"/>
      <c r="V606" s="65"/>
      <c r="W606" s="65"/>
      <c r="X606" s="66" t="str">
        <f>IF(W606&lt;&gt;"",IF((W606-V606)-almoco&gt;=corte_almoco,(W606-V606)-almoco,(W606-V606)),"")</f>
        <v/>
      </c>
      <c r="Y606" s="66" t="str">
        <f t="shared" si="2"/>
        <v/>
      </c>
      <c r="Z606" s="59"/>
      <c r="AA606" s="59"/>
      <c r="AB606" s="59"/>
      <c r="AC606" s="70"/>
      <c r="AD606" s="70"/>
      <c r="AE606" s="71" t="str">
        <f t="shared" si="3"/>
        <v/>
      </c>
      <c r="AF606" s="71" t="str">
        <f>IF(X606&lt;&gt;"",(HOUR(X606)+MINUTE(X606)/60)*custohh,"")</f>
        <v/>
      </c>
      <c r="AG606" s="70"/>
      <c r="AH606" s="71" t="str">
        <f t="shared" si="4"/>
        <v/>
      </c>
      <c r="AI606" s="59"/>
      <c r="AJ606" s="59"/>
      <c r="AK606" s="59"/>
      <c r="AL606" s="72"/>
      <c r="AM606" s="59"/>
      <c r="AN606" s="73"/>
      <c r="AO606" s="59"/>
      <c r="AP606" s="59"/>
      <c r="AQ606" s="74"/>
      <c r="AR606" s="74"/>
      <c r="AS606" s="62"/>
      <c r="AT606" s="62"/>
      <c r="AU606" s="59"/>
    </row>
    <row r="607">
      <c r="A607" s="59"/>
      <c r="B607" s="60" t="str">
        <f>IFERROR(VLOOKUP($A607,contratos,2,FALSE),"")</f>
        <v/>
      </c>
      <c r="C607" s="61" t="str">
        <f t="shared" si="1"/>
        <v/>
      </c>
      <c r="D607" s="62"/>
      <c r="E607" s="62"/>
      <c r="F607" s="63"/>
      <c r="G607" s="62"/>
      <c r="H607" s="65"/>
      <c r="I607" s="65"/>
      <c r="J607" s="66" t="str">
        <f>IF(I607&lt;&gt;"",(I607-H607)-almoco,"")</f>
        <v/>
      </c>
      <c r="K607" s="67"/>
      <c r="L607" s="59"/>
      <c r="M607" s="59"/>
      <c r="N607" s="68"/>
      <c r="O607" s="69"/>
      <c r="P607" s="69"/>
      <c r="Q607" s="59"/>
      <c r="R607" s="69"/>
      <c r="S607" s="59"/>
      <c r="T607" s="59"/>
      <c r="U607" s="62"/>
      <c r="V607" s="65"/>
      <c r="W607" s="65"/>
      <c r="X607" s="66" t="str">
        <f>IF(W607&lt;&gt;"",IF((W607-V607)-almoco&gt;=corte_almoco,(W607-V607)-almoco,(W607-V607)),"")</f>
        <v/>
      </c>
      <c r="Y607" s="66" t="str">
        <f t="shared" si="2"/>
        <v/>
      </c>
      <c r="Z607" s="59"/>
      <c r="AA607" s="59"/>
      <c r="AB607" s="59"/>
      <c r="AC607" s="70"/>
      <c r="AD607" s="70"/>
      <c r="AE607" s="71" t="str">
        <f t="shared" si="3"/>
        <v/>
      </c>
      <c r="AF607" s="71" t="str">
        <f>IF(X607&lt;&gt;"",(HOUR(X607)+MINUTE(X607)/60)*custohh,"")</f>
        <v/>
      </c>
      <c r="AG607" s="70"/>
      <c r="AH607" s="71" t="str">
        <f t="shared" si="4"/>
        <v/>
      </c>
      <c r="AI607" s="59"/>
      <c r="AJ607" s="59"/>
      <c r="AK607" s="59"/>
      <c r="AL607" s="72"/>
      <c r="AM607" s="59"/>
      <c r="AN607" s="73"/>
      <c r="AO607" s="59"/>
      <c r="AP607" s="59"/>
      <c r="AQ607" s="74"/>
      <c r="AR607" s="74"/>
      <c r="AS607" s="62"/>
      <c r="AT607" s="62"/>
      <c r="AU607" s="59"/>
    </row>
    <row r="608">
      <c r="A608" s="59"/>
      <c r="B608" s="60" t="str">
        <f>IFERROR(VLOOKUP($A608,contratos,2,FALSE),"")</f>
        <v/>
      </c>
      <c r="C608" s="61" t="str">
        <f t="shared" si="1"/>
        <v/>
      </c>
      <c r="D608" s="62"/>
      <c r="E608" s="62"/>
      <c r="F608" s="63"/>
      <c r="G608" s="62"/>
      <c r="H608" s="65"/>
      <c r="I608" s="65"/>
      <c r="J608" s="66" t="str">
        <f>IF(I608&lt;&gt;"",(I608-H608)-almoco,"")</f>
        <v/>
      </c>
      <c r="K608" s="67"/>
      <c r="L608" s="59"/>
      <c r="M608" s="59"/>
      <c r="N608" s="68"/>
      <c r="O608" s="69"/>
      <c r="P608" s="69"/>
      <c r="Q608" s="59"/>
      <c r="R608" s="69"/>
      <c r="S608" s="59"/>
      <c r="T608" s="59"/>
      <c r="U608" s="62"/>
      <c r="V608" s="65"/>
      <c r="W608" s="65"/>
      <c r="X608" s="66" t="str">
        <f>IF(W608&lt;&gt;"",IF((W608-V608)-almoco&gt;=corte_almoco,(W608-V608)-almoco,(W608-V608)),"")</f>
        <v/>
      </c>
      <c r="Y608" s="66" t="str">
        <f t="shared" si="2"/>
        <v/>
      </c>
      <c r="Z608" s="59"/>
      <c r="AA608" s="59"/>
      <c r="AB608" s="59"/>
      <c r="AC608" s="70"/>
      <c r="AD608" s="70"/>
      <c r="AE608" s="71" t="str">
        <f t="shared" si="3"/>
        <v/>
      </c>
      <c r="AF608" s="71" t="str">
        <f>IF(X608&lt;&gt;"",(HOUR(X608)+MINUTE(X608)/60)*custohh,"")</f>
        <v/>
      </c>
      <c r="AG608" s="70"/>
      <c r="AH608" s="71" t="str">
        <f t="shared" si="4"/>
        <v/>
      </c>
      <c r="AI608" s="59"/>
      <c r="AJ608" s="59"/>
      <c r="AK608" s="59"/>
      <c r="AL608" s="72"/>
      <c r="AM608" s="59"/>
      <c r="AN608" s="73"/>
      <c r="AO608" s="59"/>
      <c r="AP608" s="59"/>
      <c r="AQ608" s="74"/>
      <c r="AR608" s="74"/>
      <c r="AS608" s="62"/>
      <c r="AT608" s="62"/>
      <c r="AU608" s="59"/>
    </row>
    <row r="609">
      <c r="A609" s="59"/>
      <c r="B609" s="60" t="str">
        <f>IFERROR(VLOOKUP($A609,contratos,2,FALSE),"")</f>
        <v/>
      </c>
      <c r="C609" s="61" t="str">
        <f t="shared" si="1"/>
        <v/>
      </c>
      <c r="D609" s="62"/>
      <c r="E609" s="62"/>
      <c r="F609" s="63"/>
      <c r="G609" s="62"/>
      <c r="H609" s="65"/>
      <c r="I609" s="65"/>
      <c r="J609" s="66" t="str">
        <f>IF(I609&lt;&gt;"",(I609-H609)-almoco,"")</f>
        <v/>
      </c>
      <c r="K609" s="67"/>
      <c r="L609" s="59"/>
      <c r="M609" s="59"/>
      <c r="N609" s="68"/>
      <c r="O609" s="69"/>
      <c r="P609" s="69"/>
      <c r="Q609" s="59"/>
      <c r="R609" s="69"/>
      <c r="S609" s="59"/>
      <c r="T609" s="59"/>
      <c r="U609" s="62"/>
      <c r="V609" s="65"/>
      <c r="W609" s="65"/>
      <c r="X609" s="66" t="str">
        <f>IF(W609&lt;&gt;"",IF((W609-V609)-almoco&gt;=corte_almoco,(W609-V609)-almoco,(W609-V609)),"")</f>
        <v/>
      </c>
      <c r="Y609" s="66" t="str">
        <f t="shared" si="2"/>
        <v/>
      </c>
      <c r="Z609" s="59"/>
      <c r="AA609" s="59"/>
      <c r="AB609" s="59"/>
      <c r="AC609" s="70"/>
      <c r="AD609" s="70"/>
      <c r="AE609" s="71" t="str">
        <f t="shared" si="3"/>
        <v/>
      </c>
      <c r="AF609" s="71" t="str">
        <f>IF(X609&lt;&gt;"",(HOUR(X609)+MINUTE(X609)/60)*custohh,"")</f>
        <v/>
      </c>
      <c r="AG609" s="70"/>
      <c r="AH609" s="71" t="str">
        <f t="shared" si="4"/>
        <v/>
      </c>
      <c r="AI609" s="59"/>
      <c r="AJ609" s="59"/>
      <c r="AK609" s="59"/>
      <c r="AL609" s="72"/>
      <c r="AM609" s="59"/>
      <c r="AN609" s="73"/>
      <c r="AO609" s="59"/>
      <c r="AP609" s="59"/>
      <c r="AQ609" s="74"/>
      <c r="AR609" s="74"/>
      <c r="AS609" s="62"/>
      <c r="AT609" s="62"/>
      <c r="AU609" s="59"/>
    </row>
    <row r="610">
      <c r="A610" s="59"/>
      <c r="B610" s="60" t="str">
        <f>IFERROR(VLOOKUP($A610,contratos,2,FALSE),"")</f>
        <v/>
      </c>
      <c r="C610" s="61" t="str">
        <f t="shared" si="1"/>
        <v/>
      </c>
      <c r="D610" s="62"/>
      <c r="E610" s="62"/>
      <c r="F610" s="63"/>
      <c r="G610" s="62"/>
      <c r="H610" s="65"/>
      <c r="I610" s="65"/>
      <c r="J610" s="66" t="str">
        <f>IF(I610&lt;&gt;"",(I610-H610)-almoco,"")</f>
        <v/>
      </c>
      <c r="K610" s="67"/>
      <c r="L610" s="59"/>
      <c r="M610" s="59"/>
      <c r="N610" s="68"/>
      <c r="O610" s="69"/>
      <c r="P610" s="69"/>
      <c r="Q610" s="59"/>
      <c r="R610" s="69"/>
      <c r="S610" s="59"/>
      <c r="T610" s="59"/>
      <c r="U610" s="62"/>
      <c r="V610" s="65"/>
      <c r="W610" s="65"/>
      <c r="X610" s="66" t="str">
        <f>IF(W610&lt;&gt;"",IF((W610-V610)-almoco&gt;=corte_almoco,(W610-V610)-almoco,(W610-V610)),"")</f>
        <v/>
      </c>
      <c r="Y610" s="66" t="str">
        <f t="shared" si="2"/>
        <v/>
      </c>
      <c r="Z610" s="59"/>
      <c r="AA610" s="59"/>
      <c r="AB610" s="59"/>
      <c r="AC610" s="70"/>
      <c r="AD610" s="70"/>
      <c r="AE610" s="71" t="str">
        <f t="shared" si="3"/>
        <v/>
      </c>
      <c r="AF610" s="71" t="str">
        <f>IF(X610&lt;&gt;"",(HOUR(X610)+MINUTE(X610)/60)*custohh,"")</f>
        <v/>
      </c>
      <c r="AG610" s="70"/>
      <c r="AH610" s="71" t="str">
        <f t="shared" si="4"/>
        <v/>
      </c>
      <c r="AI610" s="59"/>
      <c r="AJ610" s="59"/>
      <c r="AK610" s="59"/>
      <c r="AL610" s="72"/>
      <c r="AM610" s="59"/>
      <c r="AN610" s="73"/>
      <c r="AO610" s="59"/>
      <c r="AP610" s="59"/>
      <c r="AQ610" s="74"/>
      <c r="AR610" s="74"/>
      <c r="AS610" s="62"/>
      <c r="AT610" s="62"/>
      <c r="AU610" s="59"/>
    </row>
    <row r="611">
      <c r="A611" s="59"/>
      <c r="B611" s="60" t="str">
        <f>IFERROR(VLOOKUP($A611,contratos,2,FALSE),"")</f>
        <v/>
      </c>
      <c r="C611" s="61" t="str">
        <f t="shared" si="1"/>
        <v/>
      </c>
      <c r="D611" s="62"/>
      <c r="E611" s="62"/>
      <c r="F611" s="63"/>
      <c r="G611" s="62"/>
      <c r="H611" s="65"/>
      <c r="I611" s="65"/>
      <c r="J611" s="66" t="str">
        <f>IF(I611&lt;&gt;"",(I611-H611)-almoco,"")</f>
        <v/>
      </c>
      <c r="K611" s="67"/>
      <c r="L611" s="59"/>
      <c r="M611" s="59"/>
      <c r="N611" s="68"/>
      <c r="O611" s="69"/>
      <c r="P611" s="69"/>
      <c r="Q611" s="59"/>
      <c r="R611" s="69"/>
      <c r="S611" s="59"/>
      <c r="T611" s="59"/>
      <c r="U611" s="62"/>
      <c r="V611" s="65"/>
      <c r="W611" s="65"/>
      <c r="X611" s="66" t="str">
        <f>IF(W611&lt;&gt;"",IF((W611-V611)-almoco&gt;=corte_almoco,(W611-V611)-almoco,(W611-V611)),"")</f>
        <v/>
      </c>
      <c r="Y611" s="66" t="str">
        <f t="shared" si="2"/>
        <v/>
      </c>
      <c r="Z611" s="59"/>
      <c r="AA611" s="59"/>
      <c r="AB611" s="59"/>
      <c r="AC611" s="70"/>
      <c r="AD611" s="70"/>
      <c r="AE611" s="71" t="str">
        <f t="shared" si="3"/>
        <v/>
      </c>
      <c r="AF611" s="71" t="str">
        <f>IF(X611&lt;&gt;"",(HOUR(X611)+MINUTE(X611)/60)*custohh,"")</f>
        <v/>
      </c>
      <c r="AG611" s="70"/>
      <c r="AH611" s="71" t="str">
        <f t="shared" si="4"/>
        <v/>
      </c>
      <c r="AI611" s="59"/>
      <c r="AJ611" s="59"/>
      <c r="AK611" s="59"/>
      <c r="AL611" s="72"/>
      <c r="AM611" s="59"/>
      <c r="AN611" s="73"/>
      <c r="AO611" s="59"/>
      <c r="AP611" s="59"/>
      <c r="AQ611" s="74"/>
      <c r="AR611" s="74"/>
      <c r="AS611" s="62"/>
      <c r="AT611" s="62"/>
      <c r="AU611" s="59"/>
    </row>
    <row r="612">
      <c r="A612" s="59"/>
      <c r="B612" s="60" t="str">
        <f>IFERROR(VLOOKUP($A612,contratos,2,FALSE),"")</f>
        <v/>
      </c>
      <c r="C612" s="61" t="str">
        <f t="shared" si="1"/>
        <v/>
      </c>
      <c r="D612" s="62"/>
      <c r="E612" s="62"/>
      <c r="F612" s="63"/>
      <c r="G612" s="62"/>
      <c r="H612" s="65"/>
      <c r="I612" s="65"/>
      <c r="J612" s="66" t="str">
        <f>IF(I612&lt;&gt;"",(I612-H612)-almoco,"")</f>
        <v/>
      </c>
      <c r="K612" s="67"/>
      <c r="L612" s="59"/>
      <c r="M612" s="59"/>
      <c r="N612" s="68"/>
      <c r="O612" s="69"/>
      <c r="P612" s="69"/>
      <c r="Q612" s="59"/>
      <c r="R612" s="69"/>
      <c r="S612" s="59"/>
      <c r="T612" s="59"/>
      <c r="U612" s="62"/>
      <c r="V612" s="65"/>
      <c r="W612" s="65"/>
      <c r="X612" s="66" t="str">
        <f>IF(W612&lt;&gt;"",IF((W612-V612)-almoco&gt;=corte_almoco,(W612-V612)-almoco,(W612-V612)),"")</f>
        <v/>
      </c>
      <c r="Y612" s="66" t="str">
        <f t="shared" si="2"/>
        <v/>
      </c>
      <c r="Z612" s="59"/>
      <c r="AA612" s="59"/>
      <c r="AB612" s="59"/>
      <c r="AC612" s="70"/>
      <c r="AD612" s="70"/>
      <c r="AE612" s="71" t="str">
        <f t="shared" si="3"/>
        <v/>
      </c>
      <c r="AF612" s="71" t="str">
        <f>IF(X612&lt;&gt;"",(HOUR(X612)+MINUTE(X612)/60)*custohh,"")</f>
        <v/>
      </c>
      <c r="AG612" s="70"/>
      <c r="AH612" s="71" t="str">
        <f t="shared" si="4"/>
        <v/>
      </c>
      <c r="AI612" s="59"/>
      <c r="AJ612" s="59"/>
      <c r="AK612" s="59"/>
      <c r="AL612" s="72"/>
      <c r="AM612" s="59"/>
      <c r="AN612" s="73"/>
      <c r="AO612" s="59"/>
      <c r="AP612" s="59"/>
      <c r="AQ612" s="74"/>
      <c r="AR612" s="74"/>
      <c r="AS612" s="62"/>
      <c r="AT612" s="62"/>
      <c r="AU612" s="59"/>
    </row>
    <row r="613">
      <c r="A613" s="59"/>
      <c r="B613" s="60" t="str">
        <f>IFERROR(VLOOKUP($A613,contratos,2,FALSE),"")</f>
        <v/>
      </c>
      <c r="C613" s="61" t="str">
        <f t="shared" si="1"/>
        <v/>
      </c>
      <c r="D613" s="62"/>
      <c r="E613" s="62"/>
      <c r="F613" s="63"/>
      <c r="G613" s="62"/>
      <c r="H613" s="65"/>
      <c r="I613" s="65"/>
      <c r="J613" s="66" t="str">
        <f>IF(I613&lt;&gt;"",(I613-H613)-almoco,"")</f>
        <v/>
      </c>
      <c r="K613" s="67"/>
      <c r="L613" s="59"/>
      <c r="M613" s="59"/>
      <c r="N613" s="68"/>
      <c r="O613" s="69"/>
      <c r="P613" s="69"/>
      <c r="Q613" s="59"/>
      <c r="R613" s="69"/>
      <c r="S613" s="59"/>
      <c r="T613" s="59"/>
      <c r="U613" s="62"/>
      <c r="V613" s="65"/>
      <c r="W613" s="65"/>
      <c r="X613" s="66" t="str">
        <f>IF(W613&lt;&gt;"",IF((W613-V613)-almoco&gt;=corte_almoco,(W613-V613)-almoco,(W613-V613)),"")</f>
        <v/>
      </c>
      <c r="Y613" s="66" t="str">
        <f t="shared" si="2"/>
        <v/>
      </c>
      <c r="Z613" s="59"/>
      <c r="AA613" s="59"/>
      <c r="AB613" s="59"/>
      <c r="AC613" s="70"/>
      <c r="AD613" s="70"/>
      <c r="AE613" s="71" t="str">
        <f t="shared" si="3"/>
        <v/>
      </c>
      <c r="AF613" s="71" t="str">
        <f>IF(X613&lt;&gt;"",(HOUR(X613)+MINUTE(X613)/60)*custohh,"")</f>
        <v/>
      </c>
      <c r="AG613" s="70"/>
      <c r="AH613" s="71" t="str">
        <f t="shared" si="4"/>
        <v/>
      </c>
      <c r="AI613" s="59"/>
      <c r="AJ613" s="59"/>
      <c r="AK613" s="59"/>
      <c r="AL613" s="72"/>
      <c r="AM613" s="59"/>
      <c r="AN613" s="73"/>
      <c r="AO613" s="59"/>
      <c r="AP613" s="59"/>
      <c r="AQ613" s="74"/>
      <c r="AR613" s="74"/>
      <c r="AS613" s="62"/>
      <c r="AT613" s="62"/>
      <c r="AU613" s="59"/>
    </row>
    <row r="614">
      <c r="A614" s="59"/>
      <c r="B614" s="60" t="str">
        <f>IFERROR(VLOOKUP($A614,contratos,2,FALSE),"")</f>
        <v/>
      </c>
      <c r="C614" s="61" t="str">
        <f t="shared" si="1"/>
        <v/>
      </c>
      <c r="D614" s="62"/>
      <c r="E614" s="62"/>
      <c r="F614" s="63"/>
      <c r="G614" s="62"/>
      <c r="H614" s="65"/>
      <c r="I614" s="65"/>
      <c r="J614" s="66" t="str">
        <f>IF(I614&lt;&gt;"",(I614-H614)-almoco,"")</f>
        <v/>
      </c>
      <c r="K614" s="67"/>
      <c r="L614" s="59"/>
      <c r="M614" s="59"/>
      <c r="N614" s="68"/>
      <c r="O614" s="69"/>
      <c r="P614" s="69"/>
      <c r="Q614" s="59"/>
      <c r="R614" s="69"/>
      <c r="S614" s="59"/>
      <c r="T614" s="59"/>
      <c r="U614" s="62"/>
      <c r="V614" s="65"/>
      <c r="W614" s="65"/>
      <c r="X614" s="66" t="str">
        <f>IF(W614&lt;&gt;"",IF((W614-V614)-almoco&gt;=corte_almoco,(W614-V614)-almoco,(W614-V614)),"")</f>
        <v/>
      </c>
      <c r="Y614" s="66" t="str">
        <f t="shared" si="2"/>
        <v/>
      </c>
      <c r="Z614" s="59"/>
      <c r="AA614" s="59"/>
      <c r="AB614" s="59"/>
      <c r="AC614" s="70"/>
      <c r="AD614" s="70"/>
      <c r="AE614" s="71" t="str">
        <f t="shared" si="3"/>
        <v/>
      </c>
      <c r="AF614" s="71" t="str">
        <f>IF(X614&lt;&gt;"",(HOUR(X614)+MINUTE(X614)/60)*custohh,"")</f>
        <v/>
      </c>
      <c r="AG614" s="70"/>
      <c r="AH614" s="71" t="str">
        <f t="shared" si="4"/>
        <v/>
      </c>
      <c r="AI614" s="59"/>
      <c r="AJ614" s="59"/>
      <c r="AK614" s="59"/>
      <c r="AL614" s="72"/>
      <c r="AM614" s="59"/>
      <c r="AN614" s="73"/>
      <c r="AO614" s="59"/>
      <c r="AP614" s="59"/>
      <c r="AQ614" s="74"/>
      <c r="AR614" s="74"/>
      <c r="AS614" s="62"/>
      <c r="AT614" s="62"/>
      <c r="AU614" s="59"/>
    </row>
    <row r="615">
      <c r="A615" s="59"/>
      <c r="B615" s="60" t="str">
        <f>IFERROR(VLOOKUP($A615,contratos,2,FALSE),"")</f>
        <v/>
      </c>
      <c r="C615" s="61" t="str">
        <f t="shared" si="1"/>
        <v/>
      </c>
      <c r="D615" s="62"/>
      <c r="E615" s="62"/>
      <c r="F615" s="63"/>
      <c r="G615" s="62"/>
      <c r="H615" s="65"/>
      <c r="I615" s="65"/>
      <c r="J615" s="66" t="str">
        <f>IF(I615&lt;&gt;"",(I615-H615)-almoco,"")</f>
        <v/>
      </c>
      <c r="K615" s="67"/>
      <c r="L615" s="59"/>
      <c r="M615" s="59"/>
      <c r="N615" s="68"/>
      <c r="O615" s="69"/>
      <c r="P615" s="69"/>
      <c r="Q615" s="59"/>
      <c r="R615" s="69"/>
      <c r="S615" s="59"/>
      <c r="T615" s="59"/>
      <c r="U615" s="62"/>
      <c r="V615" s="65"/>
      <c r="W615" s="65"/>
      <c r="X615" s="66" t="str">
        <f>IF(W615&lt;&gt;"",IF((W615-V615)-almoco&gt;=corte_almoco,(W615-V615)-almoco,(W615-V615)),"")</f>
        <v/>
      </c>
      <c r="Y615" s="66" t="str">
        <f t="shared" si="2"/>
        <v/>
      </c>
      <c r="Z615" s="59"/>
      <c r="AA615" s="59"/>
      <c r="AB615" s="59"/>
      <c r="AC615" s="70"/>
      <c r="AD615" s="70"/>
      <c r="AE615" s="71" t="str">
        <f t="shared" si="3"/>
        <v/>
      </c>
      <c r="AF615" s="71" t="str">
        <f>IF(X615&lt;&gt;"",(HOUR(X615)+MINUTE(X615)/60)*custohh,"")</f>
        <v/>
      </c>
      <c r="AG615" s="70"/>
      <c r="AH615" s="71" t="str">
        <f t="shared" si="4"/>
        <v/>
      </c>
      <c r="AI615" s="59"/>
      <c r="AJ615" s="59"/>
      <c r="AK615" s="59"/>
      <c r="AL615" s="72"/>
      <c r="AM615" s="59"/>
      <c r="AN615" s="73"/>
      <c r="AO615" s="59"/>
      <c r="AP615" s="59"/>
      <c r="AQ615" s="74"/>
      <c r="AR615" s="74"/>
      <c r="AS615" s="62"/>
      <c r="AT615" s="62"/>
      <c r="AU615" s="59"/>
    </row>
    <row r="616">
      <c r="A616" s="59"/>
      <c r="B616" s="60" t="str">
        <f>IFERROR(VLOOKUP($A616,contratos,2,FALSE),"")</f>
        <v/>
      </c>
      <c r="C616" s="61" t="str">
        <f t="shared" si="1"/>
        <v/>
      </c>
      <c r="D616" s="62"/>
      <c r="E616" s="62"/>
      <c r="F616" s="63"/>
      <c r="G616" s="62"/>
      <c r="H616" s="65"/>
      <c r="I616" s="65"/>
      <c r="J616" s="66" t="str">
        <f>IF(I616&lt;&gt;"",(I616-H616)-almoco,"")</f>
        <v/>
      </c>
      <c r="K616" s="67"/>
      <c r="L616" s="59"/>
      <c r="M616" s="59"/>
      <c r="N616" s="68"/>
      <c r="O616" s="69"/>
      <c r="P616" s="69"/>
      <c r="Q616" s="59"/>
      <c r="R616" s="69"/>
      <c r="S616" s="59"/>
      <c r="T616" s="59"/>
      <c r="U616" s="62"/>
      <c r="V616" s="65"/>
      <c r="W616" s="65"/>
      <c r="X616" s="66" t="str">
        <f>IF(W616&lt;&gt;"",IF((W616-V616)-almoco&gt;=corte_almoco,(W616-V616)-almoco,(W616-V616)),"")</f>
        <v/>
      </c>
      <c r="Y616" s="66" t="str">
        <f t="shared" si="2"/>
        <v/>
      </c>
      <c r="Z616" s="59"/>
      <c r="AA616" s="59"/>
      <c r="AB616" s="59"/>
      <c r="AC616" s="70"/>
      <c r="AD616" s="70"/>
      <c r="AE616" s="71" t="str">
        <f t="shared" si="3"/>
        <v/>
      </c>
      <c r="AF616" s="71" t="str">
        <f>IF(X616&lt;&gt;"",(HOUR(X616)+MINUTE(X616)/60)*custohh,"")</f>
        <v/>
      </c>
      <c r="AG616" s="70"/>
      <c r="AH616" s="71" t="str">
        <f t="shared" si="4"/>
        <v/>
      </c>
      <c r="AI616" s="59"/>
      <c r="AJ616" s="59"/>
      <c r="AK616" s="59"/>
      <c r="AL616" s="72"/>
      <c r="AM616" s="59"/>
      <c r="AN616" s="73"/>
      <c r="AO616" s="59"/>
      <c r="AP616" s="59"/>
      <c r="AQ616" s="74"/>
      <c r="AR616" s="74"/>
      <c r="AS616" s="62"/>
      <c r="AT616" s="62"/>
      <c r="AU616" s="59"/>
    </row>
    <row r="617">
      <c r="A617" s="59"/>
      <c r="B617" s="60" t="str">
        <f>IFERROR(VLOOKUP($A617,contratos,2,FALSE),"")</f>
        <v/>
      </c>
      <c r="C617" s="61" t="str">
        <f t="shared" si="1"/>
        <v/>
      </c>
      <c r="D617" s="62"/>
      <c r="E617" s="62"/>
      <c r="F617" s="63"/>
      <c r="G617" s="62"/>
      <c r="H617" s="65"/>
      <c r="I617" s="65"/>
      <c r="J617" s="66" t="str">
        <f>IF(I617&lt;&gt;"",(I617-H617)-almoco,"")</f>
        <v/>
      </c>
      <c r="K617" s="67"/>
      <c r="L617" s="59"/>
      <c r="M617" s="59"/>
      <c r="N617" s="68"/>
      <c r="O617" s="69"/>
      <c r="P617" s="69"/>
      <c r="Q617" s="59"/>
      <c r="R617" s="69"/>
      <c r="S617" s="59"/>
      <c r="T617" s="59"/>
      <c r="U617" s="62"/>
      <c r="V617" s="65"/>
      <c r="W617" s="65"/>
      <c r="X617" s="66" t="str">
        <f>IF(W617&lt;&gt;"",IF((W617-V617)-almoco&gt;=corte_almoco,(W617-V617)-almoco,(W617-V617)),"")</f>
        <v/>
      </c>
      <c r="Y617" s="66" t="str">
        <f t="shared" si="2"/>
        <v/>
      </c>
      <c r="Z617" s="59"/>
      <c r="AA617" s="59"/>
      <c r="AB617" s="59"/>
      <c r="AC617" s="70"/>
      <c r="AD617" s="70"/>
      <c r="AE617" s="71" t="str">
        <f t="shared" si="3"/>
        <v/>
      </c>
      <c r="AF617" s="71" t="str">
        <f>IF(X617&lt;&gt;"",(HOUR(X617)+MINUTE(X617)/60)*custohh,"")</f>
        <v/>
      </c>
      <c r="AG617" s="70"/>
      <c r="AH617" s="71" t="str">
        <f t="shared" si="4"/>
        <v/>
      </c>
      <c r="AI617" s="59"/>
      <c r="AJ617" s="59"/>
      <c r="AK617" s="59"/>
      <c r="AL617" s="72"/>
      <c r="AM617" s="59"/>
      <c r="AN617" s="73"/>
      <c r="AO617" s="59"/>
      <c r="AP617" s="59"/>
      <c r="AQ617" s="74"/>
      <c r="AR617" s="74"/>
      <c r="AS617" s="62"/>
      <c r="AT617" s="62"/>
      <c r="AU617" s="59"/>
    </row>
    <row r="618">
      <c r="A618" s="59"/>
      <c r="B618" s="60" t="str">
        <f>IFERROR(VLOOKUP($A618,contratos,2,FALSE),"")</f>
        <v/>
      </c>
      <c r="C618" s="61" t="str">
        <f t="shared" si="1"/>
        <v/>
      </c>
      <c r="D618" s="62"/>
      <c r="E618" s="62"/>
      <c r="F618" s="63"/>
      <c r="G618" s="62"/>
      <c r="H618" s="65"/>
      <c r="I618" s="65"/>
      <c r="J618" s="66" t="str">
        <f>IF(I618&lt;&gt;"",(I618-H618)-almoco,"")</f>
        <v/>
      </c>
      <c r="K618" s="67"/>
      <c r="L618" s="59"/>
      <c r="M618" s="59"/>
      <c r="N618" s="68"/>
      <c r="O618" s="69"/>
      <c r="P618" s="69"/>
      <c r="Q618" s="59"/>
      <c r="R618" s="69"/>
      <c r="S618" s="59"/>
      <c r="T618" s="59"/>
      <c r="U618" s="62"/>
      <c r="V618" s="65"/>
      <c r="W618" s="65"/>
      <c r="X618" s="66" t="str">
        <f>IF(W618&lt;&gt;"",IF((W618-V618)-almoco&gt;=corte_almoco,(W618-V618)-almoco,(W618-V618)),"")</f>
        <v/>
      </c>
      <c r="Y618" s="66" t="str">
        <f t="shared" si="2"/>
        <v/>
      </c>
      <c r="Z618" s="59"/>
      <c r="AA618" s="59"/>
      <c r="AB618" s="59"/>
      <c r="AC618" s="70"/>
      <c r="AD618" s="70"/>
      <c r="AE618" s="71" t="str">
        <f t="shared" si="3"/>
        <v/>
      </c>
      <c r="AF618" s="71" t="str">
        <f>IF(X618&lt;&gt;"",(HOUR(X618)+MINUTE(X618)/60)*custohh,"")</f>
        <v/>
      </c>
      <c r="AG618" s="70"/>
      <c r="AH618" s="71" t="str">
        <f t="shared" si="4"/>
        <v/>
      </c>
      <c r="AI618" s="59"/>
      <c r="AJ618" s="59"/>
      <c r="AK618" s="59"/>
      <c r="AL618" s="72"/>
      <c r="AM618" s="59"/>
      <c r="AN618" s="73"/>
      <c r="AO618" s="59"/>
      <c r="AP618" s="59"/>
      <c r="AQ618" s="74"/>
      <c r="AR618" s="74"/>
      <c r="AS618" s="62"/>
      <c r="AT618" s="62"/>
      <c r="AU618" s="59"/>
    </row>
    <row r="619">
      <c r="A619" s="59"/>
      <c r="B619" s="60" t="str">
        <f>IFERROR(VLOOKUP($A619,contratos,2,FALSE),"")</f>
        <v/>
      </c>
      <c r="C619" s="61" t="str">
        <f t="shared" si="1"/>
        <v/>
      </c>
      <c r="D619" s="62"/>
      <c r="E619" s="62"/>
      <c r="F619" s="63"/>
      <c r="G619" s="62"/>
      <c r="H619" s="65"/>
      <c r="I619" s="65"/>
      <c r="J619" s="66" t="str">
        <f>IF(I619&lt;&gt;"",(I619-H619)-almoco,"")</f>
        <v/>
      </c>
      <c r="K619" s="67"/>
      <c r="L619" s="59"/>
      <c r="M619" s="59"/>
      <c r="N619" s="68"/>
      <c r="O619" s="69"/>
      <c r="P619" s="69"/>
      <c r="Q619" s="59"/>
      <c r="R619" s="69"/>
      <c r="S619" s="59"/>
      <c r="T619" s="59"/>
      <c r="U619" s="62"/>
      <c r="V619" s="65"/>
      <c r="W619" s="65"/>
      <c r="X619" s="66" t="str">
        <f>IF(W619&lt;&gt;"",IF((W619-V619)-almoco&gt;=corte_almoco,(W619-V619)-almoco,(W619-V619)),"")</f>
        <v/>
      </c>
      <c r="Y619" s="66" t="str">
        <f t="shared" si="2"/>
        <v/>
      </c>
      <c r="Z619" s="59"/>
      <c r="AA619" s="59"/>
      <c r="AB619" s="59"/>
      <c r="AC619" s="70"/>
      <c r="AD619" s="70"/>
      <c r="AE619" s="71" t="str">
        <f t="shared" si="3"/>
        <v/>
      </c>
      <c r="AF619" s="71" t="str">
        <f>IF(X619&lt;&gt;"",(HOUR(X619)+MINUTE(X619)/60)*custohh,"")</f>
        <v/>
      </c>
      <c r="AG619" s="70"/>
      <c r="AH619" s="71" t="str">
        <f t="shared" si="4"/>
        <v/>
      </c>
      <c r="AI619" s="59"/>
      <c r="AJ619" s="59"/>
      <c r="AK619" s="59"/>
      <c r="AL619" s="72"/>
      <c r="AM619" s="59"/>
      <c r="AN619" s="73"/>
      <c r="AO619" s="59"/>
      <c r="AP619" s="59"/>
      <c r="AQ619" s="74"/>
      <c r="AR619" s="74"/>
      <c r="AS619" s="62"/>
      <c r="AT619" s="62"/>
      <c r="AU619" s="59"/>
    </row>
    <row r="620">
      <c r="A620" s="59"/>
      <c r="B620" s="60" t="str">
        <f>IFERROR(VLOOKUP($A620,contratos,2,FALSE),"")</f>
        <v/>
      </c>
      <c r="C620" s="61" t="str">
        <f t="shared" si="1"/>
        <v/>
      </c>
      <c r="D620" s="62"/>
      <c r="E620" s="62"/>
      <c r="F620" s="63"/>
      <c r="G620" s="62"/>
      <c r="H620" s="65"/>
      <c r="I620" s="65"/>
      <c r="J620" s="66" t="str">
        <f>IF(I620&lt;&gt;"",(I620-H620)-almoco,"")</f>
        <v/>
      </c>
      <c r="K620" s="67"/>
      <c r="L620" s="59"/>
      <c r="M620" s="59"/>
      <c r="N620" s="68"/>
      <c r="O620" s="69"/>
      <c r="P620" s="69"/>
      <c r="Q620" s="59"/>
      <c r="R620" s="69"/>
      <c r="S620" s="59"/>
      <c r="T620" s="59"/>
      <c r="U620" s="62"/>
      <c r="V620" s="65"/>
      <c r="W620" s="65"/>
      <c r="X620" s="66" t="str">
        <f>IF(W620&lt;&gt;"",IF((W620-V620)-almoco&gt;=corte_almoco,(W620-V620)-almoco,(W620-V620)),"")</f>
        <v/>
      </c>
      <c r="Y620" s="66" t="str">
        <f t="shared" si="2"/>
        <v/>
      </c>
      <c r="Z620" s="59"/>
      <c r="AA620" s="59"/>
      <c r="AB620" s="59"/>
      <c r="AC620" s="70"/>
      <c r="AD620" s="70"/>
      <c r="AE620" s="71" t="str">
        <f t="shared" si="3"/>
        <v/>
      </c>
      <c r="AF620" s="71" t="str">
        <f>IF(X620&lt;&gt;"",(HOUR(X620)+MINUTE(X620)/60)*custohh,"")</f>
        <v/>
      </c>
      <c r="AG620" s="70"/>
      <c r="AH620" s="71" t="str">
        <f t="shared" si="4"/>
        <v/>
      </c>
      <c r="AI620" s="59"/>
      <c r="AJ620" s="59"/>
      <c r="AK620" s="59"/>
      <c r="AL620" s="72"/>
      <c r="AM620" s="59"/>
      <c r="AN620" s="73"/>
      <c r="AO620" s="59"/>
      <c r="AP620" s="59"/>
      <c r="AQ620" s="74"/>
      <c r="AR620" s="74"/>
      <c r="AS620" s="62"/>
      <c r="AT620" s="62"/>
      <c r="AU620" s="59"/>
    </row>
    <row r="621">
      <c r="A621" s="59"/>
      <c r="B621" s="60" t="str">
        <f>IFERROR(VLOOKUP($A621,contratos,2,FALSE),"")</f>
        <v/>
      </c>
      <c r="C621" s="61" t="str">
        <f t="shared" si="1"/>
        <v/>
      </c>
      <c r="D621" s="62"/>
      <c r="E621" s="62"/>
      <c r="F621" s="63"/>
      <c r="G621" s="62"/>
      <c r="H621" s="65"/>
      <c r="I621" s="65"/>
      <c r="J621" s="66" t="str">
        <f>IF(I621&lt;&gt;"",(I621-H621)-almoco,"")</f>
        <v/>
      </c>
      <c r="K621" s="67"/>
      <c r="L621" s="59"/>
      <c r="M621" s="59"/>
      <c r="N621" s="68"/>
      <c r="O621" s="69"/>
      <c r="P621" s="69"/>
      <c r="Q621" s="59"/>
      <c r="R621" s="69"/>
      <c r="S621" s="59"/>
      <c r="T621" s="59"/>
      <c r="U621" s="62"/>
      <c r="V621" s="65"/>
      <c r="W621" s="65"/>
      <c r="X621" s="66" t="str">
        <f>IF(W621&lt;&gt;"",IF((W621-V621)-almoco&gt;=corte_almoco,(W621-V621)-almoco,(W621-V621)),"")</f>
        <v/>
      </c>
      <c r="Y621" s="66" t="str">
        <f t="shared" si="2"/>
        <v/>
      </c>
      <c r="Z621" s="59"/>
      <c r="AA621" s="59"/>
      <c r="AB621" s="59"/>
      <c r="AC621" s="70"/>
      <c r="AD621" s="70"/>
      <c r="AE621" s="71" t="str">
        <f t="shared" si="3"/>
        <v/>
      </c>
      <c r="AF621" s="71" t="str">
        <f>IF(X621&lt;&gt;"",(HOUR(X621)+MINUTE(X621)/60)*custohh,"")</f>
        <v/>
      </c>
      <c r="AG621" s="70"/>
      <c r="AH621" s="71" t="str">
        <f t="shared" si="4"/>
        <v/>
      </c>
      <c r="AI621" s="59"/>
      <c r="AJ621" s="59"/>
      <c r="AK621" s="59"/>
      <c r="AL621" s="72"/>
      <c r="AM621" s="59"/>
      <c r="AN621" s="73"/>
      <c r="AO621" s="59"/>
      <c r="AP621" s="59"/>
      <c r="AQ621" s="74"/>
      <c r="AR621" s="74"/>
      <c r="AS621" s="62"/>
      <c r="AT621" s="62"/>
      <c r="AU621" s="59"/>
    </row>
    <row r="622">
      <c r="A622" s="59"/>
      <c r="B622" s="60" t="str">
        <f>IFERROR(VLOOKUP($A622,contratos,2,FALSE),"")</f>
        <v/>
      </c>
      <c r="C622" s="61" t="str">
        <f t="shared" si="1"/>
        <v/>
      </c>
      <c r="D622" s="62"/>
      <c r="E622" s="62"/>
      <c r="F622" s="63"/>
      <c r="G622" s="62"/>
      <c r="H622" s="65"/>
      <c r="I622" s="65"/>
      <c r="J622" s="66" t="str">
        <f>IF(I622&lt;&gt;"",(I622-H622)-almoco,"")</f>
        <v/>
      </c>
      <c r="K622" s="67"/>
      <c r="L622" s="59"/>
      <c r="M622" s="59"/>
      <c r="N622" s="68"/>
      <c r="O622" s="69"/>
      <c r="P622" s="69"/>
      <c r="Q622" s="59"/>
      <c r="R622" s="69"/>
      <c r="S622" s="59"/>
      <c r="T622" s="59"/>
      <c r="U622" s="62"/>
      <c r="V622" s="65"/>
      <c r="W622" s="65"/>
      <c r="X622" s="66" t="str">
        <f>IF(W622&lt;&gt;"",IF((W622-V622)-almoco&gt;=corte_almoco,(W622-V622)-almoco,(W622-V622)),"")</f>
        <v/>
      </c>
      <c r="Y622" s="66" t="str">
        <f t="shared" si="2"/>
        <v/>
      </c>
      <c r="Z622" s="59"/>
      <c r="AA622" s="59"/>
      <c r="AB622" s="59"/>
      <c r="AC622" s="70"/>
      <c r="AD622" s="70"/>
      <c r="AE622" s="71" t="str">
        <f t="shared" si="3"/>
        <v/>
      </c>
      <c r="AF622" s="71" t="str">
        <f>IF(X622&lt;&gt;"",(HOUR(X622)+MINUTE(X622)/60)*custohh,"")</f>
        <v/>
      </c>
      <c r="AG622" s="70"/>
      <c r="AH622" s="71" t="str">
        <f t="shared" si="4"/>
        <v/>
      </c>
      <c r="AI622" s="59"/>
      <c r="AJ622" s="59"/>
      <c r="AK622" s="59"/>
      <c r="AL622" s="72"/>
      <c r="AM622" s="59"/>
      <c r="AN622" s="73"/>
      <c r="AO622" s="59"/>
      <c r="AP622" s="59"/>
      <c r="AQ622" s="74"/>
      <c r="AR622" s="74"/>
      <c r="AS622" s="62"/>
      <c r="AT622" s="62"/>
      <c r="AU622" s="59"/>
    </row>
    <row r="623">
      <c r="A623" s="59"/>
      <c r="B623" s="60" t="str">
        <f>IFERROR(VLOOKUP($A623,contratos,2,FALSE),"")</f>
        <v/>
      </c>
      <c r="C623" s="61" t="str">
        <f t="shared" si="1"/>
        <v/>
      </c>
      <c r="D623" s="62"/>
      <c r="E623" s="62"/>
      <c r="F623" s="63"/>
      <c r="G623" s="62"/>
      <c r="H623" s="65"/>
      <c r="I623" s="65"/>
      <c r="J623" s="66" t="str">
        <f>IF(I623&lt;&gt;"",(I623-H623)-almoco,"")</f>
        <v/>
      </c>
      <c r="K623" s="67"/>
      <c r="L623" s="59"/>
      <c r="M623" s="59"/>
      <c r="N623" s="68"/>
      <c r="O623" s="69"/>
      <c r="P623" s="69"/>
      <c r="Q623" s="59"/>
      <c r="R623" s="69"/>
      <c r="S623" s="59"/>
      <c r="T623" s="59"/>
      <c r="U623" s="62"/>
      <c r="V623" s="65"/>
      <c r="W623" s="65"/>
      <c r="X623" s="66" t="str">
        <f>IF(W623&lt;&gt;"",IF((W623-V623)-almoco&gt;=corte_almoco,(W623-V623)-almoco,(W623-V623)),"")</f>
        <v/>
      </c>
      <c r="Y623" s="66" t="str">
        <f t="shared" si="2"/>
        <v/>
      </c>
      <c r="Z623" s="59"/>
      <c r="AA623" s="59"/>
      <c r="AB623" s="59"/>
      <c r="AC623" s="70"/>
      <c r="AD623" s="70"/>
      <c r="AE623" s="71" t="str">
        <f t="shared" si="3"/>
        <v/>
      </c>
      <c r="AF623" s="71" t="str">
        <f>IF(X623&lt;&gt;"",(HOUR(X623)+MINUTE(X623)/60)*custohh,"")</f>
        <v/>
      </c>
      <c r="AG623" s="70"/>
      <c r="AH623" s="71" t="str">
        <f t="shared" si="4"/>
        <v/>
      </c>
      <c r="AI623" s="59"/>
      <c r="AJ623" s="59"/>
      <c r="AK623" s="59"/>
      <c r="AL623" s="72"/>
      <c r="AM623" s="59"/>
      <c r="AN623" s="73"/>
      <c r="AO623" s="59"/>
      <c r="AP623" s="59"/>
      <c r="AQ623" s="74"/>
      <c r="AR623" s="74"/>
      <c r="AS623" s="62"/>
      <c r="AT623" s="62"/>
      <c r="AU623" s="59"/>
    </row>
    <row r="624">
      <c r="A624" s="59"/>
      <c r="B624" s="60" t="str">
        <f>IFERROR(VLOOKUP($A624,contratos,2,FALSE),"")</f>
        <v/>
      </c>
      <c r="C624" s="61" t="str">
        <f t="shared" si="1"/>
        <v/>
      </c>
      <c r="D624" s="62"/>
      <c r="E624" s="62"/>
      <c r="F624" s="63"/>
      <c r="G624" s="62"/>
      <c r="H624" s="65"/>
      <c r="I624" s="65"/>
      <c r="J624" s="66" t="str">
        <f>IF(I624&lt;&gt;"",(I624-H624)-almoco,"")</f>
        <v/>
      </c>
      <c r="K624" s="67"/>
      <c r="L624" s="59"/>
      <c r="M624" s="59"/>
      <c r="N624" s="68"/>
      <c r="O624" s="69"/>
      <c r="P624" s="69"/>
      <c r="Q624" s="59"/>
      <c r="R624" s="69"/>
      <c r="S624" s="59"/>
      <c r="T624" s="59"/>
      <c r="U624" s="62"/>
      <c r="V624" s="65"/>
      <c r="W624" s="65"/>
      <c r="X624" s="66" t="str">
        <f>IF(W624&lt;&gt;"",IF((W624-V624)-almoco&gt;=corte_almoco,(W624-V624)-almoco,(W624-V624)),"")</f>
        <v/>
      </c>
      <c r="Y624" s="66" t="str">
        <f t="shared" si="2"/>
        <v/>
      </c>
      <c r="Z624" s="59"/>
      <c r="AA624" s="59"/>
      <c r="AB624" s="59"/>
      <c r="AC624" s="70"/>
      <c r="AD624" s="70"/>
      <c r="AE624" s="71" t="str">
        <f t="shared" si="3"/>
        <v/>
      </c>
      <c r="AF624" s="71" t="str">
        <f>IF(X624&lt;&gt;"",(HOUR(X624)+MINUTE(X624)/60)*custohh,"")</f>
        <v/>
      </c>
      <c r="AG624" s="70"/>
      <c r="AH624" s="71" t="str">
        <f t="shared" si="4"/>
        <v/>
      </c>
      <c r="AI624" s="59"/>
      <c r="AJ624" s="59"/>
      <c r="AK624" s="59"/>
      <c r="AL624" s="72"/>
      <c r="AM624" s="59"/>
      <c r="AN624" s="73"/>
      <c r="AO624" s="59"/>
      <c r="AP624" s="59"/>
      <c r="AQ624" s="74"/>
      <c r="AR624" s="74"/>
      <c r="AS624" s="62"/>
      <c r="AT624" s="62"/>
      <c r="AU624" s="59"/>
    </row>
    <row r="625">
      <c r="A625" s="59"/>
      <c r="B625" s="60" t="str">
        <f>IFERROR(VLOOKUP($A625,contratos,2,FALSE),"")</f>
        <v/>
      </c>
      <c r="C625" s="61" t="str">
        <f t="shared" si="1"/>
        <v/>
      </c>
      <c r="D625" s="62"/>
      <c r="E625" s="62"/>
      <c r="F625" s="63"/>
      <c r="G625" s="62"/>
      <c r="H625" s="65"/>
      <c r="I625" s="65"/>
      <c r="J625" s="66" t="str">
        <f>IF(I625&lt;&gt;"",(I625-H625)-almoco,"")</f>
        <v/>
      </c>
      <c r="K625" s="67"/>
      <c r="L625" s="59"/>
      <c r="M625" s="59"/>
      <c r="N625" s="68"/>
      <c r="O625" s="69"/>
      <c r="P625" s="69"/>
      <c r="Q625" s="59"/>
      <c r="R625" s="69"/>
      <c r="S625" s="59"/>
      <c r="T625" s="59"/>
      <c r="U625" s="62"/>
      <c r="V625" s="65"/>
      <c r="W625" s="65"/>
      <c r="X625" s="66" t="str">
        <f>IF(W625&lt;&gt;"",IF((W625-V625)-almoco&gt;=corte_almoco,(W625-V625)-almoco,(W625-V625)),"")</f>
        <v/>
      </c>
      <c r="Y625" s="66" t="str">
        <f t="shared" si="2"/>
        <v/>
      </c>
      <c r="Z625" s="59"/>
      <c r="AA625" s="59"/>
      <c r="AB625" s="59"/>
      <c r="AC625" s="70"/>
      <c r="AD625" s="70"/>
      <c r="AE625" s="71" t="str">
        <f t="shared" si="3"/>
        <v/>
      </c>
      <c r="AF625" s="71" t="str">
        <f>IF(X625&lt;&gt;"",(HOUR(X625)+MINUTE(X625)/60)*custohh,"")</f>
        <v/>
      </c>
      <c r="AG625" s="70"/>
      <c r="AH625" s="71" t="str">
        <f t="shared" si="4"/>
        <v/>
      </c>
      <c r="AI625" s="59"/>
      <c r="AJ625" s="59"/>
      <c r="AK625" s="59"/>
      <c r="AL625" s="72"/>
      <c r="AM625" s="59"/>
      <c r="AN625" s="73"/>
      <c r="AO625" s="59"/>
      <c r="AP625" s="59"/>
      <c r="AQ625" s="74"/>
      <c r="AR625" s="74"/>
      <c r="AS625" s="62"/>
      <c r="AT625" s="62"/>
      <c r="AU625" s="59"/>
    </row>
    <row r="626">
      <c r="A626" s="59"/>
      <c r="B626" s="60" t="str">
        <f>IFERROR(VLOOKUP($A626,contratos,2,FALSE),"")</f>
        <v/>
      </c>
      <c r="C626" s="61" t="str">
        <f t="shared" si="1"/>
        <v/>
      </c>
      <c r="D626" s="62"/>
      <c r="E626" s="62"/>
      <c r="F626" s="63"/>
      <c r="G626" s="62"/>
      <c r="H626" s="65"/>
      <c r="I626" s="65"/>
      <c r="J626" s="66" t="str">
        <f>IF(I626&lt;&gt;"",(I626-H626)-almoco,"")</f>
        <v/>
      </c>
      <c r="K626" s="67"/>
      <c r="L626" s="59"/>
      <c r="M626" s="59"/>
      <c r="N626" s="68"/>
      <c r="O626" s="69"/>
      <c r="P626" s="69"/>
      <c r="Q626" s="59"/>
      <c r="R626" s="69"/>
      <c r="S626" s="59"/>
      <c r="T626" s="59"/>
      <c r="U626" s="62"/>
      <c r="V626" s="65"/>
      <c r="W626" s="65"/>
      <c r="X626" s="66" t="str">
        <f>IF(W626&lt;&gt;"",IF((W626-V626)-almoco&gt;=corte_almoco,(W626-V626)-almoco,(W626-V626)),"")</f>
        <v/>
      </c>
      <c r="Y626" s="66" t="str">
        <f t="shared" si="2"/>
        <v/>
      </c>
      <c r="Z626" s="59"/>
      <c r="AA626" s="59"/>
      <c r="AB626" s="59"/>
      <c r="AC626" s="70"/>
      <c r="AD626" s="70"/>
      <c r="AE626" s="71" t="str">
        <f t="shared" si="3"/>
        <v/>
      </c>
      <c r="AF626" s="71" t="str">
        <f>IF(X626&lt;&gt;"",(HOUR(X626)+MINUTE(X626)/60)*custohh,"")</f>
        <v/>
      </c>
      <c r="AG626" s="70"/>
      <c r="AH626" s="71" t="str">
        <f t="shared" si="4"/>
        <v/>
      </c>
      <c r="AI626" s="59"/>
      <c r="AJ626" s="59"/>
      <c r="AK626" s="59"/>
      <c r="AL626" s="72"/>
      <c r="AM626" s="59"/>
      <c r="AN626" s="73"/>
      <c r="AO626" s="59"/>
      <c r="AP626" s="59"/>
      <c r="AQ626" s="74"/>
      <c r="AR626" s="74"/>
      <c r="AS626" s="62"/>
      <c r="AT626" s="62"/>
      <c r="AU626" s="59"/>
    </row>
    <row r="627">
      <c r="A627" s="59"/>
      <c r="B627" s="60" t="str">
        <f>IFERROR(VLOOKUP($A627,contratos,2,FALSE),"")</f>
        <v/>
      </c>
      <c r="C627" s="61" t="str">
        <f t="shared" si="1"/>
        <v/>
      </c>
      <c r="D627" s="62"/>
      <c r="E627" s="62"/>
      <c r="F627" s="63"/>
      <c r="G627" s="62"/>
      <c r="H627" s="65"/>
      <c r="I627" s="65"/>
      <c r="J627" s="66" t="str">
        <f>IF(I627&lt;&gt;"",(I627-H627)-almoco,"")</f>
        <v/>
      </c>
      <c r="K627" s="67"/>
      <c r="L627" s="59"/>
      <c r="M627" s="59"/>
      <c r="N627" s="68"/>
      <c r="O627" s="69"/>
      <c r="P627" s="69"/>
      <c r="Q627" s="59"/>
      <c r="R627" s="69"/>
      <c r="S627" s="59"/>
      <c r="T627" s="59"/>
      <c r="U627" s="62"/>
      <c r="V627" s="65"/>
      <c r="W627" s="65"/>
      <c r="X627" s="66" t="str">
        <f>IF(W627&lt;&gt;"",IF((W627-V627)-almoco&gt;=corte_almoco,(W627-V627)-almoco,(W627-V627)),"")</f>
        <v/>
      </c>
      <c r="Y627" s="66" t="str">
        <f t="shared" si="2"/>
        <v/>
      </c>
      <c r="Z627" s="59"/>
      <c r="AA627" s="59"/>
      <c r="AB627" s="59"/>
      <c r="AC627" s="70"/>
      <c r="AD627" s="70"/>
      <c r="AE627" s="71" t="str">
        <f t="shared" si="3"/>
        <v/>
      </c>
      <c r="AF627" s="71" t="str">
        <f>IF(X627&lt;&gt;"",(HOUR(X627)+MINUTE(X627)/60)*custohh,"")</f>
        <v/>
      </c>
      <c r="AG627" s="70"/>
      <c r="AH627" s="71" t="str">
        <f t="shared" si="4"/>
        <v/>
      </c>
      <c r="AI627" s="59"/>
      <c r="AJ627" s="59"/>
      <c r="AK627" s="59"/>
      <c r="AL627" s="72"/>
      <c r="AM627" s="59"/>
      <c r="AN627" s="73"/>
      <c r="AO627" s="59"/>
      <c r="AP627" s="59"/>
      <c r="AQ627" s="74"/>
      <c r="AR627" s="74"/>
      <c r="AS627" s="62"/>
      <c r="AT627" s="62"/>
      <c r="AU627" s="59"/>
    </row>
    <row r="628">
      <c r="A628" s="59"/>
      <c r="B628" s="60" t="str">
        <f>IFERROR(VLOOKUP($A628,contratos,2,FALSE),"")</f>
        <v/>
      </c>
      <c r="C628" s="61" t="str">
        <f t="shared" si="1"/>
        <v/>
      </c>
      <c r="D628" s="62"/>
      <c r="E628" s="62"/>
      <c r="F628" s="63"/>
      <c r="G628" s="62"/>
      <c r="H628" s="65"/>
      <c r="I628" s="65"/>
      <c r="J628" s="66" t="str">
        <f>IF(I628&lt;&gt;"",(I628-H628)-almoco,"")</f>
        <v/>
      </c>
      <c r="K628" s="67"/>
      <c r="L628" s="59"/>
      <c r="M628" s="59"/>
      <c r="N628" s="68"/>
      <c r="O628" s="69"/>
      <c r="P628" s="69"/>
      <c r="Q628" s="59"/>
      <c r="R628" s="69"/>
      <c r="S628" s="59"/>
      <c r="T628" s="59"/>
      <c r="U628" s="62"/>
      <c r="V628" s="65"/>
      <c r="W628" s="65"/>
      <c r="X628" s="66" t="str">
        <f>IF(W628&lt;&gt;"",IF((W628-V628)-almoco&gt;=corte_almoco,(W628-V628)-almoco,(W628-V628)),"")</f>
        <v/>
      </c>
      <c r="Y628" s="66" t="str">
        <f t="shared" si="2"/>
        <v/>
      </c>
      <c r="Z628" s="59"/>
      <c r="AA628" s="59"/>
      <c r="AB628" s="59"/>
      <c r="AC628" s="70"/>
      <c r="AD628" s="70"/>
      <c r="AE628" s="71" t="str">
        <f t="shared" si="3"/>
        <v/>
      </c>
      <c r="AF628" s="71" t="str">
        <f>IF(X628&lt;&gt;"",(HOUR(X628)+MINUTE(X628)/60)*custohh,"")</f>
        <v/>
      </c>
      <c r="AG628" s="70"/>
      <c r="AH628" s="71" t="str">
        <f t="shared" si="4"/>
        <v/>
      </c>
      <c r="AI628" s="59"/>
      <c r="AJ628" s="59"/>
      <c r="AK628" s="59"/>
      <c r="AL628" s="72"/>
      <c r="AM628" s="59"/>
      <c r="AN628" s="73"/>
      <c r="AO628" s="59"/>
      <c r="AP628" s="59"/>
      <c r="AQ628" s="74"/>
      <c r="AR628" s="74"/>
      <c r="AS628" s="62"/>
      <c r="AT628" s="62"/>
      <c r="AU628" s="59"/>
    </row>
    <row r="629">
      <c r="A629" s="59"/>
      <c r="B629" s="60" t="str">
        <f>IFERROR(VLOOKUP($A629,contratos,2,FALSE),"")</f>
        <v/>
      </c>
      <c r="C629" s="61" t="str">
        <f t="shared" si="1"/>
        <v/>
      </c>
      <c r="D629" s="62"/>
      <c r="E629" s="62"/>
      <c r="F629" s="63"/>
      <c r="G629" s="62"/>
      <c r="H629" s="65"/>
      <c r="I629" s="65"/>
      <c r="J629" s="66" t="str">
        <f>IF(I629&lt;&gt;"",(I629-H629)-almoco,"")</f>
        <v/>
      </c>
      <c r="K629" s="67"/>
      <c r="L629" s="59"/>
      <c r="M629" s="59"/>
      <c r="N629" s="68"/>
      <c r="O629" s="69"/>
      <c r="P629" s="69"/>
      <c r="Q629" s="59"/>
      <c r="R629" s="69"/>
      <c r="S629" s="59"/>
      <c r="T629" s="59"/>
      <c r="U629" s="62"/>
      <c r="V629" s="65"/>
      <c r="W629" s="65"/>
      <c r="X629" s="66" t="str">
        <f>IF(W629&lt;&gt;"",IF((W629-V629)-almoco&gt;=corte_almoco,(W629-V629)-almoco,(W629-V629)),"")</f>
        <v/>
      </c>
      <c r="Y629" s="66" t="str">
        <f t="shared" si="2"/>
        <v/>
      </c>
      <c r="Z629" s="59"/>
      <c r="AA629" s="59"/>
      <c r="AB629" s="59"/>
      <c r="AC629" s="70"/>
      <c r="AD629" s="70"/>
      <c r="AE629" s="71" t="str">
        <f t="shared" si="3"/>
        <v/>
      </c>
      <c r="AF629" s="71" t="str">
        <f>IF(X629&lt;&gt;"",(HOUR(X629)+MINUTE(X629)/60)*custohh,"")</f>
        <v/>
      </c>
      <c r="AG629" s="70"/>
      <c r="AH629" s="71" t="str">
        <f t="shared" si="4"/>
        <v/>
      </c>
      <c r="AI629" s="59"/>
      <c r="AJ629" s="59"/>
      <c r="AK629" s="59"/>
      <c r="AL629" s="72"/>
      <c r="AM629" s="59"/>
      <c r="AN629" s="73"/>
      <c r="AO629" s="59"/>
      <c r="AP629" s="59"/>
      <c r="AQ629" s="74"/>
      <c r="AR629" s="74"/>
      <c r="AS629" s="62"/>
      <c r="AT629" s="62"/>
      <c r="AU629" s="59"/>
    </row>
    <row r="630">
      <c r="A630" s="59"/>
      <c r="B630" s="60" t="str">
        <f>IFERROR(VLOOKUP($A630,contratos,2,FALSE),"")</f>
        <v/>
      </c>
      <c r="C630" s="61" t="str">
        <f t="shared" si="1"/>
        <v/>
      </c>
      <c r="D630" s="62"/>
      <c r="E630" s="62"/>
      <c r="F630" s="63"/>
      <c r="G630" s="62"/>
      <c r="H630" s="65"/>
      <c r="I630" s="65"/>
      <c r="J630" s="66" t="str">
        <f>IF(I630&lt;&gt;"",(I630-H630)-almoco,"")</f>
        <v/>
      </c>
      <c r="K630" s="67"/>
      <c r="L630" s="59"/>
      <c r="M630" s="59"/>
      <c r="N630" s="68"/>
      <c r="O630" s="69"/>
      <c r="P630" s="69"/>
      <c r="Q630" s="59"/>
      <c r="R630" s="69"/>
      <c r="S630" s="59"/>
      <c r="T630" s="59"/>
      <c r="U630" s="62"/>
      <c r="V630" s="65"/>
      <c r="W630" s="65"/>
      <c r="X630" s="66" t="str">
        <f>IF(W630&lt;&gt;"",IF((W630-V630)-almoco&gt;=corte_almoco,(W630-V630)-almoco,(W630-V630)),"")</f>
        <v/>
      </c>
      <c r="Y630" s="66" t="str">
        <f t="shared" si="2"/>
        <v/>
      </c>
      <c r="Z630" s="59"/>
      <c r="AA630" s="59"/>
      <c r="AB630" s="59"/>
      <c r="AC630" s="70"/>
      <c r="AD630" s="70"/>
      <c r="AE630" s="71" t="str">
        <f t="shared" si="3"/>
        <v/>
      </c>
      <c r="AF630" s="71" t="str">
        <f>IF(X630&lt;&gt;"",(HOUR(X630)+MINUTE(X630)/60)*custohh,"")</f>
        <v/>
      </c>
      <c r="AG630" s="70"/>
      <c r="AH630" s="71" t="str">
        <f t="shared" si="4"/>
        <v/>
      </c>
      <c r="AI630" s="59"/>
      <c r="AJ630" s="59"/>
      <c r="AK630" s="59"/>
      <c r="AL630" s="72"/>
      <c r="AM630" s="59"/>
      <c r="AN630" s="73"/>
      <c r="AO630" s="59"/>
      <c r="AP630" s="59"/>
      <c r="AQ630" s="74"/>
      <c r="AR630" s="74"/>
      <c r="AS630" s="62"/>
      <c r="AT630" s="62"/>
      <c r="AU630" s="59"/>
    </row>
    <row r="631">
      <c r="A631" s="59"/>
      <c r="B631" s="60" t="str">
        <f>IFERROR(VLOOKUP($A631,contratos,2,FALSE),"")</f>
        <v/>
      </c>
      <c r="C631" s="61" t="str">
        <f t="shared" si="1"/>
        <v/>
      </c>
      <c r="D631" s="62"/>
      <c r="E631" s="62"/>
      <c r="F631" s="63"/>
      <c r="G631" s="62"/>
      <c r="H631" s="65"/>
      <c r="I631" s="65"/>
      <c r="J631" s="66" t="str">
        <f>IF(I631&lt;&gt;"",(I631-H631)-almoco,"")</f>
        <v/>
      </c>
      <c r="K631" s="67"/>
      <c r="L631" s="59"/>
      <c r="M631" s="59"/>
      <c r="N631" s="68"/>
      <c r="O631" s="69"/>
      <c r="P631" s="69"/>
      <c r="Q631" s="59"/>
      <c r="R631" s="69"/>
      <c r="S631" s="59"/>
      <c r="T631" s="59"/>
      <c r="U631" s="62"/>
      <c r="V631" s="65"/>
      <c r="W631" s="65"/>
      <c r="X631" s="66" t="str">
        <f>IF(W631&lt;&gt;"",IF((W631-V631)-almoco&gt;=corte_almoco,(W631-V631)-almoco,(W631-V631)),"")</f>
        <v/>
      </c>
      <c r="Y631" s="66" t="str">
        <f t="shared" si="2"/>
        <v/>
      </c>
      <c r="Z631" s="59"/>
      <c r="AA631" s="59"/>
      <c r="AB631" s="59"/>
      <c r="AC631" s="70"/>
      <c r="AD631" s="70"/>
      <c r="AE631" s="71" t="str">
        <f t="shared" si="3"/>
        <v/>
      </c>
      <c r="AF631" s="71" t="str">
        <f>IF(X631&lt;&gt;"",(HOUR(X631)+MINUTE(X631)/60)*custohh,"")</f>
        <v/>
      </c>
      <c r="AG631" s="70"/>
      <c r="AH631" s="71" t="str">
        <f t="shared" si="4"/>
        <v/>
      </c>
      <c r="AI631" s="59"/>
      <c r="AJ631" s="59"/>
      <c r="AK631" s="59"/>
      <c r="AL631" s="72"/>
      <c r="AM631" s="59"/>
      <c r="AN631" s="73"/>
      <c r="AO631" s="59"/>
      <c r="AP631" s="59"/>
      <c r="AQ631" s="74"/>
      <c r="AR631" s="74"/>
      <c r="AS631" s="62"/>
      <c r="AT631" s="62"/>
      <c r="AU631" s="59"/>
    </row>
    <row r="632">
      <c r="A632" s="59"/>
      <c r="B632" s="60" t="str">
        <f>IFERROR(VLOOKUP($A632,contratos,2,FALSE),"")</f>
        <v/>
      </c>
      <c r="C632" s="61" t="str">
        <f t="shared" si="1"/>
        <v/>
      </c>
      <c r="D632" s="62"/>
      <c r="E632" s="62"/>
      <c r="F632" s="63"/>
      <c r="G632" s="62"/>
      <c r="H632" s="65"/>
      <c r="I632" s="65"/>
      <c r="J632" s="66" t="str">
        <f>IF(I632&lt;&gt;"",(I632-H632)-almoco,"")</f>
        <v/>
      </c>
      <c r="K632" s="67"/>
      <c r="L632" s="59"/>
      <c r="M632" s="59"/>
      <c r="N632" s="68"/>
      <c r="O632" s="69"/>
      <c r="P632" s="69"/>
      <c r="Q632" s="59"/>
      <c r="R632" s="69"/>
      <c r="S632" s="59"/>
      <c r="T632" s="59"/>
      <c r="U632" s="62"/>
      <c r="V632" s="65"/>
      <c r="W632" s="65"/>
      <c r="X632" s="66" t="str">
        <f>IF(W632&lt;&gt;"",IF((W632-V632)-almoco&gt;=corte_almoco,(W632-V632)-almoco,(W632-V632)),"")</f>
        <v/>
      </c>
      <c r="Y632" s="66" t="str">
        <f t="shared" si="2"/>
        <v/>
      </c>
      <c r="Z632" s="59"/>
      <c r="AA632" s="59"/>
      <c r="AB632" s="59"/>
      <c r="AC632" s="70"/>
      <c r="AD632" s="70"/>
      <c r="AE632" s="71" t="str">
        <f t="shared" si="3"/>
        <v/>
      </c>
      <c r="AF632" s="71" t="str">
        <f>IF(X632&lt;&gt;"",(HOUR(X632)+MINUTE(X632)/60)*custohh,"")</f>
        <v/>
      </c>
      <c r="AG632" s="70"/>
      <c r="AH632" s="71" t="str">
        <f t="shared" si="4"/>
        <v/>
      </c>
      <c r="AI632" s="59"/>
      <c r="AJ632" s="59"/>
      <c r="AK632" s="59"/>
      <c r="AL632" s="72"/>
      <c r="AM632" s="59"/>
      <c r="AN632" s="73"/>
      <c r="AO632" s="59"/>
      <c r="AP632" s="59"/>
      <c r="AQ632" s="74"/>
      <c r="AR632" s="74"/>
      <c r="AS632" s="62"/>
      <c r="AT632" s="62"/>
      <c r="AU632" s="59"/>
    </row>
    <row r="633">
      <c r="A633" s="59"/>
      <c r="B633" s="60" t="str">
        <f>IFERROR(VLOOKUP($A633,contratos,2,FALSE),"")</f>
        <v/>
      </c>
      <c r="C633" s="61" t="str">
        <f t="shared" si="1"/>
        <v/>
      </c>
      <c r="D633" s="62"/>
      <c r="E633" s="62"/>
      <c r="F633" s="63"/>
      <c r="G633" s="62"/>
      <c r="H633" s="65"/>
      <c r="I633" s="65"/>
      <c r="J633" s="66" t="str">
        <f>IF(I633&lt;&gt;"",(I633-H633)-almoco,"")</f>
        <v/>
      </c>
      <c r="K633" s="67"/>
      <c r="L633" s="59"/>
      <c r="M633" s="59"/>
      <c r="N633" s="68"/>
      <c r="O633" s="69"/>
      <c r="P633" s="69"/>
      <c r="Q633" s="59"/>
      <c r="R633" s="69"/>
      <c r="S633" s="59"/>
      <c r="T633" s="59"/>
      <c r="U633" s="62"/>
      <c r="V633" s="65"/>
      <c r="W633" s="65"/>
      <c r="X633" s="66" t="str">
        <f>IF(W633&lt;&gt;"",IF((W633-V633)-almoco&gt;=corte_almoco,(W633-V633)-almoco,(W633-V633)),"")</f>
        <v/>
      </c>
      <c r="Y633" s="66" t="str">
        <f t="shared" si="2"/>
        <v/>
      </c>
      <c r="Z633" s="59"/>
      <c r="AA633" s="59"/>
      <c r="AB633" s="59"/>
      <c r="AC633" s="70"/>
      <c r="AD633" s="70"/>
      <c r="AE633" s="71" t="str">
        <f t="shared" si="3"/>
        <v/>
      </c>
      <c r="AF633" s="71" t="str">
        <f>IF(X633&lt;&gt;"",(HOUR(X633)+MINUTE(X633)/60)*custohh,"")</f>
        <v/>
      </c>
      <c r="AG633" s="70"/>
      <c r="AH633" s="71" t="str">
        <f t="shared" si="4"/>
        <v/>
      </c>
      <c r="AI633" s="59"/>
      <c r="AJ633" s="59"/>
      <c r="AK633" s="59"/>
      <c r="AL633" s="72"/>
      <c r="AM633" s="59"/>
      <c r="AN633" s="73"/>
      <c r="AO633" s="59"/>
      <c r="AP633" s="59"/>
      <c r="AQ633" s="74"/>
      <c r="AR633" s="74"/>
      <c r="AS633" s="62"/>
      <c r="AT633" s="62"/>
      <c r="AU633" s="59"/>
    </row>
    <row r="634">
      <c r="A634" s="59"/>
      <c r="B634" s="60" t="str">
        <f>IFERROR(VLOOKUP($A634,contratos,2,FALSE),"")</f>
        <v/>
      </c>
      <c r="C634" s="61" t="str">
        <f t="shared" si="1"/>
        <v/>
      </c>
      <c r="D634" s="62"/>
      <c r="E634" s="62"/>
      <c r="F634" s="63"/>
      <c r="G634" s="62"/>
      <c r="H634" s="65"/>
      <c r="I634" s="65"/>
      <c r="J634" s="66" t="str">
        <f>IF(I634&lt;&gt;"",(I634-H634)-almoco,"")</f>
        <v/>
      </c>
      <c r="K634" s="67"/>
      <c r="L634" s="59"/>
      <c r="M634" s="59"/>
      <c r="N634" s="68"/>
      <c r="O634" s="69"/>
      <c r="P634" s="69"/>
      <c r="Q634" s="59"/>
      <c r="R634" s="69"/>
      <c r="S634" s="59"/>
      <c r="T634" s="59"/>
      <c r="U634" s="62"/>
      <c r="V634" s="65"/>
      <c r="W634" s="65"/>
      <c r="X634" s="66" t="str">
        <f>IF(W634&lt;&gt;"",IF((W634-V634)-almoco&gt;=corte_almoco,(W634-V634)-almoco,(W634-V634)),"")</f>
        <v/>
      </c>
      <c r="Y634" s="66" t="str">
        <f t="shared" si="2"/>
        <v/>
      </c>
      <c r="Z634" s="59"/>
      <c r="AA634" s="59"/>
      <c r="AB634" s="59"/>
      <c r="AC634" s="70"/>
      <c r="AD634" s="70"/>
      <c r="AE634" s="71" t="str">
        <f t="shared" si="3"/>
        <v/>
      </c>
      <c r="AF634" s="71" t="str">
        <f>IF(X634&lt;&gt;"",(HOUR(X634)+MINUTE(X634)/60)*custohh,"")</f>
        <v/>
      </c>
      <c r="AG634" s="70"/>
      <c r="AH634" s="71" t="str">
        <f t="shared" si="4"/>
        <v/>
      </c>
      <c r="AI634" s="59"/>
      <c r="AJ634" s="59"/>
      <c r="AK634" s="59"/>
      <c r="AL634" s="72"/>
      <c r="AM634" s="59"/>
      <c r="AN634" s="73"/>
      <c r="AO634" s="59"/>
      <c r="AP634" s="59"/>
      <c r="AQ634" s="74"/>
      <c r="AR634" s="74"/>
      <c r="AS634" s="62"/>
      <c r="AT634" s="62"/>
      <c r="AU634" s="59"/>
    </row>
    <row r="635">
      <c r="A635" s="59"/>
      <c r="B635" s="60" t="str">
        <f>IFERROR(VLOOKUP($A635,contratos,2,FALSE),"")</f>
        <v/>
      </c>
      <c r="C635" s="61" t="str">
        <f t="shared" si="1"/>
        <v/>
      </c>
      <c r="D635" s="62"/>
      <c r="E635" s="62"/>
      <c r="F635" s="63"/>
      <c r="G635" s="62"/>
      <c r="H635" s="65"/>
      <c r="I635" s="65"/>
      <c r="J635" s="66" t="str">
        <f>IF(I635&lt;&gt;"",(I635-H635)-almoco,"")</f>
        <v/>
      </c>
      <c r="K635" s="67"/>
      <c r="L635" s="59"/>
      <c r="M635" s="59"/>
      <c r="N635" s="68"/>
      <c r="O635" s="69"/>
      <c r="P635" s="69"/>
      <c r="Q635" s="59"/>
      <c r="R635" s="69"/>
      <c r="S635" s="59"/>
      <c r="T635" s="59"/>
      <c r="U635" s="62"/>
      <c r="V635" s="65"/>
      <c r="W635" s="65"/>
      <c r="X635" s="66" t="str">
        <f>IF(W635&lt;&gt;"",IF((W635-V635)-almoco&gt;=corte_almoco,(W635-V635)-almoco,(W635-V635)),"")</f>
        <v/>
      </c>
      <c r="Y635" s="66" t="str">
        <f t="shared" si="2"/>
        <v/>
      </c>
      <c r="Z635" s="59"/>
      <c r="AA635" s="59"/>
      <c r="AB635" s="59"/>
      <c r="AC635" s="70"/>
      <c r="AD635" s="70"/>
      <c r="AE635" s="71" t="str">
        <f t="shared" si="3"/>
        <v/>
      </c>
      <c r="AF635" s="71" t="str">
        <f>IF(X635&lt;&gt;"",(HOUR(X635)+MINUTE(X635)/60)*custohh,"")</f>
        <v/>
      </c>
      <c r="AG635" s="70"/>
      <c r="AH635" s="71" t="str">
        <f t="shared" si="4"/>
        <v/>
      </c>
      <c r="AI635" s="59"/>
      <c r="AJ635" s="59"/>
      <c r="AK635" s="59"/>
      <c r="AL635" s="72"/>
      <c r="AM635" s="59"/>
      <c r="AN635" s="73"/>
      <c r="AO635" s="59"/>
      <c r="AP635" s="59"/>
      <c r="AQ635" s="74"/>
      <c r="AR635" s="74"/>
      <c r="AS635" s="62"/>
      <c r="AT635" s="62"/>
      <c r="AU635" s="59"/>
    </row>
    <row r="636">
      <c r="A636" s="59"/>
      <c r="B636" s="60" t="str">
        <f>IFERROR(VLOOKUP($A636,contratos,2,FALSE),"")</f>
        <v/>
      </c>
      <c r="C636" s="61" t="str">
        <f t="shared" si="1"/>
        <v/>
      </c>
      <c r="D636" s="62"/>
      <c r="E636" s="62"/>
      <c r="F636" s="63"/>
      <c r="G636" s="62"/>
      <c r="H636" s="65"/>
      <c r="I636" s="65"/>
      <c r="J636" s="66" t="str">
        <f>IF(I636&lt;&gt;"",(I636-H636)-almoco,"")</f>
        <v/>
      </c>
      <c r="K636" s="67"/>
      <c r="L636" s="59"/>
      <c r="M636" s="59"/>
      <c r="N636" s="68"/>
      <c r="O636" s="69"/>
      <c r="P636" s="69"/>
      <c r="Q636" s="59"/>
      <c r="R636" s="69"/>
      <c r="S636" s="59"/>
      <c r="T636" s="59"/>
      <c r="U636" s="62"/>
      <c r="V636" s="65"/>
      <c r="W636" s="65"/>
      <c r="X636" s="66" t="str">
        <f>IF(W636&lt;&gt;"",IF((W636-V636)-almoco&gt;=corte_almoco,(W636-V636)-almoco,(W636-V636)),"")</f>
        <v/>
      </c>
      <c r="Y636" s="66" t="str">
        <f t="shared" si="2"/>
        <v/>
      </c>
      <c r="Z636" s="59"/>
      <c r="AA636" s="59"/>
      <c r="AB636" s="59"/>
      <c r="AC636" s="70"/>
      <c r="AD636" s="70"/>
      <c r="AE636" s="71" t="str">
        <f t="shared" si="3"/>
        <v/>
      </c>
      <c r="AF636" s="71" t="str">
        <f>IF(X636&lt;&gt;"",(HOUR(X636)+MINUTE(X636)/60)*custohh,"")</f>
        <v/>
      </c>
      <c r="AG636" s="70"/>
      <c r="AH636" s="71" t="str">
        <f t="shared" si="4"/>
        <v/>
      </c>
      <c r="AI636" s="59"/>
      <c r="AJ636" s="59"/>
      <c r="AK636" s="59"/>
      <c r="AL636" s="72"/>
      <c r="AM636" s="59"/>
      <c r="AN636" s="73"/>
      <c r="AO636" s="59"/>
      <c r="AP636" s="59"/>
      <c r="AQ636" s="74"/>
      <c r="AR636" s="74"/>
      <c r="AS636" s="62"/>
      <c r="AT636" s="62"/>
      <c r="AU636" s="59"/>
    </row>
    <row r="637">
      <c r="A637" s="59"/>
      <c r="B637" s="60" t="str">
        <f>IFERROR(VLOOKUP($A637,contratos,2,FALSE),"")</f>
        <v/>
      </c>
      <c r="C637" s="61" t="str">
        <f t="shared" si="1"/>
        <v/>
      </c>
      <c r="D637" s="62"/>
      <c r="E637" s="62"/>
      <c r="F637" s="63"/>
      <c r="G637" s="62"/>
      <c r="H637" s="65"/>
      <c r="I637" s="65"/>
      <c r="J637" s="66" t="str">
        <f>IF(I637&lt;&gt;"",(I637-H637)-almoco,"")</f>
        <v/>
      </c>
      <c r="K637" s="67"/>
      <c r="L637" s="59"/>
      <c r="M637" s="59"/>
      <c r="N637" s="68"/>
      <c r="O637" s="69"/>
      <c r="P637" s="69"/>
      <c r="Q637" s="59"/>
      <c r="R637" s="69"/>
      <c r="S637" s="59"/>
      <c r="T637" s="59"/>
      <c r="U637" s="62"/>
      <c r="V637" s="65"/>
      <c r="W637" s="65"/>
      <c r="X637" s="66" t="str">
        <f>IF(W637&lt;&gt;"",IF((W637-V637)-almoco&gt;=corte_almoco,(W637-V637)-almoco,(W637-V637)),"")</f>
        <v/>
      </c>
      <c r="Y637" s="66" t="str">
        <f t="shared" si="2"/>
        <v/>
      </c>
      <c r="Z637" s="59"/>
      <c r="AA637" s="59"/>
      <c r="AB637" s="59"/>
      <c r="AC637" s="70"/>
      <c r="AD637" s="70"/>
      <c r="AE637" s="71" t="str">
        <f t="shared" si="3"/>
        <v/>
      </c>
      <c r="AF637" s="71" t="str">
        <f>IF(X637&lt;&gt;"",(HOUR(X637)+MINUTE(X637)/60)*custohh,"")</f>
        <v/>
      </c>
      <c r="AG637" s="70"/>
      <c r="AH637" s="71" t="str">
        <f t="shared" si="4"/>
        <v/>
      </c>
      <c r="AI637" s="59"/>
      <c r="AJ637" s="59"/>
      <c r="AK637" s="59"/>
      <c r="AL637" s="72"/>
      <c r="AM637" s="59"/>
      <c r="AN637" s="73"/>
      <c r="AO637" s="59"/>
      <c r="AP637" s="59"/>
      <c r="AQ637" s="74"/>
      <c r="AR637" s="74"/>
      <c r="AS637" s="62"/>
      <c r="AT637" s="62"/>
      <c r="AU637" s="59"/>
    </row>
    <row r="638">
      <c r="A638" s="59"/>
      <c r="B638" s="60" t="str">
        <f>IFERROR(VLOOKUP($A638,contratos,2,FALSE),"")</f>
        <v/>
      </c>
      <c r="C638" s="61" t="str">
        <f t="shared" si="1"/>
        <v/>
      </c>
      <c r="D638" s="62"/>
      <c r="E638" s="62"/>
      <c r="F638" s="63"/>
      <c r="G638" s="62"/>
      <c r="H638" s="65"/>
      <c r="I638" s="65"/>
      <c r="J638" s="66" t="str">
        <f>IF(I638&lt;&gt;"",(I638-H638)-almoco,"")</f>
        <v/>
      </c>
      <c r="K638" s="67"/>
      <c r="L638" s="59"/>
      <c r="M638" s="59"/>
      <c r="N638" s="68"/>
      <c r="O638" s="69"/>
      <c r="P638" s="69"/>
      <c r="Q638" s="59"/>
      <c r="R638" s="69"/>
      <c r="S638" s="59"/>
      <c r="T638" s="59"/>
      <c r="U638" s="62"/>
      <c r="V638" s="65"/>
      <c r="W638" s="65"/>
      <c r="X638" s="66" t="str">
        <f>IF(W638&lt;&gt;"",IF((W638-V638)-almoco&gt;=corte_almoco,(W638-V638)-almoco,(W638-V638)),"")</f>
        <v/>
      </c>
      <c r="Y638" s="66" t="str">
        <f t="shared" si="2"/>
        <v/>
      </c>
      <c r="Z638" s="59"/>
      <c r="AA638" s="59"/>
      <c r="AB638" s="59"/>
      <c r="AC638" s="70"/>
      <c r="AD638" s="70"/>
      <c r="AE638" s="71" t="str">
        <f t="shared" si="3"/>
        <v/>
      </c>
      <c r="AF638" s="71" t="str">
        <f>IF(X638&lt;&gt;"",(HOUR(X638)+MINUTE(X638)/60)*custohh,"")</f>
        <v/>
      </c>
      <c r="AG638" s="70"/>
      <c r="AH638" s="71" t="str">
        <f t="shared" si="4"/>
        <v/>
      </c>
      <c r="AI638" s="59"/>
      <c r="AJ638" s="59"/>
      <c r="AK638" s="59"/>
      <c r="AL638" s="72"/>
      <c r="AM638" s="59"/>
      <c r="AN638" s="73"/>
      <c r="AO638" s="59"/>
      <c r="AP638" s="59"/>
      <c r="AQ638" s="74"/>
      <c r="AR638" s="74"/>
      <c r="AS638" s="62"/>
      <c r="AT638" s="62"/>
      <c r="AU638" s="59"/>
    </row>
    <row r="639">
      <c r="A639" s="59"/>
      <c r="B639" s="60" t="str">
        <f>IFERROR(VLOOKUP($A639,contratos,2,FALSE),"")</f>
        <v/>
      </c>
      <c r="C639" s="61" t="str">
        <f t="shared" si="1"/>
        <v/>
      </c>
      <c r="D639" s="62"/>
      <c r="E639" s="62"/>
      <c r="F639" s="63"/>
      <c r="G639" s="62"/>
      <c r="H639" s="65"/>
      <c r="I639" s="65"/>
      <c r="J639" s="66" t="str">
        <f>IF(I639&lt;&gt;"",(I639-H639)-almoco,"")</f>
        <v/>
      </c>
      <c r="K639" s="67"/>
      <c r="L639" s="59"/>
      <c r="M639" s="59"/>
      <c r="N639" s="68"/>
      <c r="O639" s="69"/>
      <c r="P639" s="69"/>
      <c r="Q639" s="59"/>
      <c r="R639" s="69"/>
      <c r="S639" s="59"/>
      <c r="T639" s="59"/>
      <c r="U639" s="62"/>
      <c r="V639" s="65"/>
      <c r="W639" s="65"/>
      <c r="X639" s="66" t="str">
        <f>IF(W639&lt;&gt;"",IF((W639-V639)-almoco&gt;=corte_almoco,(W639-V639)-almoco,(W639-V639)),"")</f>
        <v/>
      </c>
      <c r="Y639" s="66" t="str">
        <f t="shared" si="2"/>
        <v/>
      </c>
      <c r="Z639" s="59"/>
      <c r="AA639" s="59"/>
      <c r="AB639" s="59"/>
      <c r="AC639" s="70"/>
      <c r="AD639" s="70"/>
      <c r="AE639" s="71" t="str">
        <f t="shared" si="3"/>
        <v/>
      </c>
      <c r="AF639" s="71" t="str">
        <f>IF(X639&lt;&gt;"",(HOUR(X639)+MINUTE(X639)/60)*custohh,"")</f>
        <v/>
      </c>
      <c r="AG639" s="70"/>
      <c r="AH639" s="71" t="str">
        <f t="shared" si="4"/>
        <v/>
      </c>
      <c r="AI639" s="59"/>
      <c r="AJ639" s="59"/>
      <c r="AK639" s="59"/>
      <c r="AL639" s="72"/>
      <c r="AM639" s="59"/>
      <c r="AN639" s="73"/>
      <c r="AO639" s="59"/>
      <c r="AP639" s="59"/>
      <c r="AQ639" s="74"/>
      <c r="AR639" s="74"/>
      <c r="AS639" s="62"/>
      <c r="AT639" s="62"/>
      <c r="AU639" s="59"/>
    </row>
    <row r="640">
      <c r="A640" s="59"/>
      <c r="B640" s="60" t="str">
        <f>IFERROR(VLOOKUP($A640,contratos,2,FALSE),"")</f>
        <v/>
      </c>
      <c r="C640" s="61" t="str">
        <f t="shared" si="1"/>
        <v/>
      </c>
      <c r="D640" s="62"/>
      <c r="E640" s="62"/>
      <c r="F640" s="63"/>
      <c r="G640" s="62"/>
      <c r="H640" s="65"/>
      <c r="I640" s="65"/>
      <c r="J640" s="66" t="str">
        <f>IF(I640&lt;&gt;"",(I640-H640)-almoco,"")</f>
        <v/>
      </c>
      <c r="K640" s="67"/>
      <c r="L640" s="59"/>
      <c r="M640" s="59"/>
      <c r="N640" s="68"/>
      <c r="O640" s="69"/>
      <c r="P640" s="69"/>
      <c r="Q640" s="59"/>
      <c r="R640" s="69"/>
      <c r="S640" s="59"/>
      <c r="T640" s="59"/>
      <c r="U640" s="62"/>
      <c r="V640" s="65"/>
      <c r="W640" s="65"/>
      <c r="X640" s="66" t="str">
        <f>IF(W640&lt;&gt;"",IF((W640-V640)-almoco&gt;=corte_almoco,(W640-V640)-almoco,(W640-V640)),"")</f>
        <v/>
      </c>
      <c r="Y640" s="66" t="str">
        <f t="shared" si="2"/>
        <v/>
      </c>
      <c r="Z640" s="59"/>
      <c r="AA640" s="59"/>
      <c r="AB640" s="59"/>
      <c r="AC640" s="70"/>
      <c r="AD640" s="70"/>
      <c r="AE640" s="71" t="str">
        <f t="shared" si="3"/>
        <v/>
      </c>
      <c r="AF640" s="71" t="str">
        <f>IF(X640&lt;&gt;"",(HOUR(X640)+MINUTE(X640)/60)*custohh,"")</f>
        <v/>
      </c>
      <c r="AG640" s="70"/>
      <c r="AH640" s="71" t="str">
        <f t="shared" si="4"/>
        <v/>
      </c>
      <c r="AI640" s="59"/>
      <c r="AJ640" s="59"/>
      <c r="AK640" s="59"/>
      <c r="AL640" s="72"/>
      <c r="AM640" s="59"/>
      <c r="AN640" s="73"/>
      <c r="AO640" s="59"/>
      <c r="AP640" s="59"/>
      <c r="AQ640" s="74"/>
      <c r="AR640" s="74"/>
      <c r="AS640" s="62"/>
      <c r="AT640" s="62"/>
      <c r="AU640" s="59"/>
    </row>
    <row r="641">
      <c r="A641" s="59"/>
      <c r="B641" s="60" t="str">
        <f>IFERROR(VLOOKUP($A641,contratos,2,FALSE),"")</f>
        <v/>
      </c>
      <c r="C641" s="61" t="str">
        <f t="shared" si="1"/>
        <v/>
      </c>
      <c r="D641" s="62"/>
      <c r="E641" s="62"/>
      <c r="F641" s="63"/>
      <c r="G641" s="62"/>
      <c r="H641" s="65"/>
      <c r="I641" s="65"/>
      <c r="J641" s="66" t="str">
        <f>IF(I641&lt;&gt;"",(I641-H641)-almoco,"")</f>
        <v/>
      </c>
      <c r="K641" s="67"/>
      <c r="L641" s="59"/>
      <c r="M641" s="59"/>
      <c r="N641" s="68"/>
      <c r="O641" s="69"/>
      <c r="P641" s="69"/>
      <c r="Q641" s="59"/>
      <c r="R641" s="69"/>
      <c r="S641" s="59"/>
      <c r="T641" s="59"/>
      <c r="U641" s="62"/>
      <c r="V641" s="65"/>
      <c r="W641" s="65"/>
      <c r="X641" s="66" t="str">
        <f>IF(W641&lt;&gt;"",IF((W641-V641)-almoco&gt;=corte_almoco,(W641-V641)-almoco,(W641-V641)),"")</f>
        <v/>
      </c>
      <c r="Y641" s="66" t="str">
        <f t="shared" si="2"/>
        <v/>
      </c>
      <c r="Z641" s="59"/>
      <c r="AA641" s="59"/>
      <c r="AB641" s="59"/>
      <c r="AC641" s="70"/>
      <c r="AD641" s="70"/>
      <c r="AE641" s="71" t="str">
        <f t="shared" si="3"/>
        <v/>
      </c>
      <c r="AF641" s="71" t="str">
        <f>IF(X641&lt;&gt;"",(HOUR(X641)+MINUTE(X641)/60)*custohh,"")</f>
        <v/>
      </c>
      <c r="AG641" s="70"/>
      <c r="AH641" s="71" t="str">
        <f t="shared" si="4"/>
        <v/>
      </c>
      <c r="AI641" s="59"/>
      <c r="AJ641" s="59"/>
      <c r="AK641" s="59"/>
      <c r="AL641" s="72"/>
      <c r="AM641" s="59"/>
      <c r="AN641" s="73"/>
      <c r="AO641" s="59"/>
      <c r="AP641" s="59"/>
      <c r="AQ641" s="74"/>
      <c r="AR641" s="74"/>
      <c r="AS641" s="62"/>
      <c r="AT641" s="62"/>
      <c r="AU641" s="59"/>
    </row>
    <row r="642">
      <c r="A642" s="59"/>
      <c r="B642" s="60" t="str">
        <f>IFERROR(VLOOKUP($A642,contratos,2,FALSE),"")</f>
        <v/>
      </c>
      <c r="C642" s="61" t="str">
        <f t="shared" si="1"/>
        <v/>
      </c>
      <c r="D642" s="62"/>
      <c r="E642" s="62"/>
      <c r="F642" s="63"/>
      <c r="G642" s="62"/>
      <c r="H642" s="65"/>
      <c r="I642" s="65"/>
      <c r="J642" s="66" t="str">
        <f>IF(I642&lt;&gt;"",(I642-H642)-almoco,"")</f>
        <v/>
      </c>
      <c r="K642" s="67"/>
      <c r="L642" s="59"/>
      <c r="M642" s="59"/>
      <c r="N642" s="68"/>
      <c r="O642" s="69"/>
      <c r="P642" s="69"/>
      <c r="Q642" s="59"/>
      <c r="R642" s="69"/>
      <c r="S642" s="59"/>
      <c r="T642" s="59"/>
      <c r="U642" s="62"/>
      <c r="V642" s="65"/>
      <c r="W642" s="65"/>
      <c r="X642" s="66" t="str">
        <f>IF(W642&lt;&gt;"",IF((W642-V642)-almoco&gt;=corte_almoco,(W642-V642)-almoco,(W642-V642)),"")</f>
        <v/>
      </c>
      <c r="Y642" s="66" t="str">
        <f t="shared" si="2"/>
        <v/>
      </c>
      <c r="Z642" s="59"/>
      <c r="AA642" s="59"/>
      <c r="AB642" s="59"/>
      <c r="AC642" s="70"/>
      <c r="AD642" s="70"/>
      <c r="AE642" s="71" t="str">
        <f t="shared" si="3"/>
        <v/>
      </c>
      <c r="AF642" s="71" t="str">
        <f>IF(X642&lt;&gt;"",(HOUR(X642)+MINUTE(X642)/60)*custohh,"")</f>
        <v/>
      </c>
      <c r="AG642" s="70"/>
      <c r="AH642" s="71" t="str">
        <f t="shared" si="4"/>
        <v/>
      </c>
      <c r="AI642" s="59"/>
      <c r="AJ642" s="59"/>
      <c r="AK642" s="59"/>
      <c r="AL642" s="72"/>
      <c r="AM642" s="59"/>
      <c r="AN642" s="73"/>
      <c r="AO642" s="59"/>
      <c r="AP642" s="59"/>
      <c r="AQ642" s="74"/>
      <c r="AR642" s="74"/>
      <c r="AS642" s="62"/>
      <c r="AT642" s="62"/>
      <c r="AU642" s="59"/>
    </row>
    <row r="643">
      <c r="A643" s="59"/>
      <c r="B643" s="60" t="str">
        <f>IFERROR(VLOOKUP($A643,contratos,2,FALSE),"")</f>
        <v/>
      </c>
      <c r="C643" s="61" t="str">
        <f t="shared" si="1"/>
        <v/>
      </c>
      <c r="D643" s="62"/>
      <c r="E643" s="62"/>
      <c r="F643" s="63"/>
      <c r="G643" s="62"/>
      <c r="H643" s="65"/>
      <c r="I643" s="65"/>
      <c r="J643" s="66" t="str">
        <f>IF(I643&lt;&gt;"",(I643-H643)-almoco,"")</f>
        <v/>
      </c>
      <c r="K643" s="67"/>
      <c r="L643" s="59"/>
      <c r="M643" s="59"/>
      <c r="N643" s="68"/>
      <c r="O643" s="69"/>
      <c r="P643" s="69"/>
      <c r="Q643" s="59"/>
      <c r="R643" s="69"/>
      <c r="S643" s="59"/>
      <c r="T643" s="59"/>
      <c r="U643" s="62"/>
      <c r="V643" s="65"/>
      <c r="W643" s="65"/>
      <c r="X643" s="66" t="str">
        <f>IF(W643&lt;&gt;"",IF((W643-V643)-almoco&gt;=corte_almoco,(W643-V643)-almoco,(W643-V643)),"")</f>
        <v/>
      </c>
      <c r="Y643" s="66" t="str">
        <f t="shared" si="2"/>
        <v/>
      </c>
      <c r="Z643" s="59"/>
      <c r="AA643" s="59"/>
      <c r="AB643" s="59"/>
      <c r="AC643" s="70"/>
      <c r="AD643" s="70"/>
      <c r="AE643" s="71" t="str">
        <f t="shared" si="3"/>
        <v/>
      </c>
      <c r="AF643" s="71" t="str">
        <f>IF(X643&lt;&gt;"",(HOUR(X643)+MINUTE(X643)/60)*custohh,"")</f>
        <v/>
      </c>
      <c r="AG643" s="70"/>
      <c r="AH643" s="71" t="str">
        <f t="shared" si="4"/>
        <v/>
      </c>
      <c r="AI643" s="59"/>
      <c r="AJ643" s="59"/>
      <c r="AK643" s="59"/>
      <c r="AL643" s="72"/>
      <c r="AM643" s="59"/>
      <c r="AN643" s="73"/>
      <c r="AO643" s="59"/>
      <c r="AP643" s="59"/>
      <c r="AQ643" s="74"/>
      <c r="AR643" s="74"/>
      <c r="AS643" s="62"/>
      <c r="AT643" s="62"/>
      <c r="AU643" s="59"/>
    </row>
    <row r="644">
      <c r="A644" s="59"/>
      <c r="B644" s="60" t="str">
        <f>IFERROR(VLOOKUP($A644,contratos,2,FALSE),"")</f>
        <v/>
      </c>
      <c r="C644" s="61" t="str">
        <f t="shared" si="1"/>
        <v/>
      </c>
      <c r="D644" s="62"/>
      <c r="E644" s="62"/>
      <c r="F644" s="63"/>
      <c r="G644" s="62"/>
      <c r="H644" s="65"/>
      <c r="I644" s="65"/>
      <c r="J644" s="66" t="str">
        <f>IF(I644&lt;&gt;"",(I644-H644)-almoco,"")</f>
        <v/>
      </c>
      <c r="K644" s="67"/>
      <c r="L644" s="59"/>
      <c r="M644" s="59"/>
      <c r="N644" s="68"/>
      <c r="O644" s="69"/>
      <c r="P644" s="69"/>
      <c r="Q644" s="59"/>
      <c r="R644" s="69"/>
      <c r="S644" s="59"/>
      <c r="T644" s="59"/>
      <c r="U644" s="62"/>
      <c r="V644" s="65"/>
      <c r="W644" s="65"/>
      <c r="X644" s="66" t="str">
        <f>IF(W644&lt;&gt;"",IF((W644-V644)-almoco&gt;=corte_almoco,(W644-V644)-almoco,(W644-V644)),"")</f>
        <v/>
      </c>
      <c r="Y644" s="66" t="str">
        <f t="shared" si="2"/>
        <v/>
      </c>
      <c r="Z644" s="59"/>
      <c r="AA644" s="59"/>
      <c r="AB644" s="59"/>
      <c r="AC644" s="70"/>
      <c r="AD644" s="70"/>
      <c r="AE644" s="71" t="str">
        <f t="shared" si="3"/>
        <v/>
      </c>
      <c r="AF644" s="71" t="str">
        <f>IF(X644&lt;&gt;"",(HOUR(X644)+MINUTE(X644)/60)*custohh,"")</f>
        <v/>
      </c>
      <c r="AG644" s="70"/>
      <c r="AH644" s="71" t="str">
        <f t="shared" si="4"/>
        <v/>
      </c>
      <c r="AI644" s="59"/>
      <c r="AJ644" s="59"/>
      <c r="AK644" s="59"/>
      <c r="AL644" s="72"/>
      <c r="AM644" s="59"/>
      <c r="AN644" s="73"/>
      <c r="AO644" s="59"/>
      <c r="AP644" s="59"/>
      <c r="AQ644" s="74"/>
      <c r="AR644" s="74"/>
      <c r="AS644" s="62"/>
      <c r="AT644" s="62"/>
      <c r="AU644" s="59"/>
    </row>
    <row r="645">
      <c r="A645" s="59"/>
      <c r="B645" s="60" t="str">
        <f>IFERROR(VLOOKUP($A645,contratos,2,FALSE),"")</f>
        <v/>
      </c>
      <c r="C645" s="61" t="str">
        <f t="shared" si="1"/>
        <v/>
      </c>
      <c r="D645" s="62"/>
      <c r="E645" s="62"/>
      <c r="F645" s="63"/>
      <c r="G645" s="62"/>
      <c r="H645" s="65"/>
      <c r="I645" s="65"/>
      <c r="J645" s="66" t="str">
        <f>IF(I645&lt;&gt;"",(I645-H645)-almoco,"")</f>
        <v/>
      </c>
      <c r="K645" s="67"/>
      <c r="L645" s="59"/>
      <c r="M645" s="59"/>
      <c r="N645" s="68"/>
      <c r="O645" s="69"/>
      <c r="P645" s="69"/>
      <c r="Q645" s="59"/>
      <c r="R645" s="69"/>
      <c r="S645" s="59"/>
      <c r="T645" s="59"/>
      <c r="U645" s="62"/>
      <c r="V645" s="65"/>
      <c r="W645" s="65"/>
      <c r="X645" s="66" t="str">
        <f>IF(W645&lt;&gt;"",IF((W645-V645)-almoco&gt;=corte_almoco,(W645-V645)-almoco,(W645-V645)),"")</f>
        <v/>
      </c>
      <c r="Y645" s="66" t="str">
        <f t="shared" si="2"/>
        <v/>
      </c>
      <c r="Z645" s="59"/>
      <c r="AA645" s="59"/>
      <c r="AB645" s="59"/>
      <c r="AC645" s="70"/>
      <c r="AD645" s="70"/>
      <c r="AE645" s="71" t="str">
        <f t="shared" si="3"/>
        <v/>
      </c>
      <c r="AF645" s="71" t="str">
        <f>IF(X645&lt;&gt;"",(HOUR(X645)+MINUTE(X645)/60)*custohh,"")</f>
        <v/>
      </c>
      <c r="AG645" s="70"/>
      <c r="AH645" s="71" t="str">
        <f t="shared" si="4"/>
        <v/>
      </c>
      <c r="AI645" s="59"/>
      <c r="AJ645" s="59"/>
      <c r="AK645" s="59"/>
      <c r="AL645" s="72"/>
      <c r="AM645" s="59"/>
      <c r="AN645" s="73"/>
      <c r="AO645" s="59"/>
      <c r="AP645" s="59"/>
      <c r="AQ645" s="74"/>
      <c r="AR645" s="74"/>
      <c r="AS645" s="62"/>
      <c r="AT645" s="62"/>
      <c r="AU645" s="59"/>
    </row>
    <row r="646">
      <c r="A646" s="59"/>
      <c r="B646" s="60" t="str">
        <f>IFERROR(VLOOKUP($A646,contratos,2,FALSE),"")</f>
        <v/>
      </c>
      <c r="C646" s="61" t="str">
        <f t="shared" si="1"/>
        <v/>
      </c>
      <c r="D646" s="62"/>
      <c r="E646" s="62"/>
      <c r="F646" s="63"/>
      <c r="G646" s="62"/>
      <c r="H646" s="65"/>
      <c r="I646" s="65"/>
      <c r="J646" s="66" t="str">
        <f>IF(I646&lt;&gt;"",(I646-H646)-almoco,"")</f>
        <v/>
      </c>
      <c r="K646" s="67"/>
      <c r="L646" s="59"/>
      <c r="M646" s="59"/>
      <c r="N646" s="68"/>
      <c r="O646" s="69"/>
      <c r="P646" s="69"/>
      <c r="Q646" s="59"/>
      <c r="R646" s="69"/>
      <c r="S646" s="59"/>
      <c r="T646" s="59"/>
      <c r="U646" s="62"/>
      <c r="V646" s="65"/>
      <c r="W646" s="65"/>
      <c r="X646" s="66" t="str">
        <f>IF(W646&lt;&gt;"",IF((W646-V646)-almoco&gt;=corte_almoco,(W646-V646)-almoco,(W646-V646)),"")</f>
        <v/>
      </c>
      <c r="Y646" s="66" t="str">
        <f t="shared" si="2"/>
        <v/>
      </c>
      <c r="Z646" s="59"/>
      <c r="AA646" s="59"/>
      <c r="AB646" s="59"/>
      <c r="AC646" s="70"/>
      <c r="AD646" s="70"/>
      <c r="AE646" s="71" t="str">
        <f t="shared" si="3"/>
        <v/>
      </c>
      <c r="AF646" s="71" t="str">
        <f>IF(X646&lt;&gt;"",(HOUR(X646)+MINUTE(X646)/60)*custohh,"")</f>
        <v/>
      </c>
      <c r="AG646" s="70"/>
      <c r="AH646" s="71" t="str">
        <f t="shared" si="4"/>
        <v/>
      </c>
      <c r="AI646" s="59"/>
      <c r="AJ646" s="59"/>
      <c r="AK646" s="59"/>
      <c r="AL646" s="72"/>
      <c r="AM646" s="59"/>
      <c r="AN646" s="73"/>
      <c r="AO646" s="59"/>
      <c r="AP646" s="59"/>
      <c r="AQ646" s="74"/>
      <c r="AR646" s="74"/>
      <c r="AS646" s="62"/>
      <c r="AT646" s="62"/>
      <c r="AU646" s="59"/>
    </row>
    <row r="647">
      <c r="A647" s="59"/>
      <c r="B647" s="60" t="str">
        <f>IFERROR(VLOOKUP($A647,contratos,2,FALSE),"")</f>
        <v/>
      </c>
      <c r="C647" s="61" t="str">
        <f t="shared" si="1"/>
        <v/>
      </c>
      <c r="D647" s="62"/>
      <c r="E647" s="62"/>
      <c r="F647" s="63"/>
      <c r="G647" s="62"/>
      <c r="H647" s="65"/>
      <c r="I647" s="65"/>
      <c r="J647" s="66" t="str">
        <f>IF(I647&lt;&gt;"",(I647-H647)-almoco,"")</f>
        <v/>
      </c>
      <c r="K647" s="67"/>
      <c r="L647" s="59"/>
      <c r="M647" s="59"/>
      <c r="N647" s="68"/>
      <c r="O647" s="69"/>
      <c r="P647" s="69"/>
      <c r="Q647" s="59"/>
      <c r="R647" s="69"/>
      <c r="S647" s="59"/>
      <c r="T647" s="59"/>
      <c r="U647" s="62"/>
      <c r="V647" s="65"/>
      <c r="W647" s="65"/>
      <c r="X647" s="66" t="str">
        <f>IF(W647&lt;&gt;"",IF((W647-V647)-almoco&gt;=corte_almoco,(W647-V647)-almoco,(W647-V647)),"")</f>
        <v/>
      </c>
      <c r="Y647" s="66" t="str">
        <f t="shared" si="2"/>
        <v/>
      </c>
      <c r="Z647" s="59"/>
      <c r="AA647" s="59"/>
      <c r="AB647" s="59"/>
      <c r="AC647" s="70"/>
      <c r="AD647" s="70"/>
      <c r="AE647" s="71" t="str">
        <f t="shared" si="3"/>
        <v/>
      </c>
      <c r="AF647" s="71" t="str">
        <f>IF(X647&lt;&gt;"",(HOUR(X647)+MINUTE(X647)/60)*custohh,"")</f>
        <v/>
      </c>
      <c r="AG647" s="70"/>
      <c r="AH647" s="71" t="str">
        <f t="shared" si="4"/>
        <v/>
      </c>
      <c r="AI647" s="59"/>
      <c r="AJ647" s="59"/>
      <c r="AK647" s="59"/>
      <c r="AL647" s="72"/>
      <c r="AM647" s="59"/>
      <c r="AN647" s="73"/>
      <c r="AO647" s="59"/>
      <c r="AP647" s="59"/>
      <c r="AQ647" s="74"/>
      <c r="AR647" s="74"/>
      <c r="AS647" s="62"/>
      <c r="AT647" s="62"/>
      <c r="AU647" s="59"/>
    </row>
    <row r="648">
      <c r="A648" s="59"/>
      <c r="B648" s="60" t="str">
        <f>IFERROR(VLOOKUP($A648,contratos,2,FALSE),"")</f>
        <v/>
      </c>
      <c r="C648" s="61" t="str">
        <f t="shared" si="1"/>
        <v/>
      </c>
      <c r="D648" s="62"/>
      <c r="E648" s="62"/>
      <c r="F648" s="63"/>
      <c r="G648" s="62"/>
      <c r="H648" s="65"/>
      <c r="I648" s="65"/>
      <c r="J648" s="66" t="str">
        <f>IF(I648&lt;&gt;"",(I648-H648)-almoco,"")</f>
        <v/>
      </c>
      <c r="K648" s="67"/>
      <c r="L648" s="59"/>
      <c r="M648" s="59"/>
      <c r="N648" s="68"/>
      <c r="O648" s="69"/>
      <c r="P648" s="69"/>
      <c r="Q648" s="59"/>
      <c r="R648" s="69"/>
      <c r="S648" s="59"/>
      <c r="T648" s="59"/>
      <c r="U648" s="62"/>
      <c r="V648" s="65"/>
      <c r="W648" s="65"/>
      <c r="X648" s="66" t="str">
        <f>IF(W648&lt;&gt;"",IF((W648-V648)-almoco&gt;=corte_almoco,(W648-V648)-almoco,(W648-V648)),"")</f>
        <v/>
      </c>
      <c r="Y648" s="66" t="str">
        <f t="shared" si="2"/>
        <v/>
      </c>
      <c r="Z648" s="59"/>
      <c r="AA648" s="59"/>
      <c r="AB648" s="59"/>
      <c r="AC648" s="70"/>
      <c r="AD648" s="70"/>
      <c r="AE648" s="71" t="str">
        <f t="shared" si="3"/>
        <v/>
      </c>
      <c r="AF648" s="71" t="str">
        <f>IF(X648&lt;&gt;"",(HOUR(X648)+MINUTE(X648)/60)*custohh,"")</f>
        <v/>
      </c>
      <c r="AG648" s="70"/>
      <c r="AH648" s="71" t="str">
        <f t="shared" si="4"/>
        <v/>
      </c>
      <c r="AI648" s="59"/>
      <c r="AJ648" s="59"/>
      <c r="AK648" s="59"/>
      <c r="AL648" s="72"/>
      <c r="AM648" s="59"/>
      <c r="AN648" s="73"/>
      <c r="AO648" s="59"/>
      <c r="AP648" s="59"/>
      <c r="AQ648" s="74"/>
      <c r="AR648" s="74"/>
      <c r="AS648" s="62"/>
      <c r="AT648" s="62"/>
      <c r="AU648" s="59"/>
    </row>
    <row r="649">
      <c r="A649" s="59"/>
      <c r="B649" s="60" t="str">
        <f>IFERROR(VLOOKUP($A649,contratos,2,FALSE),"")</f>
        <v/>
      </c>
      <c r="C649" s="61" t="str">
        <f t="shared" si="1"/>
        <v/>
      </c>
      <c r="D649" s="62"/>
      <c r="E649" s="62"/>
      <c r="F649" s="63"/>
      <c r="G649" s="62"/>
      <c r="H649" s="65"/>
      <c r="I649" s="65"/>
      <c r="J649" s="66" t="str">
        <f>IF(I649&lt;&gt;"",(I649-H649)-almoco,"")</f>
        <v/>
      </c>
      <c r="K649" s="67"/>
      <c r="L649" s="59"/>
      <c r="M649" s="59"/>
      <c r="N649" s="68"/>
      <c r="O649" s="69"/>
      <c r="P649" s="69"/>
      <c r="Q649" s="59"/>
      <c r="R649" s="69"/>
      <c r="S649" s="59"/>
      <c r="T649" s="59"/>
      <c r="U649" s="62"/>
      <c r="V649" s="65"/>
      <c r="W649" s="65"/>
      <c r="X649" s="66" t="str">
        <f>IF(W649&lt;&gt;"",IF((W649-V649)-almoco&gt;=corte_almoco,(W649-V649)-almoco,(W649-V649)),"")</f>
        <v/>
      </c>
      <c r="Y649" s="66" t="str">
        <f t="shared" si="2"/>
        <v/>
      </c>
      <c r="Z649" s="59"/>
      <c r="AA649" s="59"/>
      <c r="AB649" s="59"/>
      <c r="AC649" s="70"/>
      <c r="AD649" s="70"/>
      <c r="AE649" s="71" t="str">
        <f t="shared" si="3"/>
        <v/>
      </c>
      <c r="AF649" s="71" t="str">
        <f>IF(X649&lt;&gt;"",(HOUR(X649)+MINUTE(X649)/60)*custohh,"")</f>
        <v/>
      </c>
      <c r="AG649" s="70"/>
      <c r="AH649" s="71" t="str">
        <f t="shared" si="4"/>
        <v/>
      </c>
      <c r="AI649" s="59"/>
      <c r="AJ649" s="59"/>
      <c r="AK649" s="59"/>
      <c r="AL649" s="72"/>
      <c r="AM649" s="59"/>
      <c r="AN649" s="73"/>
      <c r="AO649" s="59"/>
      <c r="AP649" s="59"/>
      <c r="AQ649" s="74"/>
      <c r="AR649" s="74"/>
      <c r="AS649" s="62"/>
      <c r="AT649" s="62"/>
      <c r="AU649" s="59"/>
    </row>
    <row r="650">
      <c r="A650" s="59"/>
      <c r="B650" s="60" t="str">
        <f>IFERROR(VLOOKUP($A650,contratos,2,FALSE),"")</f>
        <v/>
      </c>
      <c r="C650" s="61" t="str">
        <f t="shared" si="1"/>
        <v/>
      </c>
      <c r="D650" s="62"/>
      <c r="E650" s="62"/>
      <c r="F650" s="63"/>
      <c r="G650" s="62"/>
      <c r="H650" s="65"/>
      <c r="I650" s="65"/>
      <c r="J650" s="66" t="str">
        <f>IF(I650&lt;&gt;"",(I650-H650)-almoco,"")</f>
        <v/>
      </c>
      <c r="K650" s="67"/>
      <c r="L650" s="59"/>
      <c r="M650" s="59"/>
      <c r="N650" s="68"/>
      <c r="O650" s="69"/>
      <c r="P650" s="69"/>
      <c r="Q650" s="59"/>
      <c r="R650" s="69"/>
      <c r="S650" s="59"/>
      <c r="T650" s="59"/>
      <c r="U650" s="62"/>
      <c r="V650" s="65"/>
      <c r="W650" s="65"/>
      <c r="X650" s="66" t="str">
        <f>IF(W650&lt;&gt;"",IF((W650-V650)-almoco&gt;=corte_almoco,(W650-V650)-almoco,(W650-V650)),"")</f>
        <v/>
      </c>
      <c r="Y650" s="66" t="str">
        <f t="shared" si="2"/>
        <v/>
      </c>
      <c r="Z650" s="59"/>
      <c r="AA650" s="59"/>
      <c r="AB650" s="59"/>
      <c r="AC650" s="70"/>
      <c r="AD650" s="70"/>
      <c r="AE650" s="71" t="str">
        <f t="shared" si="3"/>
        <v/>
      </c>
      <c r="AF650" s="71" t="str">
        <f>IF(X650&lt;&gt;"",(HOUR(X650)+MINUTE(X650)/60)*custohh,"")</f>
        <v/>
      </c>
      <c r="AG650" s="70"/>
      <c r="AH650" s="71" t="str">
        <f t="shared" si="4"/>
        <v/>
      </c>
      <c r="AI650" s="59"/>
      <c r="AJ650" s="59"/>
      <c r="AK650" s="59"/>
      <c r="AL650" s="72"/>
      <c r="AM650" s="59"/>
      <c r="AN650" s="73"/>
      <c r="AO650" s="59"/>
      <c r="AP650" s="59"/>
      <c r="AQ650" s="74"/>
      <c r="AR650" s="74"/>
      <c r="AS650" s="62"/>
      <c r="AT650" s="62"/>
      <c r="AU650" s="59"/>
    </row>
    <row r="651">
      <c r="A651" s="59"/>
      <c r="B651" s="60" t="str">
        <f>IFERROR(VLOOKUP($A651,contratos,2,FALSE),"")</f>
        <v/>
      </c>
      <c r="C651" s="61" t="str">
        <f t="shared" si="1"/>
        <v/>
      </c>
      <c r="D651" s="62"/>
      <c r="E651" s="62"/>
      <c r="F651" s="63"/>
      <c r="G651" s="62"/>
      <c r="H651" s="65"/>
      <c r="I651" s="65"/>
      <c r="J651" s="66" t="str">
        <f>IF(I651&lt;&gt;"",(I651-H651)-almoco,"")</f>
        <v/>
      </c>
      <c r="K651" s="67"/>
      <c r="L651" s="59"/>
      <c r="M651" s="59"/>
      <c r="N651" s="68"/>
      <c r="O651" s="69"/>
      <c r="P651" s="69"/>
      <c r="Q651" s="59"/>
      <c r="R651" s="69"/>
      <c r="S651" s="59"/>
      <c r="T651" s="59"/>
      <c r="U651" s="62"/>
      <c r="V651" s="65"/>
      <c r="W651" s="65"/>
      <c r="X651" s="66" t="str">
        <f>IF(W651&lt;&gt;"",IF((W651-V651)-almoco&gt;=corte_almoco,(W651-V651)-almoco,(W651-V651)),"")</f>
        <v/>
      </c>
      <c r="Y651" s="66" t="str">
        <f t="shared" si="2"/>
        <v/>
      </c>
      <c r="Z651" s="59"/>
      <c r="AA651" s="59"/>
      <c r="AB651" s="59"/>
      <c r="AC651" s="70"/>
      <c r="AD651" s="70"/>
      <c r="AE651" s="71" t="str">
        <f t="shared" si="3"/>
        <v/>
      </c>
      <c r="AF651" s="71" t="str">
        <f>IF(X651&lt;&gt;"",(HOUR(X651)+MINUTE(X651)/60)*custohh,"")</f>
        <v/>
      </c>
      <c r="AG651" s="70"/>
      <c r="AH651" s="71" t="str">
        <f t="shared" si="4"/>
        <v/>
      </c>
      <c r="AI651" s="59"/>
      <c r="AJ651" s="59"/>
      <c r="AK651" s="59"/>
      <c r="AL651" s="72"/>
      <c r="AM651" s="59"/>
      <c r="AN651" s="73"/>
      <c r="AO651" s="59"/>
      <c r="AP651" s="59"/>
      <c r="AQ651" s="74"/>
      <c r="AR651" s="74"/>
      <c r="AS651" s="62"/>
      <c r="AT651" s="62"/>
      <c r="AU651" s="59"/>
    </row>
    <row r="652">
      <c r="A652" s="59"/>
      <c r="B652" s="60" t="str">
        <f>IFERROR(VLOOKUP($A652,contratos,2,FALSE),"")</f>
        <v/>
      </c>
      <c r="C652" s="61" t="str">
        <f t="shared" si="1"/>
        <v/>
      </c>
      <c r="D652" s="62"/>
      <c r="E652" s="62"/>
      <c r="F652" s="63"/>
      <c r="G652" s="62"/>
      <c r="H652" s="65"/>
      <c r="I652" s="65"/>
      <c r="J652" s="66" t="str">
        <f>IF(I652&lt;&gt;"",(I652-H652)-almoco,"")</f>
        <v/>
      </c>
      <c r="K652" s="67"/>
      <c r="L652" s="59"/>
      <c r="M652" s="59"/>
      <c r="N652" s="68"/>
      <c r="O652" s="69"/>
      <c r="P652" s="69"/>
      <c r="Q652" s="59"/>
      <c r="R652" s="69"/>
      <c r="S652" s="59"/>
      <c r="T652" s="59"/>
      <c r="U652" s="62"/>
      <c r="V652" s="65"/>
      <c r="W652" s="65"/>
      <c r="X652" s="66" t="str">
        <f>IF(W652&lt;&gt;"",IF((W652-V652)-almoco&gt;=corte_almoco,(W652-V652)-almoco,(W652-V652)),"")</f>
        <v/>
      </c>
      <c r="Y652" s="66" t="str">
        <f t="shared" si="2"/>
        <v/>
      </c>
      <c r="Z652" s="59"/>
      <c r="AA652" s="59"/>
      <c r="AB652" s="59"/>
      <c r="AC652" s="70"/>
      <c r="AD652" s="70"/>
      <c r="AE652" s="71" t="str">
        <f t="shared" si="3"/>
        <v/>
      </c>
      <c r="AF652" s="71" t="str">
        <f>IF(X652&lt;&gt;"",(HOUR(X652)+MINUTE(X652)/60)*custohh,"")</f>
        <v/>
      </c>
      <c r="AG652" s="70"/>
      <c r="AH652" s="71" t="str">
        <f t="shared" si="4"/>
        <v/>
      </c>
      <c r="AI652" s="59"/>
      <c r="AJ652" s="59"/>
      <c r="AK652" s="59"/>
      <c r="AL652" s="72"/>
      <c r="AM652" s="59"/>
      <c r="AN652" s="73"/>
      <c r="AO652" s="59"/>
      <c r="AP652" s="59"/>
      <c r="AQ652" s="74"/>
      <c r="AR652" s="74"/>
      <c r="AS652" s="62"/>
      <c r="AT652" s="62"/>
      <c r="AU652" s="59"/>
    </row>
    <row r="653">
      <c r="A653" s="59"/>
      <c r="B653" s="60" t="str">
        <f>IFERROR(VLOOKUP($A653,contratos,2,FALSE),"")</f>
        <v/>
      </c>
      <c r="C653" s="61" t="str">
        <f t="shared" si="1"/>
        <v/>
      </c>
      <c r="D653" s="62"/>
      <c r="E653" s="62"/>
      <c r="F653" s="63"/>
      <c r="G653" s="62"/>
      <c r="H653" s="65"/>
      <c r="I653" s="65"/>
      <c r="J653" s="66" t="str">
        <f>IF(I653&lt;&gt;"",(I653-H653)-almoco,"")</f>
        <v/>
      </c>
      <c r="K653" s="67"/>
      <c r="L653" s="59"/>
      <c r="M653" s="59"/>
      <c r="N653" s="68"/>
      <c r="O653" s="69"/>
      <c r="P653" s="69"/>
      <c r="Q653" s="59"/>
      <c r="R653" s="69"/>
      <c r="S653" s="59"/>
      <c r="T653" s="59"/>
      <c r="U653" s="62"/>
      <c r="V653" s="65"/>
      <c r="W653" s="65"/>
      <c r="X653" s="66" t="str">
        <f>IF(W653&lt;&gt;"",IF((W653-V653)-almoco&gt;=corte_almoco,(W653-V653)-almoco,(W653-V653)),"")</f>
        <v/>
      </c>
      <c r="Y653" s="66" t="str">
        <f t="shared" si="2"/>
        <v/>
      </c>
      <c r="Z653" s="59"/>
      <c r="AA653" s="59"/>
      <c r="AB653" s="59"/>
      <c r="AC653" s="70"/>
      <c r="AD653" s="70"/>
      <c r="AE653" s="71" t="str">
        <f t="shared" si="3"/>
        <v/>
      </c>
      <c r="AF653" s="71" t="str">
        <f>IF(X653&lt;&gt;"",(HOUR(X653)+MINUTE(X653)/60)*custohh,"")</f>
        <v/>
      </c>
      <c r="AG653" s="70"/>
      <c r="AH653" s="71" t="str">
        <f t="shared" si="4"/>
        <v/>
      </c>
      <c r="AI653" s="59"/>
      <c r="AJ653" s="59"/>
      <c r="AK653" s="59"/>
      <c r="AL653" s="72"/>
      <c r="AM653" s="59"/>
      <c r="AN653" s="73"/>
      <c r="AO653" s="59"/>
      <c r="AP653" s="59"/>
      <c r="AQ653" s="74"/>
      <c r="AR653" s="74"/>
      <c r="AS653" s="62"/>
      <c r="AT653" s="62"/>
      <c r="AU653" s="59"/>
    </row>
    <row r="654">
      <c r="A654" s="59"/>
      <c r="B654" s="60" t="str">
        <f>IFERROR(VLOOKUP($A654,contratos,2,FALSE),"")</f>
        <v/>
      </c>
      <c r="C654" s="61" t="str">
        <f t="shared" si="1"/>
        <v/>
      </c>
      <c r="D654" s="62"/>
      <c r="E654" s="62"/>
      <c r="F654" s="63"/>
      <c r="G654" s="62"/>
      <c r="H654" s="65"/>
      <c r="I654" s="65"/>
      <c r="J654" s="66" t="str">
        <f>IF(I654&lt;&gt;"",(I654-H654)-almoco,"")</f>
        <v/>
      </c>
      <c r="K654" s="67"/>
      <c r="L654" s="59"/>
      <c r="M654" s="59"/>
      <c r="N654" s="68"/>
      <c r="O654" s="69"/>
      <c r="P654" s="69"/>
      <c r="Q654" s="59"/>
      <c r="R654" s="69"/>
      <c r="S654" s="59"/>
      <c r="T654" s="59"/>
      <c r="U654" s="62"/>
      <c r="V654" s="65"/>
      <c r="W654" s="65"/>
      <c r="X654" s="66" t="str">
        <f>IF(W654&lt;&gt;"",IF((W654-V654)-almoco&gt;=corte_almoco,(W654-V654)-almoco,(W654-V654)),"")</f>
        <v/>
      </c>
      <c r="Y654" s="66" t="str">
        <f t="shared" si="2"/>
        <v/>
      </c>
      <c r="Z654" s="59"/>
      <c r="AA654" s="59"/>
      <c r="AB654" s="59"/>
      <c r="AC654" s="70"/>
      <c r="AD654" s="70"/>
      <c r="AE654" s="71" t="str">
        <f t="shared" si="3"/>
        <v/>
      </c>
      <c r="AF654" s="71" t="str">
        <f>IF(X654&lt;&gt;"",(HOUR(X654)+MINUTE(X654)/60)*custohh,"")</f>
        <v/>
      </c>
      <c r="AG654" s="70"/>
      <c r="AH654" s="71" t="str">
        <f t="shared" si="4"/>
        <v/>
      </c>
      <c r="AI654" s="59"/>
      <c r="AJ654" s="59"/>
      <c r="AK654" s="59"/>
      <c r="AL654" s="72"/>
      <c r="AM654" s="59"/>
      <c r="AN654" s="73"/>
      <c r="AO654" s="59"/>
      <c r="AP654" s="59"/>
      <c r="AQ654" s="74"/>
      <c r="AR654" s="74"/>
      <c r="AS654" s="62"/>
      <c r="AT654" s="62"/>
      <c r="AU654" s="59"/>
    </row>
    <row r="655">
      <c r="A655" s="59"/>
      <c r="B655" s="60" t="str">
        <f>IFERROR(VLOOKUP($A655,contratos,2,FALSE),"")</f>
        <v/>
      </c>
      <c r="C655" s="61" t="str">
        <f t="shared" si="1"/>
        <v/>
      </c>
      <c r="D655" s="62"/>
      <c r="E655" s="62"/>
      <c r="F655" s="63"/>
      <c r="G655" s="62"/>
      <c r="H655" s="65"/>
      <c r="I655" s="65"/>
      <c r="J655" s="66" t="str">
        <f>IF(I655&lt;&gt;"",(I655-H655)-almoco,"")</f>
        <v/>
      </c>
      <c r="K655" s="67"/>
      <c r="L655" s="59"/>
      <c r="M655" s="59"/>
      <c r="N655" s="68"/>
      <c r="O655" s="69"/>
      <c r="P655" s="69"/>
      <c r="Q655" s="59"/>
      <c r="R655" s="69"/>
      <c r="S655" s="59"/>
      <c r="T655" s="59"/>
      <c r="U655" s="62"/>
      <c r="V655" s="65"/>
      <c r="W655" s="65"/>
      <c r="X655" s="66" t="str">
        <f>IF(W655&lt;&gt;"",IF((W655-V655)-almoco&gt;=corte_almoco,(W655-V655)-almoco,(W655-V655)),"")</f>
        <v/>
      </c>
      <c r="Y655" s="66" t="str">
        <f t="shared" si="2"/>
        <v/>
      </c>
      <c r="Z655" s="59"/>
      <c r="AA655" s="59"/>
      <c r="AB655" s="59"/>
      <c r="AC655" s="70"/>
      <c r="AD655" s="70"/>
      <c r="AE655" s="71" t="str">
        <f t="shared" si="3"/>
        <v/>
      </c>
      <c r="AF655" s="71" t="str">
        <f>IF(X655&lt;&gt;"",(HOUR(X655)+MINUTE(X655)/60)*custohh,"")</f>
        <v/>
      </c>
      <c r="AG655" s="70"/>
      <c r="AH655" s="71" t="str">
        <f t="shared" si="4"/>
        <v/>
      </c>
      <c r="AI655" s="59"/>
      <c r="AJ655" s="59"/>
      <c r="AK655" s="59"/>
      <c r="AL655" s="72"/>
      <c r="AM655" s="59"/>
      <c r="AN655" s="73"/>
      <c r="AO655" s="59"/>
      <c r="AP655" s="59"/>
      <c r="AQ655" s="74"/>
      <c r="AR655" s="74"/>
      <c r="AS655" s="62"/>
      <c r="AT655" s="62"/>
      <c r="AU655" s="59"/>
    </row>
    <row r="656">
      <c r="A656" s="59"/>
      <c r="B656" s="60" t="str">
        <f>IFERROR(VLOOKUP($A656,contratos,2,FALSE),"")</f>
        <v/>
      </c>
      <c r="C656" s="61" t="str">
        <f t="shared" si="1"/>
        <v/>
      </c>
      <c r="D656" s="62"/>
      <c r="E656" s="62"/>
      <c r="F656" s="63"/>
      <c r="G656" s="62"/>
      <c r="H656" s="65"/>
      <c r="I656" s="65"/>
      <c r="J656" s="66" t="str">
        <f>IF(I656&lt;&gt;"",(I656-H656)-almoco,"")</f>
        <v/>
      </c>
      <c r="K656" s="67"/>
      <c r="L656" s="59"/>
      <c r="M656" s="59"/>
      <c r="N656" s="68"/>
      <c r="O656" s="69"/>
      <c r="P656" s="69"/>
      <c r="Q656" s="59"/>
      <c r="R656" s="69"/>
      <c r="S656" s="59"/>
      <c r="T656" s="59"/>
      <c r="U656" s="62"/>
      <c r="V656" s="65"/>
      <c r="W656" s="65"/>
      <c r="X656" s="66" t="str">
        <f>IF(W656&lt;&gt;"",IF((W656-V656)-almoco&gt;=corte_almoco,(W656-V656)-almoco,(W656-V656)),"")</f>
        <v/>
      </c>
      <c r="Y656" s="66" t="str">
        <f t="shared" si="2"/>
        <v/>
      </c>
      <c r="Z656" s="59"/>
      <c r="AA656" s="59"/>
      <c r="AB656" s="59"/>
      <c r="AC656" s="70"/>
      <c r="AD656" s="70"/>
      <c r="AE656" s="71" t="str">
        <f t="shared" si="3"/>
        <v/>
      </c>
      <c r="AF656" s="71" t="str">
        <f>IF(X656&lt;&gt;"",(HOUR(X656)+MINUTE(X656)/60)*custohh,"")</f>
        <v/>
      </c>
      <c r="AG656" s="70"/>
      <c r="AH656" s="71" t="str">
        <f t="shared" si="4"/>
        <v/>
      </c>
      <c r="AI656" s="59"/>
      <c r="AJ656" s="59"/>
      <c r="AK656" s="59"/>
      <c r="AL656" s="72"/>
      <c r="AM656" s="59"/>
      <c r="AN656" s="73"/>
      <c r="AO656" s="59"/>
      <c r="AP656" s="59"/>
      <c r="AQ656" s="74"/>
      <c r="AR656" s="74"/>
      <c r="AS656" s="62"/>
      <c r="AT656" s="62"/>
      <c r="AU656" s="59"/>
    </row>
    <row r="657">
      <c r="A657" s="59"/>
      <c r="B657" s="60" t="str">
        <f>IFERROR(VLOOKUP($A657,contratos,2,FALSE),"")</f>
        <v/>
      </c>
      <c r="C657" s="61" t="str">
        <f t="shared" si="1"/>
        <v/>
      </c>
      <c r="D657" s="62"/>
      <c r="E657" s="62"/>
      <c r="F657" s="63"/>
      <c r="G657" s="62"/>
      <c r="H657" s="65"/>
      <c r="I657" s="65"/>
      <c r="J657" s="66" t="str">
        <f>IF(I657&lt;&gt;"",(I657-H657)-almoco,"")</f>
        <v/>
      </c>
      <c r="K657" s="67"/>
      <c r="L657" s="59"/>
      <c r="M657" s="59"/>
      <c r="N657" s="68"/>
      <c r="O657" s="69"/>
      <c r="P657" s="69"/>
      <c r="Q657" s="59"/>
      <c r="R657" s="69"/>
      <c r="S657" s="59"/>
      <c r="T657" s="59"/>
      <c r="U657" s="62"/>
      <c r="V657" s="65"/>
      <c r="W657" s="65"/>
      <c r="X657" s="66" t="str">
        <f>IF(W657&lt;&gt;"",IF((W657-V657)-almoco&gt;=corte_almoco,(W657-V657)-almoco,(W657-V657)),"")</f>
        <v/>
      </c>
      <c r="Y657" s="66" t="str">
        <f t="shared" si="2"/>
        <v/>
      </c>
      <c r="Z657" s="59"/>
      <c r="AA657" s="59"/>
      <c r="AB657" s="59"/>
      <c r="AC657" s="70"/>
      <c r="AD657" s="70"/>
      <c r="AE657" s="71" t="str">
        <f t="shared" si="3"/>
        <v/>
      </c>
      <c r="AF657" s="71" t="str">
        <f>IF(X657&lt;&gt;"",(HOUR(X657)+MINUTE(X657)/60)*custohh,"")</f>
        <v/>
      </c>
      <c r="AG657" s="70"/>
      <c r="AH657" s="71" t="str">
        <f t="shared" si="4"/>
        <v/>
      </c>
      <c r="AI657" s="59"/>
      <c r="AJ657" s="59"/>
      <c r="AK657" s="59"/>
      <c r="AL657" s="72"/>
      <c r="AM657" s="59"/>
      <c r="AN657" s="73"/>
      <c r="AO657" s="59"/>
      <c r="AP657" s="59"/>
      <c r="AQ657" s="74"/>
      <c r="AR657" s="74"/>
      <c r="AS657" s="62"/>
      <c r="AT657" s="62"/>
      <c r="AU657" s="59"/>
    </row>
    <row r="658">
      <c r="A658" s="59"/>
      <c r="B658" s="60" t="str">
        <f>IFERROR(VLOOKUP($A658,contratos,2,FALSE),"")</f>
        <v/>
      </c>
      <c r="C658" s="61" t="str">
        <f t="shared" si="1"/>
        <v/>
      </c>
      <c r="D658" s="62"/>
      <c r="E658" s="62"/>
      <c r="F658" s="63"/>
      <c r="G658" s="62"/>
      <c r="H658" s="65"/>
      <c r="I658" s="65"/>
      <c r="J658" s="66" t="str">
        <f>IF(I658&lt;&gt;"",(I658-H658)-almoco,"")</f>
        <v/>
      </c>
      <c r="K658" s="67"/>
      <c r="L658" s="59"/>
      <c r="M658" s="59"/>
      <c r="N658" s="68"/>
      <c r="O658" s="69"/>
      <c r="P658" s="69"/>
      <c r="Q658" s="59"/>
      <c r="R658" s="69"/>
      <c r="S658" s="59"/>
      <c r="T658" s="59"/>
      <c r="U658" s="62"/>
      <c r="V658" s="65"/>
      <c r="W658" s="65"/>
      <c r="X658" s="66" t="str">
        <f>IF(W658&lt;&gt;"",IF((W658-V658)-almoco&gt;=corte_almoco,(W658-V658)-almoco,(W658-V658)),"")</f>
        <v/>
      </c>
      <c r="Y658" s="66" t="str">
        <f t="shared" si="2"/>
        <v/>
      </c>
      <c r="Z658" s="59"/>
      <c r="AA658" s="59"/>
      <c r="AB658" s="59"/>
      <c r="AC658" s="70"/>
      <c r="AD658" s="70"/>
      <c r="AE658" s="71" t="str">
        <f t="shared" si="3"/>
        <v/>
      </c>
      <c r="AF658" s="71" t="str">
        <f>IF(X658&lt;&gt;"",(HOUR(X658)+MINUTE(X658)/60)*custohh,"")</f>
        <v/>
      </c>
      <c r="AG658" s="70"/>
      <c r="AH658" s="71" t="str">
        <f t="shared" si="4"/>
        <v/>
      </c>
      <c r="AI658" s="59"/>
      <c r="AJ658" s="59"/>
      <c r="AK658" s="59"/>
      <c r="AL658" s="72"/>
      <c r="AM658" s="59"/>
      <c r="AN658" s="73"/>
      <c r="AO658" s="59"/>
      <c r="AP658" s="59"/>
      <c r="AQ658" s="74"/>
      <c r="AR658" s="74"/>
      <c r="AS658" s="62"/>
      <c r="AT658" s="62"/>
      <c r="AU658" s="59"/>
    </row>
    <row r="659">
      <c r="A659" s="59"/>
      <c r="B659" s="60" t="str">
        <f>IFERROR(VLOOKUP($A659,contratos,2,FALSE),"")</f>
        <v/>
      </c>
      <c r="C659" s="61" t="str">
        <f t="shared" si="1"/>
        <v/>
      </c>
      <c r="D659" s="62"/>
      <c r="E659" s="62"/>
      <c r="F659" s="63"/>
      <c r="G659" s="62"/>
      <c r="H659" s="65"/>
      <c r="I659" s="65"/>
      <c r="J659" s="66" t="str">
        <f>IF(I659&lt;&gt;"",(I659-H659)-almoco,"")</f>
        <v/>
      </c>
      <c r="K659" s="67"/>
      <c r="L659" s="59"/>
      <c r="M659" s="59"/>
      <c r="N659" s="68"/>
      <c r="O659" s="69"/>
      <c r="P659" s="69"/>
      <c r="Q659" s="59"/>
      <c r="R659" s="69"/>
      <c r="S659" s="59"/>
      <c r="T659" s="59"/>
      <c r="U659" s="62"/>
      <c r="V659" s="65"/>
      <c r="W659" s="65"/>
      <c r="X659" s="66" t="str">
        <f>IF(W659&lt;&gt;"",IF((W659-V659)-almoco&gt;=corte_almoco,(W659-V659)-almoco,(W659-V659)),"")</f>
        <v/>
      </c>
      <c r="Y659" s="66" t="str">
        <f t="shared" si="2"/>
        <v/>
      </c>
      <c r="Z659" s="59"/>
      <c r="AA659" s="59"/>
      <c r="AB659" s="59"/>
      <c r="AC659" s="70"/>
      <c r="AD659" s="70"/>
      <c r="AE659" s="71" t="str">
        <f t="shared" si="3"/>
        <v/>
      </c>
      <c r="AF659" s="71" t="str">
        <f>IF(X659&lt;&gt;"",(HOUR(X659)+MINUTE(X659)/60)*custohh,"")</f>
        <v/>
      </c>
      <c r="AG659" s="70"/>
      <c r="AH659" s="71" t="str">
        <f t="shared" si="4"/>
        <v/>
      </c>
      <c r="AI659" s="59"/>
      <c r="AJ659" s="59"/>
      <c r="AK659" s="59"/>
      <c r="AL659" s="72"/>
      <c r="AM659" s="59"/>
      <c r="AN659" s="73"/>
      <c r="AO659" s="59"/>
      <c r="AP659" s="59"/>
      <c r="AQ659" s="74"/>
      <c r="AR659" s="74"/>
      <c r="AS659" s="62"/>
      <c r="AT659" s="62"/>
      <c r="AU659" s="59"/>
    </row>
    <row r="660">
      <c r="A660" s="59"/>
      <c r="B660" s="60" t="str">
        <f>IFERROR(VLOOKUP($A660,contratos,2,FALSE),"")</f>
        <v/>
      </c>
      <c r="C660" s="61" t="str">
        <f t="shared" si="1"/>
        <v/>
      </c>
      <c r="D660" s="62"/>
      <c r="E660" s="62"/>
      <c r="F660" s="63"/>
      <c r="G660" s="62"/>
      <c r="H660" s="65"/>
      <c r="I660" s="65"/>
      <c r="J660" s="66" t="str">
        <f>IF(I660&lt;&gt;"",(I660-H660)-almoco,"")</f>
        <v/>
      </c>
      <c r="K660" s="67"/>
      <c r="L660" s="59"/>
      <c r="M660" s="59"/>
      <c r="N660" s="68"/>
      <c r="O660" s="69"/>
      <c r="P660" s="69"/>
      <c r="Q660" s="59"/>
      <c r="R660" s="69"/>
      <c r="S660" s="59"/>
      <c r="T660" s="59"/>
      <c r="U660" s="62"/>
      <c r="V660" s="65"/>
      <c r="W660" s="65"/>
      <c r="X660" s="66" t="str">
        <f>IF(W660&lt;&gt;"",IF((W660-V660)-almoco&gt;=corte_almoco,(W660-V660)-almoco,(W660-V660)),"")</f>
        <v/>
      </c>
      <c r="Y660" s="66" t="str">
        <f t="shared" si="2"/>
        <v/>
      </c>
      <c r="Z660" s="59"/>
      <c r="AA660" s="59"/>
      <c r="AB660" s="59"/>
      <c r="AC660" s="70"/>
      <c r="AD660" s="70"/>
      <c r="AE660" s="71" t="str">
        <f t="shared" si="3"/>
        <v/>
      </c>
      <c r="AF660" s="71" t="str">
        <f>IF(X660&lt;&gt;"",(HOUR(X660)+MINUTE(X660)/60)*custohh,"")</f>
        <v/>
      </c>
      <c r="AG660" s="70"/>
      <c r="AH660" s="71" t="str">
        <f t="shared" si="4"/>
        <v/>
      </c>
      <c r="AI660" s="59"/>
      <c r="AJ660" s="59"/>
      <c r="AK660" s="59"/>
      <c r="AL660" s="72"/>
      <c r="AM660" s="59"/>
      <c r="AN660" s="73"/>
      <c r="AO660" s="59"/>
      <c r="AP660" s="59"/>
      <c r="AQ660" s="74"/>
      <c r="AR660" s="74"/>
      <c r="AS660" s="62"/>
      <c r="AT660" s="62"/>
      <c r="AU660" s="59"/>
    </row>
    <row r="661">
      <c r="A661" s="59"/>
      <c r="B661" s="60" t="str">
        <f>IFERROR(VLOOKUP($A661,contratos,2,FALSE),"")</f>
        <v/>
      </c>
      <c r="C661" s="61" t="str">
        <f t="shared" si="1"/>
        <v/>
      </c>
      <c r="D661" s="62"/>
      <c r="E661" s="62"/>
      <c r="F661" s="63"/>
      <c r="G661" s="62"/>
      <c r="H661" s="65"/>
      <c r="I661" s="65"/>
      <c r="J661" s="66" t="str">
        <f>IF(I661&lt;&gt;"",(I661-H661)-almoco,"")</f>
        <v/>
      </c>
      <c r="K661" s="67"/>
      <c r="L661" s="59"/>
      <c r="M661" s="59"/>
      <c r="N661" s="68"/>
      <c r="O661" s="69"/>
      <c r="P661" s="69"/>
      <c r="Q661" s="59"/>
      <c r="R661" s="69"/>
      <c r="S661" s="59"/>
      <c r="T661" s="59"/>
      <c r="U661" s="62"/>
      <c r="V661" s="65"/>
      <c r="W661" s="65"/>
      <c r="X661" s="66" t="str">
        <f>IF(W661&lt;&gt;"",IF((W661-V661)-almoco&gt;=corte_almoco,(W661-V661)-almoco,(W661-V661)),"")</f>
        <v/>
      </c>
      <c r="Y661" s="66" t="str">
        <f t="shared" si="2"/>
        <v/>
      </c>
      <c r="Z661" s="59"/>
      <c r="AA661" s="59"/>
      <c r="AB661" s="59"/>
      <c r="AC661" s="70"/>
      <c r="AD661" s="70"/>
      <c r="AE661" s="71" t="str">
        <f t="shared" si="3"/>
        <v/>
      </c>
      <c r="AF661" s="71" t="str">
        <f>IF(X661&lt;&gt;"",(HOUR(X661)+MINUTE(X661)/60)*custohh,"")</f>
        <v/>
      </c>
      <c r="AG661" s="70"/>
      <c r="AH661" s="71" t="str">
        <f t="shared" si="4"/>
        <v/>
      </c>
      <c r="AI661" s="59"/>
      <c r="AJ661" s="59"/>
      <c r="AK661" s="59"/>
      <c r="AL661" s="72"/>
      <c r="AM661" s="59"/>
      <c r="AN661" s="73"/>
      <c r="AO661" s="59"/>
      <c r="AP661" s="59"/>
      <c r="AQ661" s="74"/>
      <c r="AR661" s="74"/>
      <c r="AS661" s="62"/>
      <c r="AT661" s="62"/>
      <c r="AU661" s="59"/>
    </row>
    <row r="662">
      <c r="A662" s="59"/>
      <c r="B662" s="60" t="str">
        <f>IFERROR(VLOOKUP($A662,contratos,2,FALSE),"")</f>
        <v/>
      </c>
      <c r="C662" s="61" t="str">
        <f t="shared" si="1"/>
        <v/>
      </c>
      <c r="D662" s="62"/>
      <c r="E662" s="62"/>
      <c r="F662" s="63"/>
      <c r="G662" s="62"/>
      <c r="H662" s="65"/>
      <c r="I662" s="65"/>
      <c r="J662" s="66" t="str">
        <f>IF(I662&lt;&gt;"",(I662-H662)-almoco,"")</f>
        <v/>
      </c>
      <c r="K662" s="67"/>
      <c r="L662" s="59"/>
      <c r="M662" s="59"/>
      <c r="N662" s="68"/>
      <c r="O662" s="69"/>
      <c r="P662" s="69"/>
      <c r="Q662" s="59"/>
      <c r="R662" s="69"/>
      <c r="S662" s="59"/>
      <c r="T662" s="59"/>
      <c r="U662" s="62"/>
      <c r="V662" s="65"/>
      <c r="W662" s="65"/>
      <c r="X662" s="66" t="str">
        <f>IF(W662&lt;&gt;"",IF((W662-V662)-almoco&gt;=corte_almoco,(W662-V662)-almoco,(W662-V662)),"")</f>
        <v/>
      </c>
      <c r="Y662" s="66" t="str">
        <f t="shared" si="2"/>
        <v/>
      </c>
      <c r="Z662" s="59"/>
      <c r="AA662" s="59"/>
      <c r="AB662" s="59"/>
      <c r="AC662" s="70"/>
      <c r="AD662" s="70"/>
      <c r="AE662" s="71" t="str">
        <f t="shared" si="3"/>
        <v/>
      </c>
      <c r="AF662" s="71" t="str">
        <f>IF(X662&lt;&gt;"",(HOUR(X662)+MINUTE(X662)/60)*custohh,"")</f>
        <v/>
      </c>
      <c r="AG662" s="70"/>
      <c r="AH662" s="71" t="str">
        <f t="shared" si="4"/>
        <v/>
      </c>
      <c r="AI662" s="59"/>
      <c r="AJ662" s="59"/>
      <c r="AK662" s="59"/>
      <c r="AL662" s="72"/>
      <c r="AM662" s="59"/>
      <c r="AN662" s="73"/>
      <c r="AO662" s="59"/>
      <c r="AP662" s="59"/>
      <c r="AQ662" s="74"/>
      <c r="AR662" s="74"/>
      <c r="AS662" s="62"/>
      <c r="AT662" s="62"/>
      <c r="AU662" s="59"/>
    </row>
    <row r="663">
      <c r="A663" s="59"/>
      <c r="B663" s="60" t="str">
        <f>IFERROR(VLOOKUP($A663,contratos,2,FALSE),"")</f>
        <v/>
      </c>
      <c r="C663" s="61" t="str">
        <f t="shared" si="1"/>
        <v/>
      </c>
      <c r="D663" s="62"/>
      <c r="E663" s="62"/>
      <c r="F663" s="63"/>
      <c r="G663" s="62"/>
      <c r="H663" s="65"/>
      <c r="I663" s="65"/>
      <c r="J663" s="66" t="str">
        <f>IF(I663&lt;&gt;"",(I663-H663)-almoco,"")</f>
        <v/>
      </c>
      <c r="K663" s="67"/>
      <c r="L663" s="59"/>
      <c r="M663" s="59"/>
      <c r="N663" s="68"/>
      <c r="O663" s="69"/>
      <c r="P663" s="69"/>
      <c r="Q663" s="59"/>
      <c r="R663" s="69"/>
      <c r="S663" s="59"/>
      <c r="T663" s="59"/>
      <c r="U663" s="62"/>
      <c r="V663" s="65"/>
      <c r="W663" s="65"/>
      <c r="X663" s="66" t="str">
        <f>IF(W663&lt;&gt;"",IF((W663-V663)-almoco&gt;=corte_almoco,(W663-V663)-almoco,(W663-V663)),"")</f>
        <v/>
      </c>
      <c r="Y663" s="66" t="str">
        <f t="shared" si="2"/>
        <v/>
      </c>
      <c r="Z663" s="59"/>
      <c r="AA663" s="59"/>
      <c r="AB663" s="59"/>
      <c r="AC663" s="70"/>
      <c r="AD663" s="70"/>
      <c r="AE663" s="71" t="str">
        <f t="shared" si="3"/>
        <v/>
      </c>
      <c r="AF663" s="71" t="str">
        <f>IF(X663&lt;&gt;"",(HOUR(X663)+MINUTE(X663)/60)*custohh,"")</f>
        <v/>
      </c>
      <c r="AG663" s="70"/>
      <c r="AH663" s="71" t="str">
        <f t="shared" si="4"/>
        <v/>
      </c>
      <c r="AI663" s="59"/>
      <c r="AJ663" s="59"/>
      <c r="AK663" s="59"/>
      <c r="AL663" s="72"/>
      <c r="AM663" s="59"/>
      <c r="AN663" s="73"/>
      <c r="AO663" s="59"/>
      <c r="AP663" s="59"/>
      <c r="AQ663" s="74"/>
      <c r="AR663" s="74"/>
      <c r="AS663" s="62"/>
      <c r="AT663" s="62"/>
      <c r="AU663" s="59"/>
    </row>
    <row r="664">
      <c r="A664" s="59"/>
      <c r="B664" s="60" t="str">
        <f>IFERROR(VLOOKUP($A664,contratos,2,FALSE),"")</f>
        <v/>
      </c>
      <c r="C664" s="61" t="str">
        <f t="shared" si="1"/>
        <v/>
      </c>
      <c r="D664" s="62"/>
      <c r="E664" s="62"/>
      <c r="F664" s="63"/>
      <c r="G664" s="62"/>
      <c r="H664" s="65"/>
      <c r="I664" s="65"/>
      <c r="J664" s="66" t="str">
        <f>IF(I664&lt;&gt;"",(I664-H664)-almoco,"")</f>
        <v/>
      </c>
      <c r="K664" s="67"/>
      <c r="L664" s="59"/>
      <c r="M664" s="59"/>
      <c r="N664" s="68"/>
      <c r="O664" s="69"/>
      <c r="P664" s="69"/>
      <c r="Q664" s="59"/>
      <c r="R664" s="69"/>
      <c r="S664" s="59"/>
      <c r="T664" s="59"/>
      <c r="U664" s="62"/>
      <c r="V664" s="65"/>
      <c r="W664" s="65"/>
      <c r="X664" s="66" t="str">
        <f>IF(W664&lt;&gt;"",IF((W664-V664)-almoco&gt;=corte_almoco,(W664-V664)-almoco,(W664-V664)),"")</f>
        <v/>
      </c>
      <c r="Y664" s="66" t="str">
        <f t="shared" si="2"/>
        <v/>
      </c>
      <c r="Z664" s="59"/>
      <c r="AA664" s="59"/>
      <c r="AB664" s="59"/>
      <c r="AC664" s="70"/>
      <c r="AD664" s="70"/>
      <c r="AE664" s="71" t="str">
        <f t="shared" si="3"/>
        <v/>
      </c>
      <c r="AF664" s="71" t="str">
        <f>IF(X664&lt;&gt;"",(HOUR(X664)+MINUTE(X664)/60)*custohh,"")</f>
        <v/>
      </c>
      <c r="AG664" s="70"/>
      <c r="AH664" s="71" t="str">
        <f t="shared" si="4"/>
        <v/>
      </c>
      <c r="AI664" s="59"/>
      <c r="AJ664" s="59"/>
      <c r="AK664" s="59"/>
      <c r="AL664" s="72"/>
      <c r="AM664" s="59"/>
      <c r="AN664" s="73"/>
      <c r="AO664" s="59"/>
      <c r="AP664" s="59"/>
      <c r="AQ664" s="74"/>
      <c r="AR664" s="74"/>
      <c r="AS664" s="62"/>
      <c r="AT664" s="62"/>
      <c r="AU664" s="59"/>
    </row>
    <row r="665">
      <c r="A665" s="59"/>
      <c r="B665" s="60" t="str">
        <f>IFERROR(VLOOKUP($A665,contratos,2,FALSE),"")</f>
        <v/>
      </c>
      <c r="C665" s="61" t="str">
        <f t="shared" si="1"/>
        <v/>
      </c>
      <c r="D665" s="62"/>
      <c r="E665" s="62"/>
      <c r="F665" s="63"/>
      <c r="G665" s="62"/>
      <c r="H665" s="65"/>
      <c r="I665" s="65"/>
      <c r="J665" s="66" t="str">
        <f>IF(I665&lt;&gt;"",(I665-H665)-almoco,"")</f>
        <v/>
      </c>
      <c r="K665" s="67"/>
      <c r="L665" s="59"/>
      <c r="M665" s="59"/>
      <c r="N665" s="68"/>
      <c r="O665" s="69"/>
      <c r="P665" s="69"/>
      <c r="Q665" s="59"/>
      <c r="R665" s="69"/>
      <c r="S665" s="59"/>
      <c r="T665" s="59"/>
      <c r="U665" s="62"/>
      <c r="V665" s="65"/>
      <c r="W665" s="65"/>
      <c r="X665" s="66" t="str">
        <f>IF(W665&lt;&gt;"",IF((W665-V665)-almoco&gt;=corte_almoco,(W665-V665)-almoco,(W665-V665)),"")</f>
        <v/>
      </c>
      <c r="Y665" s="66" t="str">
        <f t="shared" si="2"/>
        <v/>
      </c>
      <c r="Z665" s="59"/>
      <c r="AA665" s="59"/>
      <c r="AB665" s="59"/>
      <c r="AC665" s="70"/>
      <c r="AD665" s="70"/>
      <c r="AE665" s="71" t="str">
        <f t="shared" si="3"/>
        <v/>
      </c>
      <c r="AF665" s="71" t="str">
        <f>IF(X665&lt;&gt;"",(HOUR(X665)+MINUTE(X665)/60)*custohh,"")</f>
        <v/>
      </c>
      <c r="AG665" s="70"/>
      <c r="AH665" s="71" t="str">
        <f t="shared" si="4"/>
        <v/>
      </c>
      <c r="AI665" s="59"/>
      <c r="AJ665" s="59"/>
      <c r="AK665" s="59"/>
      <c r="AL665" s="72"/>
      <c r="AM665" s="59"/>
      <c r="AN665" s="73"/>
      <c r="AO665" s="59"/>
      <c r="AP665" s="59"/>
      <c r="AQ665" s="74"/>
      <c r="AR665" s="74"/>
      <c r="AS665" s="62"/>
      <c r="AT665" s="62"/>
      <c r="AU665" s="59"/>
    </row>
    <row r="666">
      <c r="A666" s="59"/>
      <c r="B666" s="60" t="str">
        <f>IFERROR(VLOOKUP($A666,contratos,2,FALSE),"")</f>
        <v/>
      </c>
      <c r="C666" s="61" t="str">
        <f t="shared" si="1"/>
        <v/>
      </c>
      <c r="D666" s="62"/>
      <c r="E666" s="62"/>
      <c r="F666" s="63"/>
      <c r="G666" s="62"/>
      <c r="H666" s="65"/>
      <c r="I666" s="65"/>
      <c r="J666" s="66" t="str">
        <f>IF(I666&lt;&gt;"",(I666-H666)-almoco,"")</f>
        <v/>
      </c>
      <c r="K666" s="67"/>
      <c r="L666" s="59"/>
      <c r="M666" s="59"/>
      <c r="N666" s="68"/>
      <c r="O666" s="69"/>
      <c r="P666" s="69"/>
      <c r="Q666" s="59"/>
      <c r="R666" s="69"/>
      <c r="S666" s="59"/>
      <c r="T666" s="59"/>
      <c r="U666" s="62"/>
      <c r="V666" s="65"/>
      <c r="W666" s="65"/>
      <c r="X666" s="66" t="str">
        <f>IF(W666&lt;&gt;"",IF((W666-V666)-almoco&gt;=corte_almoco,(W666-V666)-almoco,(W666-V666)),"")</f>
        <v/>
      </c>
      <c r="Y666" s="66" t="str">
        <f t="shared" si="2"/>
        <v/>
      </c>
      <c r="Z666" s="59"/>
      <c r="AA666" s="59"/>
      <c r="AB666" s="59"/>
      <c r="AC666" s="70"/>
      <c r="AD666" s="70"/>
      <c r="AE666" s="71" t="str">
        <f t="shared" si="3"/>
        <v/>
      </c>
      <c r="AF666" s="71" t="str">
        <f>IF(X666&lt;&gt;"",(HOUR(X666)+MINUTE(X666)/60)*custohh,"")</f>
        <v/>
      </c>
      <c r="AG666" s="70"/>
      <c r="AH666" s="71" t="str">
        <f t="shared" si="4"/>
        <v/>
      </c>
      <c r="AI666" s="59"/>
      <c r="AJ666" s="59"/>
      <c r="AK666" s="59"/>
      <c r="AL666" s="72"/>
      <c r="AM666" s="59"/>
      <c r="AN666" s="73"/>
      <c r="AO666" s="59"/>
      <c r="AP666" s="59"/>
      <c r="AQ666" s="74"/>
      <c r="AR666" s="74"/>
      <c r="AS666" s="62"/>
      <c r="AT666" s="62"/>
      <c r="AU666" s="59"/>
    </row>
    <row r="667">
      <c r="A667" s="59"/>
      <c r="B667" s="60" t="str">
        <f>IFERROR(VLOOKUP($A667,contratos,2,FALSE),"")</f>
        <v/>
      </c>
      <c r="C667" s="61" t="str">
        <f t="shared" si="1"/>
        <v/>
      </c>
      <c r="D667" s="62"/>
      <c r="E667" s="62"/>
      <c r="F667" s="63"/>
      <c r="G667" s="62"/>
      <c r="H667" s="65"/>
      <c r="I667" s="65"/>
      <c r="J667" s="66" t="str">
        <f>IF(I667&lt;&gt;"",(I667-H667)-almoco,"")</f>
        <v/>
      </c>
      <c r="K667" s="67"/>
      <c r="L667" s="59"/>
      <c r="M667" s="59"/>
      <c r="N667" s="68"/>
      <c r="O667" s="69"/>
      <c r="P667" s="69"/>
      <c r="Q667" s="59"/>
      <c r="R667" s="69"/>
      <c r="S667" s="59"/>
      <c r="T667" s="59"/>
      <c r="U667" s="62"/>
      <c r="V667" s="65"/>
      <c r="W667" s="65"/>
      <c r="X667" s="66" t="str">
        <f>IF(W667&lt;&gt;"",IF((W667-V667)-almoco&gt;=corte_almoco,(W667-V667)-almoco,(W667-V667)),"")</f>
        <v/>
      </c>
      <c r="Y667" s="66" t="str">
        <f t="shared" si="2"/>
        <v/>
      </c>
      <c r="Z667" s="59"/>
      <c r="AA667" s="59"/>
      <c r="AB667" s="59"/>
      <c r="AC667" s="70"/>
      <c r="AD667" s="70"/>
      <c r="AE667" s="71" t="str">
        <f t="shared" si="3"/>
        <v/>
      </c>
      <c r="AF667" s="71" t="str">
        <f>IF(X667&lt;&gt;"",(HOUR(X667)+MINUTE(X667)/60)*custohh,"")</f>
        <v/>
      </c>
      <c r="AG667" s="70"/>
      <c r="AH667" s="71" t="str">
        <f t="shared" si="4"/>
        <v/>
      </c>
      <c r="AI667" s="59"/>
      <c r="AJ667" s="59"/>
      <c r="AK667" s="59"/>
      <c r="AL667" s="72"/>
      <c r="AM667" s="59"/>
      <c r="AN667" s="73"/>
      <c r="AO667" s="59"/>
      <c r="AP667" s="59"/>
      <c r="AQ667" s="74"/>
      <c r="AR667" s="74"/>
      <c r="AS667" s="62"/>
      <c r="AT667" s="62"/>
      <c r="AU667" s="59"/>
    </row>
    <row r="668">
      <c r="A668" s="59"/>
      <c r="B668" s="60" t="str">
        <f>IFERROR(VLOOKUP($A668,contratos,2,FALSE),"")</f>
        <v/>
      </c>
      <c r="C668" s="61" t="str">
        <f t="shared" si="1"/>
        <v/>
      </c>
      <c r="D668" s="62"/>
      <c r="E668" s="62"/>
      <c r="F668" s="63"/>
      <c r="G668" s="62"/>
      <c r="H668" s="65"/>
      <c r="I668" s="65"/>
      <c r="J668" s="66" t="str">
        <f>IF(I668&lt;&gt;"",(I668-H668)-almoco,"")</f>
        <v/>
      </c>
      <c r="K668" s="67"/>
      <c r="L668" s="59"/>
      <c r="M668" s="59"/>
      <c r="N668" s="68"/>
      <c r="O668" s="69"/>
      <c r="P668" s="69"/>
      <c r="Q668" s="59"/>
      <c r="R668" s="69"/>
      <c r="S668" s="59"/>
      <c r="T668" s="59"/>
      <c r="U668" s="62"/>
      <c r="V668" s="65"/>
      <c r="W668" s="65"/>
      <c r="X668" s="66" t="str">
        <f>IF(W668&lt;&gt;"",IF((W668-V668)-almoco&gt;=corte_almoco,(W668-V668)-almoco,(W668-V668)),"")</f>
        <v/>
      </c>
      <c r="Y668" s="66" t="str">
        <f t="shared" si="2"/>
        <v/>
      </c>
      <c r="Z668" s="59"/>
      <c r="AA668" s="59"/>
      <c r="AB668" s="59"/>
      <c r="AC668" s="70"/>
      <c r="AD668" s="70"/>
      <c r="AE668" s="71" t="str">
        <f t="shared" si="3"/>
        <v/>
      </c>
      <c r="AF668" s="71" t="str">
        <f>IF(X668&lt;&gt;"",(HOUR(X668)+MINUTE(X668)/60)*custohh,"")</f>
        <v/>
      </c>
      <c r="AG668" s="70"/>
      <c r="AH668" s="71" t="str">
        <f t="shared" si="4"/>
        <v/>
      </c>
      <c r="AI668" s="59"/>
      <c r="AJ668" s="59"/>
      <c r="AK668" s="59"/>
      <c r="AL668" s="72"/>
      <c r="AM668" s="59"/>
      <c r="AN668" s="73"/>
      <c r="AO668" s="59"/>
      <c r="AP668" s="59"/>
      <c r="AQ668" s="74"/>
      <c r="AR668" s="74"/>
      <c r="AS668" s="62"/>
      <c r="AT668" s="62"/>
      <c r="AU668" s="59"/>
    </row>
    <row r="669">
      <c r="A669" s="59"/>
      <c r="B669" s="60" t="str">
        <f>IFERROR(VLOOKUP($A669,contratos,2,FALSE),"")</f>
        <v/>
      </c>
      <c r="C669" s="61" t="str">
        <f t="shared" si="1"/>
        <v/>
      </c>
      <c r="D669" s="62"/>
      <c r="E669" s="62"/>
      <c r="F669" s="63"/>
      <c r="G669" s="62"/>
      <c r="H669" s="65"/>
      <c r="I669" s="65"/>
      <c r="J669" s="66" t="str">
        <f>IF(I669&lt;&gt;"",(I669-H669)-almoco,"")</f>
        <v/>
      </c>
      <c r="K669" s="67"/>
      <c r="L669" s="59"/>
      <c r="M669" s="59"/>
      <c r="N669" s="68"/>
      <c r="O669" s="69"/>
      <c r="P669" s="69"/>
      <c r="Q669" s="59"/>
      <c r="R669" s="69"/>
      <c r="S669" s="59"/>
      <c r="T669" s="59"/>
      <c r="U669" s="62"/>
      <c r="V669" s="65"/>
      <c r="W669" s="65"/>
      <c r="X669" s="66" t="str">
        <f>IF(W669&lt;&gt;"",IF((W669-V669)-almoco&gt;=corte_almoco,(W669-V669)-almoco,(W669-V669)),"")</f>
        <v/>
      </c>
      <c r="Y669" s="66" t="str">
        <f t="shared" si="2"/>
        <v/>
      </c>
      <c r="Z669" s="59"/>
      <c r="AA669" s="59"/>
      <c r="AB669" s="59"/>
      <c r="AC669" s="70"/>
      <c r="AD669" s="70"/>
      <c r="AE669" s="71" t="str">
        <f t="shared" si="3"/>
        <v/>
      </c>
      <c r="AF669" s="71" t="str">
        <f>IF(X669&lt;&gt;"",(HOUR(X669)+MINUTE(X669)/60)*custohh,"")</f>
        <v/>
      </c>
      <c r="AG669" s="70"/>
      <c r="AH669" s="71" t="str">
        <f t="shared" si="4"/>
        <v/>
      </c>
      <c r="AI669" s="59"/>
      <c r="AJ669" s="59"/>
      <c r="AK669" s="59"/>
      <c r="AL669" s="72"/>
      <c r="AM669" s="59"/>
      <c r="AN669" s="73"/>
      <c r="AO669" s="59"/>
      <c r="AP669" s="59"/>
      <c r="AQ669" s="74"/>
      <c r="AR669" s="74"/>
      <c r="AS669" s="62"/>
      <c r="AT669" s="62"/>
      <c r="AU669" s="59"/>
    </row>
    <row r="670">
      <c r="A670" s="59"/>
      <c r="B670" s="60" t="str">
        <f>IFERROR(VLOOKUP($A670,contratos,2,FALSE),"")</f>
        <v/>
      </c>
      <c r="C670" s="61" t="str">
        <f t="shared" si="1"/>
        <v/>
      </c>
      <c r="D670" s="62"/>
      <c r="E670" s="62"/>
      <c r="F670" s="63"/>
      <c r="G670" s="62"/>
      <c r="H670" s="65"/>
      <c r="I670" s="65"/>
      <c r="J670" s="66" t="str">
        <f>IF(I670&lt;&gt;"",(I670-H670)-almoco,"")</f>
        <v/>
      </c>
      <c r="K670" s="67"/>
      <c r="L670" s="59"/>
      <c r="M670" s="59"/>
      <c r="N670" s="68"/>
      <c r="O670" s="69"/>
      <c r="P670" s="69"/>
      <c r="Q670" s="59"/>
      <c r="R670" s="69"/>
      <c r="S670" s="59"/>
      <c r="T670" s="59"/>
      <c r="U670" s="62"/>
      <c r="V670" s="65"/>
      <c r="W670" s="65"/>
      <c r="X670" s="66" t="str">
        <f>IF(W670&lt;&gt;"",IF((W670-V670)-almoco&gt;=corte_almoco,(W670-V670)-almoco,(W670-V670)),"")</f>
        <v/>
      </c>
      <c r="Y670" s="66" t="str">
        <f t="shared" si="2"/>
        <v/>
      </c>
      <c r="Z670" s="59"/>
      <c r="AA670" s="59"/>
      <c r="AB670" s="59"/>
      <c r="AC670" s="70"/>
      <c r="AD670" s="70"/>
      <c r="AE670" s="71" t="str">
        <f t="shared" si="3"/>
        <v/>
      </c>
      <c r="AF670" s="71" t="str">
        <f>IF(X670&lt;&gt;"",(HOUR(X670)+MINUTE(X670)/60)*custohh,"")</f>
        <v/>
      </c>
      <c r="AG670" s="70"/>
      <c r="AH670" s="71" t="str">
        <f t="shared" si="4"/>
        <v/>
      </c>
      <c r="AI670" s="59"/>
      <c r="AJ670" s="59"/>
      <c r="AK670" s="59"/>
      <c r="AL670" s="72"/>
      <c r="AM670" s="59"/>
      <c r="AN670" s="73"/>
      <c r="AO670" s="59"/>
      <c r="AP670" s="59"/>
      <c r="AQ670" s="74"/>
      <c r="AR670" s="74"/>
      <c r="AS670" s="62"/>
      <c r="AT670" s="62"/>
      <c r="AU670" s="59"/>
    </row>
    <row r="671">
      <c r="A671" s="59"/>
      <c r="B671" s="60" t="str">
        <f>IFERROR(VLOOKUP($A671,contratos,2,FALSE),"")</f>
        <v/>
      </c>
      <c r="C671" s="61" t="str">
        <f t="shared" si="1"/>
        <v/>
      </c>
      <c r="D671" s="62"/>
      <c r="E671" s="62"/>
      <c r="F671" s="63"/>
      <c r="G671" s="62"/>
      <c r="H671" s="65"/>
      <c r="I671" s="65"/>
      <c r="J671" s="66" t="str">
        <f>IF(I671&lt;&gt;"",(I671-H671)-almoco,"")</f>
        <v/>
      </c>
      <c r="K671" s="67"/>
      <c r="L671" s="59"/>
      <c r="M671" s="59"/>
      <c r="N671" s="68"/>
      <c r="O671" s="69"/>
      <c r="P671" s="69"/>
      <c r="Q671" s="59"/>
      <c r="R671" s="69"/>
      <c r="S671" s="59"/>
      <c r="T671" s="59"/>
      <c r="U671" s="62"/>
      <c r="V671" s="65"/>
      <c r="W671" s="65"/>
      <c r="X671" s="66" t="str">
        <f>IF(W671&lt;&gt;"",IF((W671-V671)-almoco&gt;=corte_almoco,(W671-V671)-almoco,(W671-V671)),"")</f>
        <v/>
      </c>
      <c r="Y671" s="66" t="str">
        <f t="shared" si="2"/>
        <v/>
      </c>
      <c r="Z671" s="59"/>
      <c r="AA671" s="59"/>
      <c r="AB671" s="59"/>
      <c r="AC671" s="70"/>
      <c r="AD671" s="70"/>
      <c r="AE671" s="71" t="str">
        <f t="shared" si="3"/>
        <v/>
      </c>
      <c r="AF671" s="71" t="str">
        <f>IF(X671&lt;&gt;"",(HOUR(X671)+MINUTE(X671)/60)*custohh,"")</f>
        <v/>
      </c>
      <c r="AG671" s="70"/>
      <c r="AH671" s="71" t="str">
        <f t="shared" si="4"/>
        <v/>
      </c>
      <c r="AI671" s="59"/>
      <c r="AJ671" s="59"/>
      <c r="AK671" s="59"/>
      <c r="AL671" s="72"/>
      <c r="AM671" s="59"/>
      <c r="AN671" s="73"/>
      <c r="AO671" s="59"/>
      <c r="AP671" s="59"/>
      <c r="AQ671" s="74"/>
      <c r="AR671" s="74"/>
      <c r="AS671" s="62"/>
      <c r="AT671" s="62"/>
      <c r="AU671" s="59"/>
    </row>
    <row r="672">
      <c r="A672" s="59"/>
      <c r="B672" s="60" t="str">
        <f>IFERROR(VLOOKUP($A672,contratos,2,FALSE),"")</f>
        <v/>
      </c>
      <c r="C672" s="61" t="str">
        <f t="shared" si="1"/>
        <v/>
      </c>
      <c r="D672" s="62"/>
      <c r="E672" s="62"/>
      <c r="F672" s="63"/>
      <c r="G672" s="62"/>
      <c r="H672" s="65"/>
      <c r="I672" s="65"/>
      <c r="J672" s="66" t="str">
        <f>IF(I672&lt;&gt;"",(I672-H672)-almoco,"")</f>
        <v/>
      </c>
      <c r="K672" s="67"/>
      <c r="L672" s="59"/>
      <c r="M672" s="59"/>
      <c r="N672" s="68"/>
      <c r="O672" s="69"/>
      <c r="P672" s="69"/>
      <c r="Q672" s="59"/>
      <c r="R672" s="69"/>
      <c r="S672" s="59"/>
      <c r="T672" s="59"/>
      <c r="U672" s="62"/>
      <c r="V672" s="65"/>
      <c r="W672" s="65"/>
      <c r="X672" s="66" t="str">
        <f>IF(W672&lt;&gt;"",IF((W672-V672)-almoco&gt;=corte_almoco,(W672-V672)-almoco,(W672-V672)),"")</f>
        <v/>
      </c>
      <c r="Y672" s="66" t="str">
        <f t="shared" si="2"/>
        <v/>
      </c>
      <c r="Z672" s="59"/>
      <c r="AA672" s="59"/>
      <c r="AB672" s="59"/>
      <c r="AC672" s="70"/>
      <c r="AD672" s="70"/>
      <c r="AE672" s="71" t="str">
        <f t="shared" si="3"/>
        <v/>
      </c>
      <c r="AF672" s="71" t="str">
        <f>IF(X672&lt;&gt;"",(HOUR(X672)+MINUTE(X672)/60)*custohh,"")</f>
        <v/>
      </c>
      <c r="AG672" s="70"/>
      <c r="AH672" s="71" t="str">
        <f t="shared" si="4"/>
        <v/>
      </c>
      <c r="AI672" s="59"/>
      <c r="AJ672" s="59"/>
      <c r="AK672" s="59"/>
      <c r="AL672" s="72"/>
      <c r="AM672" s="59"/>
      <c r="AN672" s="73"/>
      <c r="AO672" s="59"/>
      <c r="AP672" s="59"/>
      <c r="AQ672" s="74"/>
      <c r="AR672" s="74"/>
      <c r="AS672" s="62"/>
      <c r="AT672" s="62"/>
      <c r="AU672" s="59"/>
    </row>
    <row r="673">
      <c r="A673" s="59"/>
      <c r="B673" s="60" t="str">
        <f>IFERROR(VLOOKUP($A673,contratos,2,FALSE),"")</f>
        <v/>
      </c>
      <c r="C673" s="61" t="str">
        <f t="shared" si="1"/>
        <v/>
      </c>
      <c r="D673" s="62"/>
      <c r="E673" s="62"/>
      <c r="F673" s="63"/>
      <c r="G673" s="62"/>
      <c r="H673" s="65"/>
      <c r="I673" s="65"/>
      <c r="J673" s="66" t="str">
        <f>IF(I673&lt;&gt;"",(I673-H673)-almoco,"")</f>
        <v/>
      </c>
      <c r="K673" s="67"/>
      <c r="L673" s="59"/>
      <c r="M673" s="59"/>
      <c r="N673" s="68"/>
      <c r="O673" s="69"/>
      <c r="P673" s="69"/>
      <c r="Q673" s="59"/>
      <c r="R673" s="69"/>
      <c r="S673" s="59"/>
      <c r="T673" s="59"/>
      <c r="U673" s="62"/>
      <c r="V673" s="65"/>
      <c r="W673" s="65"/>
      <c r="X673" s="66" t="str">
        <f>IF(W673&lt;&gt;"",IF((W673-V673)-almoco&gt;=corte_almoco,(W673-V673)-almoco,(W673-V673)),"")</f>
        <v/>
      </c>
      <c r="Y673" s="66" t="str">
        <f t="shared" si="2"/>
        <v/>
      </c>
      <c r="Z673" s="59"/>
      <c r="AA673" s="59"/>
      <c r="AB673" s="59"/>
      <c r="AC673" s="70"/>
      <c r="AD673" s="70"/>
      <c r="AE673" s="71" t="str">
        <f t="shared" si="3"/>
        <v/>
      </c>
      <c r="AF673" s="71" t="str">
        <f>IF(X673&lt;&gt;"",(HOUR(X673)+MINUTE(X673)/60)*custohh,"")</f>
        <v/>
      </c>
      <c r="AG673" s="70"/>
      <c r="AH673" s="71" t="str">
        <f t="shared" si="4"/>
        <v/>
      </c>
      <c r="AI673" s="59"/>
      <c r="AJ673" s="59"/>
      <c r="AK673" s="59"/>
      <c r="AL673" s="72"/>
      <c r="AM673" s="59"/>
      <c r="AN673" s="73"/>
      <c r="AO673" s="59"/>
      <c r="AP673" s="59"/>
      <c r="AQ673" s="74"/>
      <c r="AR673" s="74"/>
      <c r="AS673" s="62"/>
      <c r="AT673" s="62"/>
      <c r="AU673" s="59"/>
    </row>
    <row r="674">
      <c r="A674" s="59"/>
      <c r="B674" s="60" t="str">
        <f>IFERROR(VLOOKUP($A674,contratos,2,FALSE),"")</f>
        <v/>
      </c>
      <c r="C674" s="61" t="str">
        <f t="shared" si="1"/>
        <v/>
      </c>
      <c r="D674" s="62"/>
      <c r="E674" s="62"/>
      <c r="F674" s="63"/>
      <c r="G674" s="62"/>
      <c r="H674" s="65"/>
      <c r="I674" s="65"/>
      <c r="J674" s="66" t="str">
        <f>IF(I674&lt;&gt;"",(I674-H674)-almoco,"")</f>
        <v/>
      </c>
      <c r="K674" s="67"/>
      <c r="L674" s="59"/>
      <c r="M674" s="59"/>
      <c r="N674" s="68"/>
      <c r="O674" s="69"/>
      <c r="P674" s="69"/>
      <c r="Q674" s="59"/>
      <c r="R674" s="69"/>
      <c r="S674" s="59"/>
      <c r="T674" s="59"/>
      <c r="U674" s="62"/>
      <c r="V674" s="65"/>
      <c r="W674" s="65"/>
      <c r="X674" s="66" t="str">
        <f>IF(W674&lt;&gt;"",IF((W674-V674)-almoco&gt;=corte_almoco,(W674-V674)-almoco,(W674-V674)),"")</f>
        <v/>
      </c>
      <c r="Y674" s="66" t="str">
        <f t="shared" si="2"/>
        <v/>
      </c>
      <c r="Z674" s="59"/>
      <c r="AA674" s="59"/>
      <c r="AB674" s="59"/>
      <c r="AC674" s="70"/>
      <c r="AD674" s="70"/>
      <c r="AE674" s="71" t="str">
        <f t="shared" si="3"/>
        <v/>
      </c>
      <c r="AF674" s="71" t="str">
        <f>IF(X674&lt;&gt;"",(HOUR(X674)+MINUTE(X674)/60)*custohh,"")</f>
        <v/>
      </c>
      <c r="AG674" s="70"/>
      <c r="AH674" s="71" t="str">
        <f t="shared" si="4"/>
        <v/>
      </c>
      <c r="AI674" s="59"/>
      <c r="AJ674" s="59"/>
      <c r="AK674" s="59"/>
      <c r="AL674" s="72"/>
      <c r="AM674" s="59"/>
      <c r="AN674" s="73"/>
      <c r="AO674" s="59"/>
      <c r="AP674" s="59"/>
      <c r="AQ674" s="74"/>
      <c r="AR674" s="74"/>
      <c r="AS674" s="62"/>
      <c r="AT674" s="62"/>
      <c r="AU674" s="59"/>
    </row>
    <row r="675">
      <c r="A675" s="59"/>
      <c r="B675" s="60" t="str">
        <f>IFERROR(VLOOKUP($A675,contratos,2,FALSE),"")</f>
        <v/>
      </c>
      <c r="C675" s="61" t="str">
        <f t="shared" si="1"/>
        <v/>
      </c>
      <c r="D675" s="62"/>
      <c r="E675" s="62"/>
      <c r="F675" s="63"/>
      <c r="G675" s="62"/>
      <c r="H675" s="65"/>
      <c r="I675" s="65"/>
      <c r="J675" s="66" t="str">
        <f>IF(I675&lt;&gt;"",(I675-H675)-almoco,"")</f>
        <v/>
      </c>
      <c r="K675" s="67"/>
      <c r="L675" s="59"/>
      <c r="M675" s="59"/>
      <c r="N675" s="68"/>
      <c r="O675" s="69"/>
      <c r="P675" s="69"/>
      <c r="Q675" s="59"/>
      <c r="R675" s="69"/>
      <c r="S675" s="59"/>
      <c r="T675" s="59"/>
      <c r="U675" s="62"/>
      <c r="V675" s="65"/>
      <c r="W675" s="65"/>
      <c r="X675" s="66" t="str">
        <f>IF(W675&lt;&gt;"",IF((W675-V675)-almoco&gt;=corte_almoco,(W675-V675)-almoco,(W675-V675)),"")</f>
        <v/>
      </c>
      <c r="Y675" s="66" t="str">
        <f t="shared" si="2"/>
        <v/>
      </c>
      <c r="Z675" s="59"/>
      <c r="AA675" s="59"/>
      <c r="AB675" s="59"/>
      <c r="AC675" s="70"/>
      <c r="AD675" s="70"/>
      <c r="AE675" s="71" t="str">
        <f t="shared" si="3"/>
        <v/>
      </c>
      <c r="AF675" s="71" t="str">
        <f>IF(X675&lt;&gt;"",(HOUR(X675)+MINUTE(X675)/60)*custohh,"")</f>
        <v/>
      </c>
      <c r="AG675" s="70"/>
      <c r="AH675" s="71" t="str">
        <f t="shared" si="4"/>
        <v/>
      </c>
      <c r="AI675" s="59"/>
      <c r="AJ675" s="59"/>
      <c r="AK675" s="59"/>
      <c r="AL675" s="72"/>
      <c r="AM675" s="59"/>
      <c r="AN675" s="73"/>
      <c r="AO675" s="59"/>
      <c r="AP675" s="59"/>
      <c r="AQ675" s="74"/>
      <c r="AR675" s="74"/>
      <c r="AS675" s="62"/>
      <c r="AT675" s="62"/>
      <c r="AU675" s="59"/>
    </row>
    <row r="676">
      <c r="A676" s="59"/>
      <c r="B676" s="60" t="str">
        <f>IFERROR(VLOOKUP($A676,contratos,2,FALSE),"")</f>
        <v/>
      </c>
      <c r="C676" s="61" t="str">
        <f t="shared" si="1"/>
        <v/>
      </c>
      <c r="D676" s="62"/>
      <c r="E676" s="62"/>
      <c r="F676" s="63"/>
      <c r="G676" s="62"/>
      <c r="H676" s="65"/>
      <c r="I676" s="65"/>
      <c r="J676" s="66" t="str">
        <f>IF(I676&lt;&gt;"",(I676-H676)-almoco,"")</f>
        <v/>
      </c>
      <c r="K676" s="67"/>
      <c r="L676" s="59"/>
      <c r="M676" s="59"/>
      <c r="N676" s="68"/>
      <c r="O676" s="69"/>
      <c r="P676" s="69"/>
      <c r="Q676" s="59"/>
      <c r="R676" s="69"/>
      <c r="S676" s="59"/>
      <c r="T676" s="59"/>
      <c r="U676" s="62"/>
      <c r="V676" s="65"/>
      <c r="W676" s="65"/>
      <c r="X676" s="66" t="str">
        <f>IF(W676&lt;&gt;"",IF((W676-V676)-almoco&gt;=corte_almoco,(W676-V676)-almoco,(W676-V676)),"")</f>
        <v/>
      </c>
      <c r="Y676" s="66" t="str">
        <f t="shared" si="2"/>
        <v/>
      </c>
      <c r="Z676" s="59"/>
      <c r="AA676" s="59"/>
      <c r="AB676" s="59"/>
      <c r="AC676" s="70"/>
      <c r="AD676" s="70"/>
      <c r="AE676" s="71" t="str">
        <f t="shared" si="3"/>
        <v/>
      </c>
      <c r="AF676" s="71" t="str">
        <f>IF(X676&lt;&gt;"",(HOUR(X676)+MINUTE(X676)/60)*custohh,"")</f>
        <v/>
      </c>
      <c r="AG676" s="70"/>
      <c r="AH676" s="71" t="str">
        <f t="shared" si="4"/>
        <v/>
      </c>
      <c r="AI676" s="59"/>
      <c r="AJ676" s="59"/>
      <c r="AK676" s="59"/>
      <c r="AL676" s="72"/>
      <c r="AM676" s="59"/>
      <c r="AN676" s="73"/>
      <c r="AO676" s="59"/>
      <c r="AP676" s="59"/>
      <c r="AQ676" s="74"/>
      <c r="AR676" s="74"/>
      <c r="AS676" s="62"/>
      <c r="AT676" s="62"/>
      <c r="AU676" s="59"/>
    </row>
    <row r="677">
      <c r="A677" s="59"/>
      <c r="B677" s="60" t="str">
        <f>IFERROR(VLOOKUP($A677,contratos,2,FALSE),"")</f>
        <v/>
      </c>
      <c r="C677" s="61" t="str">
        <f t="shared" si="1"/>
        <v/>
      </c>
      <c r="D677" s="62"/>
      <c r="E677" s="62"/>
      <c r="F677" s="63"/>
      <c r="G677" s="62"/>
      <c r="H677" s="65"/>
      <c r="I677" s="65"/>
      <c r="J677" s="66" t="str">
        <f>IF(I677&lt;&gt;"",(I677-H677)-almoco,"")</f>
        <v/>
      </c>
      <c r="K677" s="67"/>
      <c r="L677" s="59"/>
      <c r="M677" s="59"/>
      <c r="N677" s="68"/>
      <c r="O677" s="69"/>
      <c r="P677" s="69"/>
      <c r="Q677" s="59"/>
      <c r="R677" s="69"/>
      <c r="S677" s="59"/>
      <c r="T677" s="59"/>
      <c r="U677" s="62"/>
      <c r="V677" s="65"/>
      <c r="W677" s="65"/>
      <c r="X677" s="66" t="str">
        <f>IF(W677&lt;&gt;"",IF((W677-V677)-almoco&gt;=corte_almoco,(W677-V677)-almoco,(W677-V677)),"")</f>
        <v/>
      </c>
      <c r="Y677" s="66" t="str">
        <f t="shared" si="2"/>
        <v/>
      </c>
      <c r="Z677" s="59"/>
      <c r="AA677" s="59"/>
      <c r="AB677" s="59"/>
      <c r="AC677" s="70"/>
      <c r="AD677" s="70"/>
      <c r="AE677" s="71" t="str">
        <f t="shared" si="3"/>
        <v/>
      </c>
      <c r="AF677" s="71" t="str">
        <f>IF(X677&lt;&gt;"",(HOUR(X677)+MINUTE(X677)/60)*custohh,"")</f>
        <v/>
      </c>
      <c r="AG677" s="70"/>
      <c r="AH677" s="71" t="str">
        <f t="shared" si="4"/>
        <v/>
      </c>
      <c r="AI677" s="59"/>
      <c r="AJ677" s="59"/>
      <c r="AK677" s="59"/>
      <c r="AL677" s="72"/>
      <c r="AM677" s="59"/>
      <c r="AN677" s="73"/>
      <c r="AO677" s="59"/>
      <c r="AP677" s="59"/>
      <c r="AQ677" s="74"/>
      <c r="AR677" s="74"/>
      <c r="AS677" s="62"/>
      <c r="AT677" s="62"/>
      <c r="AU677" s="59"/>
    </row>
    <row r="678">
      <c r="A678" s="59"/>
      <c r="B678" s="60" t="str">
        <f>IFERROR(VLOOKUP($A678,contratos,2,FALSE),"")</f>
        <v/>
      </c>
      <c r="C678" s="61" t="str">
        <f t="shared" si="1"/>
        <v/>
      </c>
      <c r="D678" s="62"/>
      <c r="E678" s="62"/>
      <c r="F678" s="63"/>
      <c r="G678" s="62"/>
      <c r="H678" s="65"/>
      <c r="I678" s="65"/>
      <c r="J678" s="66" t="str">
        <f>IF(I678&lt;&gt;"",(I678-H678)-almoco,"")</f>
        <v/>
      </c>
      <c r="K678" s="67"/>
      <c r="L678" s="59"/>
      <c r="M678" s="59"/>
      <c r="N678" s="68"/>
      <c r="O678" s="69"/>
      <c r="P678" s="69"/>
      <c r="Q678" s="59"/>
      <c r="R678" s="69"/>
      <c r="S678" s="59"/>
      <c r="T678" s="59"/>
      <c r="U678" s="62"/>
      <c r="V678" s="65"/>
      <c r="W678" s="65"/>
      <c r="X678" s="66" t="str">
        <f>IF(W678&lt;&gt;"",IF((W678-V678)-almoco&gt;=corte_almoco,(W678-V678)-almoco,(W678-V678)),"")</f>
        <v/>
      </c>
      <c r="Y678" s="66" t="str">
        <f t="shared" si="2"/>
        <v/>
      </c>
      <c r="Z678" s="59"/>
      <c r="AA678" s="59"/>
      <c r="AB678" s="59"/>
      <c r="AC678" s="70"/>
      <c r="AD678" s="70"/>
      <c r="AE678" s="71" t="str">
        <f t="shared" si="3"/>
        <v/>
      </c>
      <c r="AF678" s="71" t="str">
        <f>IF(X678&lt;&gt;"",(HOUR(X678)+MINUTE(X678)/60)*custohh,"")</f>
        <v/>
      </c>
      <c r="AG678" s="70"/>
      <c r="AH678" s="71" t="str">
        <f t="shared" si="4"/>
        <v/>
      </c>
      <c r="AI678" s="59"/>
      <c r="AJ678" s="59"/>
      <c r="AK678" s="59"/>
      <c r="AL678" s="72"/>
      <c r="AM678" s="59"/>
      <c r="AN678" s="73"/>
      <c r="AO678" s="59"/>
      <c r="AP678" s="59"/>
      <c r="AQ678" s="74"/>
      <c r="AR678" s="74"/>
      <c r="AS678" s="62"/>
      <c r="AT678" s="62"/>
      <c r="AU678" s="59"/>
    </row>
    <row r="679">
      <c r="A679" s="59"/>
      <c r="B679" s="60" t="str">
        <f>IFERROR(VLOOKUP($A679,contratos,2,FALSE),"")</f>
        <v/>
      </c>
      <c r="C679" s="61" t="str">
        <f t="shared" si="1"/>
        <v/>
      </c>
      <c r="D679" s="62"/>
      <c r="E679" s="62"/>
      <c r="F679" s="63"/>
      <c r="G679" s="62"/>
      <c r="H679" s="65"/>
      <c r="I679" s="65"/>
      <c r="J679" s="66" t="str">
        <f>IF(I679&lt;&gt;"",(I679-H679)-almoco,"")</f>
        <v/>
      </c>
      <c r="K679" s="67"/>
      <c r="L679" s="59"/>
      <c r="M679" s="59"/>
      <c r="N679" s="68"/>
      <c r="O679" s="69"/>
      <c r="P679" s="69"/>
      <c r="Q679" s="59"/>
      <c r="R679" s="69"/>
      <c r="S679" s="59"/>
      <c r="T679" s="59"/>
      <c r="U679" s="62"/>
      <c r="V679" s="65"/>
      <c r="W679" s="65"/>
      <c r="X679" s="66" t="str">
        <f>IF(W679&lt;&gt;"",IF((W679-V679)-almoco&gt;=corte_almoco,(W679-V679)-almoco,(W679-V679)),"")</f>
        <v/>
      </c>
      <c r="Y679" s="66" t="str">
        <f t="shared" si="2"/>
        <v/>
      </c>
      <c r="Z679" s="59"/>
      <c r="AA679" s="59"/>
      <c r="AB679" s="59"/>
      <c r="AC679" s="70"/>
      <c r="AD679" s="70"/>
      <c r="AE679" s="71" t="str">
        <f t="shared" si="3"/>
        <v/>
      </c>
      <c r="AF679" s="71" t="str">
        <f>IF(X679&lt;&gt;"",(HOUR(X679)+MINUTE(X679)/60)*custohh,"")</f>
        <v/>
      </c>
      <c r="AG679" s="70"/>
      <c r="AH679" s="71" t="str">
        <f t="shared" si="4"/>
        <v/>
      </c>
      <c r="AI679" s="59"/>
      <c r="AJ679" s="59"/>
      <c r="AK679" s="59"/>
      <c r="AL679" s="72"/>
      <c r="AM679" s="59"/>
      <c r="AN679" s="73"/>
      <c r="AO679" s="59"/>
      <c r="AP679" s="59"/>
      <c r="AQ679" s="74"/>
      <c r="AR679" s="74"/>
      <c r="AS679" s="62"/>
      <c r="AT679" s="62"/>
      <c r="AU679" s="59"/>
    </row>
    <row r="680">
      <c r="A680" s="59"/>
      <c r="B680" s="60" t="str">
        <f>IFERROR(VLOOKUP($A680,contratos,2,FALSE),"")</f>
        <v/>
      </c>
      <c r="C680" s="61" t="str">
        <f t="shared" si="1"/>
        <v/>
      </c>
      <c r="D680" s="62"/>
      <c r="E680" s="62"/>
      <c r="F680" s="63"/>
      <c r="G680" s="62"/>
      <c r="H680" s="65"/>
      <c r="I680" s="65"/>
      <c r="J680" s="66" t="str">
        <f>IF(I680&lt;&gt;"",(I680-H680)-almoco,"")</f>
        <v/>
      </c>
      <c r="K680" s="67"/>
      <c r="L680" s="59"/>
      <c r="M680" s="59"/>
      <c r="N680" s="68"/>
      <c r="O680" s="69"/>
      <c r="P680" s="69"/>
      <c r="Q680" s="59"/>
      <c r="R680" s="69"/>
      <c r="S680" s="59"/>
      <c r="T680" s="59"/>
      <c r="U680" s="62"/>
      <c r="V680" s="65"/>
      <c r="W680" s="65"/>
      <c r="X680" s="66" t="str">
        <f>IF(W680&lt;&gt;"",IF((W680-V680)-almoco&gt;=corte_almoco,(W680-V680)-almoco,(W680-V680)),"")</f>
        <v/>
      </c>
      <c r="Y680" s="66" t="str">
        <f t="shared" si="2"/>
        <v/>
      </c>
      <c r="Z680" s="59"/>
      <c r="AA680" s="59"/>
      <c r="AB680" s="59"/>
      <c r="AC680" s="70"/>
      <c r="AD680" s="70"/>
      <c r="AE680" s="71" t="str">
        <f t="shared" si="3"/>
        <v/>
      </c>
      <c r="AF680" s="71" t="str">
        <f>IF(X680&lt;&gt;"",(HOUR(X680)+MINUTE(X680)/60)*custohh,"")</f>
        <v/>
      </c>
      <c r="AG680" s="70"/>
      <c r="AH680" s="71" t="str">
        <f t="shared" si="4"/>
        <v/>
      </c>
      <c r="AI680" s="59"/>
      <c r="AJ680" s="59"/>
      <c r="AK680" s="59"/>
      <c r="AL680" s="72"/>
      <c r="AM680" s="59"/>
      <c r="AN680" s="73"/>
      <c r="AO680" s="59"/>
      <c r="AP680" s="59"/>
      <c r="AQ680" s="74"/>
      <c r="AR680" s="74"/>
      <c r="AS680" s="62"/>
      <c r="AT680" s="62"/>
      <c r="AU680" s="59"/>
    </row>
    <row r="681">
      <c r="A681" s="59"/>
      <c r="B681" s="60" t="str">
        <f>IFERROR(VLOOKUP($A681,contratos,2,FALSE),"")</f>
        <v/>
      </c>
      <c r="C681" s="61" t="str">
        <f t="shared" si="1"/>
        <v/>
      </c>
      <c r="D681" s="62"/>
      <c r="E681" s="62"/>
      <c r="F681" s="63"/>
      <c r="G681" s="62"/>
      <c r="H681" s="65"/>
      <c r="I681" s="65"/>
      <c r="J681" s="66" t="str">
        <f>IF(I681&lt;&gt;"",(I681-H681)-almoco,"")</f>
        <v/>
      </c>
      <c r="K681" s="67"/>
      <c r="L681" s="59"/>
      <c r="M681" s="59"/>
      <c r="N681" s="68"/>
      <c r="O681" s="69"/>
      <c r="P681" s="69"/>
      <c r="Q681" s="59"/>
      <c r="R681" s="69"/>
      <c r="S681" s="59"/>
      <c r="T681" s="59"/>
      <c r="U681" s="62"/>
      <c r="V681" s="65"/>
      <c r="W681" s="65"/>
      <c r="X681" s="66" t="str">
        <f>IF(W681&lt;&gt;"",IF((W681-V681)-almoco&gt;=corte_almoco,(W681-V681)-almoco,(W681-V681)),"")</f>
        <v/>
      </c>
      <c r="Y681" s="66" t="str">
        <f t="shared" si="2"/>
        <v/>
      </c>
      <c r="Z681" s="59"/>
      <c r="AA681" s="59"/>
      <c r="AB681" s="59"/>
      <c r="AC681" s="70"/>
      <c r="AD681" s="70"/>
      <c r="AE681" s="71" t="str">
        <f t="shared" si="3"/>
        <v/>
      </c>
      <c r="AF681" s="71" t="str">
        <f>IF(X681&lt;&gt;"",(HOUR(X681)+MINUTE(X681)/60)*custohh,"")</f>
        <v/>
      </c>
      <c r="AG681" s="70"/>
      <c r="AH681" s="71" t="str">
        <f t="shared" si="4"/>
        <v/>
      </c>
      <c r="AI681" s="59"/>
      <c r="AJ681" s="59"/>
      <c r="AK681" s="59"/>
      <c r="AL681" s="72"/>
      <c r="AM681" s="59"/>
      <c r="AN681" s="73"/>
      <c r="AO681" s="59"/>
      <c r="AP681" s="59"/>
      <c r="AQ681" s="74"/>
      <c r="AR681" s="74"/>
      <c r="AS681" s="62"/>
      <c r="AT681" s="62"/>
      <c r="AU681" s="59"/>
    </row>
    <row r="682">
      <c r="A682" s="59"/>
      <c r="B682" s="60" t="str">
        <f>IFERROR(VLOOKUP($A682,contratos,2,FALSE),"")</f>
        <v/>
      </c>
      <c r="C682" s="61" t="str">
        <f t="shared" si="1"/>
        <v/>
      </c>
      <c r="D682" s="62"/>
      <c r="E682" s="62"/>
      <c r="F682" s="63"/>
      <c r="G682" s="62"/>
      <c r="H682" s="65"/>
      <c r="I682" s="65"/>
      <c r="J682" s="66" t="str">
        <f>IF(I682&lt;&gt;"",(I682-H682)-almoco,"")</f>
        <v/>
      </c>
      <c r="K682" s="67"/>
      <c r="L682" s="59"/>
      <c r="M682" s="59"/>
      <c r="N682" s="68"/>
      <c r="O682" s="69"/>
      <c r="P682" s="69"/>
      <c r="Q682" s="59"/>
      <c r="R682" s="69"/>
      <c r="S682" s="59"/>
      <c r="T682" s="59"/>
      <c r="U682" s="62"/>
      <c r="V682" s="65"/>
      <c r="W682" s="65"/>
      <c r="X682" s="66" t="str">
        <f>IF(W682&lt;&gt;"",IF((W682-V682)-almoco&gt;=corte_almoco,(W682-V682)-almoco,(W682-V682)),"")</f>
        <v/>
      </c>
      <c r="Y682" s="66" t="str">
        <f t="shared" si="2"/>
        <v/>
      </c>
      <c r="Z682" s="59"/>
      <c r="AA682" s="59"/>
      <c r="AB682" s="59"/>
      <c r="AC682" s="70"/>
      <c r="AD682" s="70"/>
      <c r="AE682" s="71" t="str">
        <f t="shared" si="3"/>
        <v/>
      </c>
      <c r="AF682" s="71" t="str">
        <f>IF(X682&lt;&gt;"",(HOUR(X682)+MINUTE(X682)/60)*custohh,"")</f>
        <v/>
      </c>
      <c r="AG682" s="70"/>
      <c r="AH682" s="71" t="str">
        <f t="shared" si="4"/>
        <v/>
      </c>
      <c r="AI682" s="59"/>
      <c r="AJ682" s="59"/>
      <c r="AK682" s="59"/>
      <c r="AL682" s="72"/>
      <c r="AM682" s="59"/>
      <c r="AN682" s="73"/>
      <c r="AO682" s="59"/>
      <c r="AP682" s="59"/>
      <c r="AQ682" s="74"/>
      <c r="AR682" s="74"/>
      <c r="AS682" s="62"/>
      <c r="AT682" s="62"/>
      <c r="AU682" s="59"/>
    </row>
    <row r="683">
      <c r="A683" s="59"/>
      <c r="B683" s="60" t="str">
        <f>IFERROR(VLOOKUP($A683,contratos,2,FALSE),"")</f>
        <v/>
      </c>
      <c r="C683" s="61" t="str">
        <f t="shared" si="1"/>
        <v/>
      </c>
      <c r="D683" s="62"/>
      <c r="E683" s="62"/>
      <c r="F683" s="63"/>
      <c r="G683" s="62"/>
      <c r="H683" s="65"/>
      <c r="I683" s="65"/>
      <c r="J683" s="66" t="str">
        <f>IF(I683&lt;&gt;"",(I683-H683)-almoco,"")</f>
        <v/>
      </c>
      <c r="K683" s="67"/>
      <c r="L683" s="59"/>
      <c r="M683" s="59"/>
      <c r="N683" s="68"/>
      <c r="O683" s="69"/>
      <c r="P683" s="69"/>
      <c r="Q683" s="59"/>
      <c r="R683" s="69"/>
      <c r="S683" s="59"/>
      <c r="T683" s="59"/>
      <c r="U683" s="62"/>
      <c r="V683" s="65"/>
      <c r="W683" s="65"/>
      <c r="X683" s="66" t="str">
        <f>IF(W683&lt;&gt;"",IF((W683-V683)-almoco&gt;=corte_almoco,(W683-V683)-almoco,(W683-V683)),"")</f>
        <v/>
      </c>
      <c r="Y683" s="66" t="str">
        <f t="shared" si="2"/>
        <v/>
      </c>
      <c r="Z683" s="59"/>
      <c r="AA683" s="59"/>
      <c r="AB683" s="59"/>
      <c r="AC683" s="70"/>
      <c r="AD683" s="70"/>
      <c r="AE683" s="71" t="str">
        <f t="shared" si="3"/>
        <v/>
      </c>
      <c r="AF683" s="71" t="str">
        <f>IF(X683&lt;&gt;"",(HOUR(X683)+MINUTE(X683)/60)*custohh,"")</f>
        <v/>
      </c>
      <c r="AG683" s="70"/>
      <c r="AH683" s="71" t="str">
        <f t="shared" si="4"/>
        <v/>
      </c>
      <c r="AI683" s="59"/>
      <c r="AJ683" s="59"/>
      <c r="AK683" s="59"/>
      <c r="AL683" s="72"/>
      <c r="AM683" s="59"/>
      <c r="AN683" s="73"/>
      <c r="AO683" s="59"/>
      <c r="AP683" s="59"/>
      <c r="AQ683" s="74"/>
      <c r="AR683" s="74"/>
      <c r="AS683" s="62"/>
      <c r="AT683" s="62"/>
      <c r="AU683" s="59"/>
    </row>
    <row r="684">
      <c r="A684" s="59"/>
      <c r="B684" s="60" t="str">
        <f>IFERROR(VLOOKUP($A684,contratos,2,FALSE),"")</f>
        <v/>
      </c>
      <c r="C684" s="61" t="str">
        <f t="shared" si="1"/>
        <v/>
      </c>
      <c r="D684" s="62"/>
      <c r="E684" s="62"/>
      <c r="F684" s="63"/>
      <c r="G684" s="62"/>
      <c r="H684" s="65"/>
      <c r="I684" s="65"/>
      <c r="J684" s="66" t="str">
        <f>IF(I684&lt;&gt;"",(I684-H684)-almoco,"")</f>
        <v/>
      </c>
      <c r="K684" s="67"/>
      <c r="L684" s="59"/>
      <c r="M684" s="59"/>
      <c r="N684" s="68"/>
      <c r="O684" s="69"/>
      <c r="P684" s="69"/>
      <c r="Q684" s="59"/>
      <c r="R684" s="69"/>
      <c r="S684" s="59"/>
      <c r="T684" s="59"/>
      <c r="U684" s="62"/>
      <c r="V684" s="65"/>
      <c r="W684" s="65"/>
      <c r="X684" s="66" t="str">
        <f>IF(W684&lt;&gt;"",IF((W684-V684)-almoco&gt;=corte_almoco,(W684-V684)-almoco,(W684-V684)),"")</f>
        <v/>
      </c>
      <c r="Y684" s="66" t="str">
        <f t="shared" si="2"/>
        <v/>
      </c>
      <c r="Z684" s="59"/>
      <c r="AA684" s="59"/>
      <c r="AB684" s="59"/>
      <c r="AC684" s="70"/>
      <c r="AD684" s="70"/>
      <c r="AE684" s="71" t="str">
        <f t="shared" si="3"/>
        <v/>
      </c>
      <c r="AF684" s="71" t="str">
        <f>IF(X684&lt;&gt;"",(HOUR(X684)+MINUTE(X684)/60)*custohh,"")</f>
        <v/>
      </c>
      <c r="AG684" s="70"/>
      <c r="AH684" s="71" t="str">
        <f t="shared" si="4"/>
        <v/>
      </c>
      <c r="AI684" s="59"/>
      <c r="AJ684" s="59"/>
      <c r="AK684" s="59"/>
      <c r="AL684" s="72"/>
      <c r="AM684" s="59"/>
      <c r="AN684" s="73"/>
      <c r="AO684" s="59"/>
      <c r="AP684" s="59"/>
      <c r="AQ684" s="74"/>
      <c r="AR684" s="74"/>
      <c r="AS684" s="62"/>
      <c r="AT684" s="62"/>
      <c r="AU684" s="59"/>
    </row>
    <row r="685">
      <c r="A685" s="59"/>
      <c r="B685" s="60" t="str">
        <f>IFERROR(VLOOKUP($A685,contratos,2,FALSE),"")</f>
        <v/>
      </c>
      <c r="C685" s="61" t="str">
        <f t="shared" si="1"/>
        <v/>
      </c>
      <c r="D685" s="62"/>
      <c r="E685" s="62"/>
      <c r="F685" s="63"/>
      <c r="G685" s="62"/>
      <c r="H685" s="65"/>
      <c r="I685" s="65"/>
      <c r="J685" s="66" t="str">
        <f>IF(I685&lt;&gt;"",(I685-H685)-almoco,"")</f>
        <v/>
      </c>
      <c r="K685" s="67"/>
      <c r="L685" s="59"/>
      <c r="M685" s="59"/>
      <c r="N685" s="68"/>
      <c r="O685" s="69"/>
      <c r="P685" s="69"/>
      <c r="Q685" s="59"/>
      <c r="R685" s="69"/>
      <c r="S685" s="59"/>
      <c r="T685" s="59"/>
      <c r="U685" s="62"/>
      <c r="V685" s="65"/>
      <c r="W685" s="65"/>
      <c r="X685" s="66" t="str">
        <f>IF(W685&lt;&gt;"",IF((W685-V685)-almoco&gt;=corte_almoco,(W685-V685)-almoco,(W685-V685)),"")</f>
        <v/>
      </c>
      <c r="Y685" s="66" t="str">
        <f t="shared" si="2"/>
        <v/>
      </c>
      <c r="Z685" s="59"/>
      <c r="AA685" s="59"/>
      <c r="AB685" s="59"/>
      <c r="AC685" s="70"/>
      <c r="AD685" s="70"/>
      <c r="AE685" s="71" t="str">
        <f t="shared" si="3"/>
        <v/>
      </c>
      <c r="AF685" s="71" t="str">
        <f>IF(X685&lt;&gt;"",(HOUR(X685)+MINUTE(X685)/60)*custohh,"")</f>
        <v/>
      </c>
      <c r="AG685" s="70"/>
      <c r="AH685" s="71" t="str">
        <f t="shared" si="4"/>
        <v/>
      </c>
      <c r="AI685" s="59"/>
      <c r="AJ685" s="59"/>
      <c r="AK685" s="59"/>
      <c r="AL685" s="72"/>
      <c r="AM685" s="59"/>
      <c r="AN685" s="73"/>
      <c r="AO685" s="59"/>
      <c r="AP685" s="59"/>
      <c r="AQ685" s="74"/>
      <c r="AR685" s="74"/>
      <c r="AS685" s="62"/>
      <c r="AT685" s="62"/>
      <c r="AU685" s="59"/>
    </row>
    <row r="686">
      <c r="A686" s="59"/>
      <c r="B686" s="60" t="str">
        <f>IFERROR(VLOOKUP($A686,contratos,2,FALSE),"")</f>
        <v/>
      </c>
      <c r="C686" s="61" t="str">
        <f t="shared" si="1"/>
        <v/>
      </c>
      <c r="D686" s="62"/>
      <c r="E686" s="62"/>
      <c r="F686" s="63"/>
      <c r="G686" s="62"/>
      <c r="H686" s="65"/>
      <c r="I686" s="65"/>
      <c r="J686" s="66" t="str">
        <f>IF(I686&lt;&gt;"",(I686-H686)-almoco,"")</f>
        <v/>
      </c>
      <c r="K686" s="67"/>
      <c r="L686" s="59"/>
      <c r="M686" s="59"/>
      <c r="N686" s="68"/>
      <c r="O686" s="69"/>
      <c r="P686" s="69"/>
      <c r="Q686" s="59"/>
      <c r="R686" s="69"/>
      <c r="S686" s="59"/>
      <c r="T686" s="59"/>
      <c r="U686" s="62"/>
      <c r="V686" s="65"/>
      <c r="W686" s="65"/>
      <c r="X686" s="66" t="str">
        <f>IF(W686&lt;&gt;"",IF((W686-V686)-almoco&gt;=corte_almoco,(W686-V686)-almoco,(W686-V686)),"")</f>
        <v/>
      </c>
      <c r="Y686" s="66" t="str">
        <f t="shared" si="2"/>
        <v/>
      </c>
      <c r="Z686" s="59"/>
      <c r="AA686" s="59"/>
      <c r="AB686" s="59"/>
      <c r="AC686" s="70"/>
      <c r="AD686" s="70"/>
      <c r="AE686" s="71" t="str">
        <f t="shared" si="3"/>
        <v/>
      </c>
      <c r="AF686" s="71" t="str">
        <f>IF(X686&lt;&gt;"",(HOUR(X686)+MINUTE(X686)/60)*custohh,"")</f>
        <v/>
      </c>
      <c r="AG686" s="70"/>
      <c r="AH686" s="71" t="str">
        <f t="shared" si="4"/>
        <v/>
      </c>
      <c r="AI686" s="59"/>
      <c r="AJ686" s="59"/>
      <c r="AK686" s="59"/>
      <c r="AL686" s="72"/>
      <c r="AM686" s="59"/>
      <c r="AN686" s="73"/>
      <c r="AO686" s="59"/>
      <c r="AP686" s="59"/>
      <c r="AQ686" s="74"/>
      <c r="AR686" s="74"/>
      <c r="AS686" s="62"/>
      <c r="AT686" s="62"/>
      <c r="AU686" s="59"/>
    </row>
    <row r="687">
      <c r="A687" s="59"/>
      <c r="B687" s="60" t="str">
        <f>IFERROR(VLOOKUP($A687,contratos,2,FALSE),"")</f>
        <v/>
      </c>
      <c r="C687" s="61" t="str">
        <f t="shared" si="1"/>
        <v/>
      </c>
      <c r="D687" s="62"/>
      <c r="E687" s="62"/>
      <c r="F687" s="63"/>
      <c r="G687" s="62"/>
      <c r="H687" s="65"/>
      <c r="I687" s="65"/>
      <c r="J687" s="66" t="str">
        <f>IF(I687&lt;&gt;"",(I687-H687)-almoco,"")</f>
        <v/>
      </c>
      <c r="K687" s="67"/>
      <c r="L687" s="59"/>
      <c r="M687" s="59"/>
      <c r="N687" s="68"/>
      <c r="O687" s="69"/>
      <c r="P687" s="69"/>
      <c r="Q687" s="59"/>
      <c r="R687" s="69"/>
      <c r="S687" s="59"/>
      <c r="T687" s="59"/>
      <c r="U687" s="62"/>
      <c r="V687" s="65"/>
      <c r="W687" s="65"/>
      <c r="X687" s="66" t="str">
        <f>IF(W687&lt;&gt;"",IF((W687-V687)-almoco&gt;=corte_almoco,(W687-V687)-almoco,(W687-V687)),"")</f>
        <v/>
      </c>
      <c r="Y687" s="66" t="str">
        <f t="shared" si="2"/>
        <v/>
      </c>
      <c r="Z687" s="59"/>
      <c r="AA687" s="59"/>
      <c r="AB687" s="59"/>
      <c r="AC687" s="70"/>
      <c r="AD687" s="70"/>
      <c r="AE687" s="71" t="str">
        <f t="shared" si="3"/>
        <v/>
      </c>
      <c r="AF687" s="71" t="str">
        <f>IF(X687&lt;&gt;"",(HOUR(X687)+MINUTE(X687)/60)*custohh,"")</f>
        <v/>
      </c>
      <c r="AG687" s="70"/>
      <c r="AH687" s="71" t="str">
        <f t="shared" si="4"/>
        <v/>
      </c>
      <c r="AI687" s="59"/>
      <c r="AJ687" s="59"/>
      <c r="AK687" s="59"/>
      <c r="AL687" s="72"/>
      <c r="AM687" s="59"/>
      <c r="AN687" s="73"/>
      <c r="AO687" s="59"/>
      <c r="AP687" s="59"/>
      <c r="AQ687" s="74"/>
      <c r="AR687" s="74"/>
      <c r="AS687" s="62"/>
      <c r="AT687" s="62"/>
      <c r="AU687" s="59"/>
    </row>
    <row r="688">
      <c r="A688" s="59"/>
      <c r="B688" s="60" t="str">
        <f>IFERROR(VLOOKUP($A688,contratos,2,FALSE),"")</f>
        <v/>
      </c>
      <c r="C688" s="61" t="str">
        <f t="shared" si="1"/>
        <v/>
      </c>
      <c r="D688" s="62"/>
      <c r="E688" s="62"/>
      <c r="F688" s="63"/>
      <c r="G688" s="62"/>
      <c r="H688" s="65"/>
      <c r="I688" s="65"/>
      <c r="J688" s="66" t="str">
        <f>IF(I688&lt;&gt;"",(I688-H688)-almoco,"")</f>
        <v/>
      </c>
      <c r="K688" s="67"/>
      <c r="L688" s="59"/>
      <c r="M688" s="59"/>
      <c r="N688" s="68"/>
      <c r="O688" s="69"/>
      <c r="P688" s="69"/>
      <c r="Q688" s="59"/>
      <c r="R688" s="69"/>
      <c r="S688" s="59"/>
      <c r="T688" s="59"/>
      <c r="U688" s="62"/>
      <c r="V688" s="65"/>
      <c r="W688" s="65"/>
      <c r="X688" s="66" t="str">
        <f>IF(W688&lt;&gt;"",IF((W688-V688)-almoco&gt;=corte_almoco,(W688-V688)-almoco,(W688-V688)),"")</f>
        <v/>
      </c>
      <c r="Y688" s="66" t="str">
        <f t="shared" si="2"/>
        <v/>
      </c>
      <c r="Z688" s="59"/>
      <c r="AA688" s="59"/>
      <c r="AB688" s="59"/>
      <c r="AC688" s="70"/>
      <c r="AD688" s="70"/>
      <c r="AE688" s="71" t="str">
        <f t="shared" si="3"/>
        <v/>
      </c>
      <c r="AF688" s="71" t="str">
        <f>IF(X688&lt;&gt;"",(HOUR(X688)+MINUTE(X688)/60)*custohh,"")</f>
        <v/>
      </c>
      <c r="AG688" s="70"/>
      <c r="AH688" s="71" t="str">
        <f t="shared" si="4"/>
        <v/>
      </c>
      <c r="AI688" s="59"/>
      <c r="AJ688" s="59"/>
      <c r="AK688" s="59"/>
      <c r="AL688" s="72"/>
      <c r="AM688" s="59"/>
      <c r="AN688" s="73"/>
      <c r="AO688" s="59"/>
      <c r="AP688" s="59"/>
      <c r="AQ688" s="74"/>
      <c r="AR688" s="74"/>
      <c r="AS688" s="62"/>
      <c r="AT688" s="62"/>
      <c r="AU688" s="59"/>
    </row>
    <row r="689">
      <c r="A689" s="59"/>
      <c r="B689" s="60" t="str">
        <f>IFERROR(VLOOKUP($A689,contratos,2,FALSE),"")</f>
        <v/>
      </c>
      <c r="C689" s="61" t="str">
        <f t="shared" si="1"/>
        <v/>
      </c>
      <c r="D689" s="62"/>
      <c r="E689" s="62"/>
      <c r="F689" s="63"/>
      <c r="G689" s="62"/>
      <c r="H689" s="65"/>
      <c r="I689" s="65"/>
      <c r="J689" s="66" t="str">
        <f>IF(I689&lt;&gt;"",(I689-H689)-almoco,"")</f>
        <v/>
      </c>
      <c r="K689" s="67"/>
      <c r="L689" s="59"/>
      <c r="M689" s="59"/>
      <c r="N689" s="68"/>
      <c r="O689" s="69"/>
      <c r="P689" s="69"/>
      <c r="Q689" s="59"/>
      <c r="R689" s="69"/>
      <c r="S689" s="59"/>
      <c r="T689" s="59"/>
      <c r="U689" s="62"/>
      <c r="V689" s="65"/>
      <c r="W689" s="65"/>
      <c r="X689" s="66" t="str">
        <f>IF(W689&lt;&gt;"",IF((W689-V689)-almoco&gt;=corte_almoco,(W689-V689)-almoco,(W689-V689)),"")</f>
        <v/>
      </c>
      <c r="Y689" s="66" t="str">
        <f t="shared" si="2"/>
        <v/>
      </c>
      <c r="Z689" s="59"/>
      <c r="AA689" s="59"/>
      <c r="AB689" s="59"/>
      <c r="AC689" s="70"/>
      <c r="AD689" s="70"/>
      <c r="AE689" s="71" t="str">
        <f t="shared" si="3"/>
        <v/>
      </c>
      <c r="AF689" s="71" t="str">
        <f>IF(X689&lt;&gt;"",(HOUR(X689)+MINUTE(X689)/60)*custohh,"")</f>
        <v/>
      </c>
      <c r="AG689" s="70"/>
      <c r="AH689" s="71" t="str">
        <f t="shared" si="4"/>
        <v/>
      </c>
      <c r="AI689" s="59"/>
      <c r="AJ689" s="59"/>
      <c r="AK689" s="59"/>
      <c r="AL689" s="72"/>
      <c r="AM689" s="59"/>
      <c r="AN689" s="73"/>
      <c r="AO689" s="59"/>
      <c r="AP689" s="59"/>
      <c r="AQ689" s="74"/>
      <c r="AR689" s="74"/>
      <c r="AS689" s="62"/>
      <c r="AT689" s="62"/>
      <c r="AU689" s="59"/>
    </row>
    <row r="690">
      <c r="A690" s="59"/>
      <c r="B690" s="60" t="str">
        <f>IFERROR(VLOOKUP($A690,contratos,2,FALSE),"")</f>
        <v/>
      </c>
      <c r="C690" s="61" t="str">
        <f t="shared" si="1"/>
        <v/>
      </c>
      <c r="D690" s="62"/>
      <c r="E690" s="62"/>
      <c r="F690" s="63"/>
      <c r="G690" s="62"/>
      <c r="H690" s="65"/>
      <c r="I690" s="65"/>
      <c r="J690" s="66" t="str">
        <f>IF(I690&lt;&gt;"",(I690-H690)-almoco,"")</f>
        <v/>
      </c>
      <c r="K690" s="67"/>
      <c r="L690" s="59"/>
      <c r="M690" s="59"/>
      <c r="N690" s="68"/>
      <c r="O690" s="69"/>
      <c r="P690" s="69"/>
      <c r="Q690" s="59"/>
      <c r="R690" s="69"/>
      <c r="S690" s="59"/>
      <c r="T690" s="59"/>
      <c r="U690" s="62"/>
      <c r="V690" s="65"/>
      <c r="W690" s="65"/>
      <c r="X690" s="66" t="str">
        <f>IF(W690&lt;&gt;"",IF((W690-V690)-almoco&gt;=corte_almoco,(W690-V690)-almoco,(W690-V690)),"")</f>
        <v/>
      </c>
      <c r="Y690" s="66" t="str">
        <f t="shared" si="2"/>
        <v/>
      </c>
      <c r="Z690" s="59"/>
      <c r="AA690" s="59"/>
      <c r="AB690" s="59"/>
      <c r="AC690" s="70"/>
      <c r="AD690" s="70"/>
      <c r="AE690" s="71" t="str">
        <f t="shared" si="3"/>
        <v/>
      </c>
      <c r="AF690" s="71" t="str">
        <f>IF(X690&lt;&gt;"",(HOUR(X690)+MINUTE(X690)/60)*custohh,"")</f>
        <v/>
      </c>
      <c r="AG690" s="70"/>
      <c r="AH690" s="71" t="str">
        <f t="shared" si="4"/>
        <v/>
      </c>
      <c r="AI690" s="59"/>
      <c r="AJ690" s="59"/>
      <c r="AK690" s="59"/>
      <c r="AL690" s="72"/>
      <c r="AM690" s="59"/>
      <c r="AN690" s="73"/>
      <c r="AO690" s="59"/>
      <c r="AP690" s="59"/>
      <c r="AQ690" s="74"/>
      <c r="AR690" s="74"/>
      <c r="AS690" s="62"/>
      <c r="AT690" s="62"/>
      <c r="AU690" s="59"/>
    </row>
    <row r="691">
      <c r="A691" s="59"/>
      <c r="B691" s="60" t="str">
        <f>IFERROR(VLOOKUP($A691,contratos,2,FALSE),"")</f>
        <v/>
      </c>
      <c r="C691" s="61" t="str">
        <f t="shared" si="1"/>
        <v/>
      </c>
      <c r="D691" s="62"/>
      <c r="E691" s="62"/>
      <c r="F691" s="63"/>
      <c r="G691" s="62"/>
      <c r="H691" s="65"/>
      <c r="I691" s="65"/>
      <c r="J691" s="66" t="str">
        <f>IF(I691&lt;&gt;"",(I691-H691)-almoco,"")</f>
        <v/>
      </c>
      <c r="K691" s="67"/>
      <c r="L691" s="59"/>
      <c r="M691" s="59"/>
      <c r="N691" s="68"/>
      <c r="O691" s="69"/>
      <c r="P691" s="69"/>
      <c r="Q691" s="59"/>
      <c r="R691" s="69"/>
      <c r="S691" s="59"/>
      <c r="T691" s="59"/>
      <c r="U691" s="62"/>
      <c r="V691" s="65"/>
      <c r="W691" s="65"/>
      <c r="X691" s="66" t="str">
        <f>IF(W691&lt;&gt;"",IF((W691-V691)-almoco&gt;=corte_almoco,(W691-V691)-almoco,(W691-V691)),"")</f>
        <v/>
      </c>
      <c r="Y691" s="66" t="str">
        <f t="shared" si="2"/>
        <v/>
      </c>
      <c r="Z691" s="59"/>
      <c r="AA691" s="59"/>
      <c r="AB691" s="59"/>
      <c r="AC691" s="70"/>
      <c r="AD691" s="70"/>
      <c r="AE691" s="71" t="str">
        <f t="shared" si="3"/>
        <v/>
      </c>
      <c r="AF691" s="71" t="str">
        <f>IF(X691&lt;&gt;"",(HOUR(X691)+MINUTE(X691)/60)*custohh,"")</f>
        <v/>
      </c>
      <c r="AG691" s="70"/>
      <c r="AH691" s="71" t="str">
        <f t="shared" si="4"/>
        <v/>
      </c>
      <c r="AI691" s="59"/>
      <c r="AJ691" s="59"/>
      <c r="AK691" s="59"/>
      <c r="AL691" s="72"/>
      <c r="AM691" s="59"/>
      <c r="AN691" s="73"/>
      <c r="AO691" s="59"/>
      <c r="AP691" s="59"/>
      <c r="AQ691" s="74"/>
      <c r="AR691" s="74"/>
      <c r="AS691" s="62"/>
      <c r="AT691" s="62"/>
      <c r="AU691" s="59"/>
    </row>
    <row r="692">
      <c r="A692" s="59"/>
      <c r="B692" s="60" t="str">
        <f>IFERROR(VLOOKUP($A692,contratos,2,FALSE),"")</f>
        <v/>
      </c>
      <c r="C692" s="61" t="str">
        <f t="shared" si="1"/>
        <v/>
      </c>
      <c r="D692" s="62"/>
      <c r="E692" s="62"/>
      <c r="F692" s="63"/>
      <c r="G692" s="62"/>
      <c r="H692" s="65"/>
      <c r="I692" s="65"/>
      <c r="J692" s="66" t="str">
        <f>IF(I692&lt;&gt;"",(I692-H692)-almoco,"")</f>
        <v/>
      </c>
      <c r="K692" s="67"/>
      <c r="L692" s="59"/>
      <c r="M692" s="59"/>
      <c r="N692" s="68"/>
      <c r="O692" s="69"/>
      <c r="P692" s="69"/>
      <c r="Q692" s="59"/>
      <c r="R692" s="69"/>
      <c r="S692" s="59"/>
      <c r="T692" s="59"/>
      <c r="U692" s="62"/>
      <c r="V692" s="65"/>
      <c r="W692" s="65"/>
      <c r="X692" s="66" t="str">
        <f>IF(W692&lt;&gt;"",IF((W692-V692)-almoco&gt;=corte_almoco,(W692-V692)-almoco,(W692-V692)),"")</f>
        <v/>
      </c>
      <c r="Y692" s="66" t="str">
        <f t="shared" si="2"/>
        <v/>
      </c>
      <c r="Z692" s="59"/>
      <c r="AA692" s="59"/>
      <c r="AB692" s="59"/>
      <c r="AC692" s="70"/>
      <c r="AD692" s="70"/>
      <c r="AE692" s="71" t="str">
        <f t="shared" si="3"/>
        <v/>
      </c>
      <c r="AF692" s="71" t="str">
        <f>IF(X692&lt;&gt;"",(HOUR(X692)+MINUTE(X692)/60)*custohh,"")</f>
        <v/>
      </c>
      <c r="AG692" s="70"/>
      <c r="AH692" s="71" t="str">
        <f t="shared" si="4"/>
        <v/>
      </c>
      <c r="AI692" s="59"/>
      <c r="AJ692" s="59"/>
      <c r="AK692" s="59"/>
      <c r="AL692" s="72"/>
      <c r="AM692" s="59"/>
      <c r="AN692" s="73"/>
      <c r="AO692" s="59"/>
      <c r="AP692" s="59"/>
      <c r="AQ692" s="74"/>
      <c r="AR692" s="74"/>
      <c r="AS692" s="62"/>
      <c r="AT692" s="62"/>
      <c r="AU692" s="59"/>
    </row>
    <row r="693">
      <c r="A693" s="59"/>
      <c r="B693" s="60" t="str">
        <f>IFERROR(VLOOKUP($A693,contratos,2,FALSE),"")</f>
        <v/>
      </c>
      <c r="C693" s="61" t="str">
        <f t="shared" si="1"/>
        <v/>
      </c>
      <c r="D693" s="62"/>
      <c r="E693" s="62"/>
      <c r="F693" s="63"/>
      <c r="G693" s="62"/>
      <c r="H693" s="65"/>
      <c r="I693" s="65"/>
      <c r="J693" s="66" t="str">
        <f>IF(I693&lt;&gt;"",(I693-H693)-almoco,"")</f>
        <v/>
      </c>
      <c r="K693" s="67"/>
      <c r="L693" s="59"/>
      <c r="M693" s="59"/>
      <c r="N693" s="68"/>
      <c r="O693" s="69"/>
      <c r="P693" s="69"/>
      <c r="Q693" s="59"/>
      <c r="R693" s="69"/>
      <c r="S693" s="59"/>
      <c r="T693" s="59"/>
      <c r="U693" s="62"/>
      <c r="V693" s="65"/>
      <c r="W693" s="65"/>
      <c r="X693" s="66" t="str">
        <f>IF(W693&lt;&gt;"",IF((W693-V693)-almoco&gt;=corte_almoco,(W693-V693)-almoco,(W693-V693)),"")</f>
        <v/>
      </c>
      <c r="Y693" s="66" t="str">
        <f t="shared" si="2"/>
        <v/>
      </c>
      <c r="Z693" s="59"/>
      <c r="AA693" s="59"/>
      <c r="AB693" s="59"/>
      <c r="AC693" s="70"/>
      <c r="AD693" s="70"/>
      <c r="AE693" s="71" t="str">
        <f t="shared" si="3"/>
        <v/>
      </c>
      <c r="AF693" s="71" t="str">
        <f>IF(X693&lt;&gt;"",(HOUR(X693)+MINUTE(X693)/60)*custohh,"")</f>
        <v/>
      </c>
      <c r="AG693" s="70"/>
      <c r="AH693" s="71" t="str">
        <f t="shared" si="4"/>
        <v/>
      </c>
      <c r="AI693" s="59"/>
      <c r="AJ693" s="59"/>
      <c r="AK693" s="59"/>
      <c r="AL693" s="72"/>
      <c r="AM693" s="59"/>
      <c r="AN693" s="73"/>
      <c r="AO693" s="59"/>
      <c r="AP693" s="59"/>
      <c r="AQ693" s="74"/>
      <c r="AR693" s="74"/>
      <c r="AS693" s="62"/>
      <c r="AT693" s="62"/>
      <c r="AU693" s="59"/>
    </row>
    <row r="694">
      <c r="A694" s="59"/>
      <c r="B694" s="60" t="str">
        <f>IFERROR(VLOOKUP($A694,contratos,2,FALSE),"")</f>
        <v/>
      </c>
      <c r="C694" s="61" t="str">
        <f t="shared" si="1"/>
        <v/>
      </c>
      <c r="D694" s="62"/>
      <c r="E694" s="62"/>
      <c r="F694" s="63"/>
      <c r="G694" s="62"/>
      <c r="H694" s="65"/>
      <c r="I694" s="65"/>
      <c r="J694" s="66" t="str">
        <f>IF(I694&lt;&gt;"",(I694-H694)-almoco,"")</f>
        <v/>
      </c>
      <c r="K694" s="67"/>
      <c r="L694" s="59"/>
      <c r="M694" s="59"/>
      <c r="N694" s="68"/>
      <c r="O694" s="69"/>
      <c r="P694" s="69"/>
      <c r="Q694" s="59"/>
      <c r="R694" s="69"/>
      <c r="S694" s="59"/>
      <c r="T694" s="59"/>
      <c r="U694" s="62"/>
      <c r="V694" s="65"/>
      <c r="W694" s="65"/>
      <c r="X694" s="66" t="str">
        <f>IF(W694&lt;&gt;"",IF((W694-V694)-almoco&gt;=corte_almoco,(W694-V694)-almoco,(W694-V694)),"")</f>
        <v/>
      </c>
      <c r="Y694" s="66" t="str">
        <f t="shared" si="2"/>
        <v/>
      </c>
      <c r="Z694" s="59"/>
      <c r="AA694" s="59"/>
      <c r="AB694" s="59"/>
      <c r="AC694" s="70"/>
      <c r="AD694" s="70"/>
      <c r="AE694" s="71" t="str">
        <f t="shared" si="3"/>
        <v/>
      </c>
      <c r="AF694" s="71" t="str">
        <f>IF(X694&lt;&gt;"",(HOUR(X694)+MINUTE(X694)/60)*custohh,"")</f>
        <v/>
      </c>
      <c r="AG694" s="70"/>
      <c r="AH694" s="71" t="str">
        <f t="shared" si="4"/>
        <v/>
      </c>
      <c r="AI694" s="59"/>
      <c r="AJ694" s="59"/>
      <c r="AK694" s="59"/>
      <c r="AL694" s="72"/>
      <c r="AM694" s="59"/>
      <c r="AN694" s="73"/>
      <c r="AO694" s="59"/>
      <c r="AP694" s="59"/>
      <c r="AQ694" s="74"/>
      <c r="AR694" s="74"/>
      <c r="AS694" s="62"/>
      <c r="AT694" s="62"/>
      <c r="AU694" s="59"/>
    </row>
    <row r="695">
      <c r="A695" s="59"/>
      <c r="B695" s="60" t="str">
        <f>IFERROR(VLOOKUP($A695,contratos,2,FALSE),"")</f>
        <v/>
      </c>
      <c r="C695" s="61" t="str">
        <f t="shared" si="1"/>
        <v/>
      </c>
      <c r="D695" s="62"/>
      <c r="E695" s="62"/>
      <c r="F695" s="63"/>
      <c r="G695" s="62"/>
      <c r="H695" s="65"/>
      <c r="I695" s="65"/>
      <c r="J695" s="66" t="str">
        <f>IF(I695&lt;&gt;"",(I695-H695)-almoco,"")</f>
        <v/>
      </c>
      <c r="K695" s="67"/>
      <c r="L695" s="59"/>
      <c r="M695" s="59"/>
      <c r="N695" s="68"/>
      <c r="O695" s="69"/>
      <c r="P695" s="69"/>
      <c r="Q695" s="59"/>
      <c r="R695" s="69"/>
      <c r="S695" s="59"/>
      <c r="T695" s="59"/>
      <c r="U695" s="62"/>
      <c r="V695" s="65"/>
      <c r="W695" s="65"/>
      <c r="X695" s="66" t="str">
        <f>IF(W695&lt;&gt;"",IF((W695-V695)-almoco&gt;=corte_almoco,(W695-V695)-almoco,(W695-V695)),"")</f>
        <v/>
      </c>
      <c r="Y695" s="66" t="str">
        <f t="shared" si="2"/>
        <v/>
      </c>
      <c r="Z695" s="59"/>
      <c r="AA695" s="59"/>
      <c r="AB695" s="59"/>
      <c r="AC695" s="70"/>
      <c r="AD695" s="70"/>
      <c r="AE695" s="71" t="str">
        <f t="shared" si="3"/>
        <v/>
      </c>
      <c r="AF695" s="71" t="str">
        <f>IF(X695&lt;&gt;"",(HOUR(X695)+MINUTE(X695)/60)*custohh,"")</f>
        <v/>
      </c>
      <c r="AG695" s="70"/>
      <c r="AH695" s="71" t="str">
        <f t="shared" si="4"/>
        <v/>
      </c>
      <c r="AI695" s="59"/>
      <c r="AJ695" s="59"/>
      <c r="AK695" s="59"/>
      <c r="AL695" s="72"/>
      <c r="AM695" s="59"/>
      <c r="AN695" s="73"/>
      <c r="AO695" s="59"/>
      <c r="AP695" s="59"/>
      <c r="AQ695" s="74"/>
      <c r="AR695" s="74"/>
      <c r="AS695" s="62"/>
      <c r="AT695" s="62"/>
      <c r="AU695" s="59"/>
    </row>
    <row r="696">
      <c r="A696" s="59"/>
      <c r="B696" s="60" t="str">
        <f>IFERROR(VLOOKUP($A696,contratos,2,FALSE),"")</f>
        <v/>
      </c>
      <c r="C696" s="61" t="str">
        <f t="shared" si="1"/>
        <v/>
      </c>
      <c r="D696" s="62"/>
      <c r="E696" s="62"/>
      <c r="F696" s="63"/>
      <c r="G696" s="62"/>
      <c r="H696" s="65"/>
      <c r="I696" s="65"/>
      <c r="J696" s="66" t="str">
        <f>IF(I696&lt;&gt;"",(I696-H696)-almoco,"")</f>
        <v/>
      </c>
      <c r="K696" s="67"/>
      <c r="L696" s="59"/>
      <c r="M696" s="59"/>
      <c r="N696" s="68"/>
      <c r="O696" s="69"/>
      <c r="P696" s="69"/>
      <c r="Q696" s="59"/>
      <c r="R696" s="69"/>
      <c r="S696" s="59"/>
      <c r="T696" s="59"/>
      <c r="U696" s="62"/>
      <c r="V696" s="65"/>
      <c r="W696" s="65"/>
      <c r="X696" s="66" t="str">
        <f>IF(W696&lt;&gt;"",IF((W696-V696)-almoco&gt;=corte_almoco,(W696-V696)-almoco,(W696-V696)),"")</f>
        <v/>
      </c>
      <c r="Y696" s="66" t="str">
        <f t="shared" si="2"/>
        <v/>
      </c>
      <c r="Z696" s="59"/>
      <c r="AA696" s="59"/>
      <c r="AB696" s="59"/>
      <c r="AC696" s="70"/>
      <c r="AD696" s="70"/>
      <c r="AE696" s="71" t="str">
        <f t="shared" si="3"/>
        <v/>
      </c>
      <c r="AF696" s="71" t="str">
        <f>IF(X696&lt;&gt;"",(HOUR(X696)+MINUTE(X696)/60)*custohh,"")</f>
        <v/>
      </c>
      <c r="AG696" s="70"/>
      <c r="AH696" s="71" t="str">
        <f t="shared" si="4"/>
        <v/>
      </c>
      <c r="AI696" s="59"/>
      <c r="AJ696" s="59"/>
      <c r="AK696" s="59"/>
      <c r="AL696" s="72"/>
      <c r="AM696" s="59"/>
      <c r="AN696" s="73"/>
      <c r="AO696" s="59"/>
      <c r="AP696" s="59"/>
      <c r="AQ696" s="74"/>
      <c r="AR696" s="74"/>
      <c r="AS696" s="62"/>
      <c r="AT696" s="62"/>
      <c r="AU696" s="59"/>
    </row>
    <row r="697">
      <c r="A697" s="59"/>
      <c r="B697" s="60" t="str">
        <f>IFERROR(VLOOKUP($A697,contratos,2,FALSE),"")</f>
        <v/>
      </c>
      <c r="C697" s="61" t="str">
        <f t="shared" si="1"/>
        <v/>
      </c>
      <c r="D697" s="62"/>
      <c r="E697" s="62"/>
      <c r="F697" s="63"/>
      <c r="G697" s="62"/>
      <c r="H697" s="65"/>
      <c r="I697" s="65"/>
      <c r="J697" s="66" t="str">
        <f>IF(I697&lt;&gt;"",(I697-H697)-almoco,"")</f>
        <v/>
      </c>
      <c r="K697" s="67"/>
      <c r="L697" s="59"/>
      <c r="M697" s="59"/>
      <c r="N697" s="68"/>
      <c r="O697" s="69"/>
      <c r="P697" s="69"/>
      <c r="Q697" s="59"/>
      <c r="R697" s="69"/>
      <c r="S697" s="59"/>
      <c r="T697" s="59"/>
      <c r="U697" s="62"/>
      <c r="V697" s="65"/>
      <c r="W697" s="65"/>
      <c r="X697" s="66" t="str">
        <f>IF(W697&lt;&gt;"",IF((W697-V697)-almoco&gt;=corte_almoco,(W697-V697)-almoco,(W697-V697)),"")</f>
        <v/>
      </c>
      <c r="Y697" s="66" t="str">
        <f t="shared" si="2"/>
        <v/>
      </c>
      <c r="Z697" s="59"/>
      <c r="AA697" s="59"/>
      <c r="AB697" s="59"/>
      <c r="AC697" s="70"/>
      <c r="AD697" s="70"/>
      <c r="AE697" s="71" t="str">
        <f t="shared" si="3"/>
        <v/>
      </c>
      <c r="AF697" s="71" t="str">
        <f>IF(X697&lt;&gt;"",(HOUR(X697)+MINUTE(X697)/60)*custohh,"")</f>
        <v/>
      </c>
      <c r="AG697" s="70"/>
      <c r="AH697" s="71" t="str">
        <f t="shared" si="4"/>
        <v/>
      </c>
      <c r="AI697" s="59"/>
      <c r="AJ697" s="59"/>
      <c r="AK697" s="59"/>
      <c r="AL697" s="72"/>
      <c r="AM697" s="59"/>
      <c r="AN697" s="73"/>
      <c r="AO697" s="59"/>
      <c r="AP697" s="59"/>
      <c r="AQ697" s="74"/>
      <c r="AR697" s="74"/>
      <c r="AS697" s="62"/>
      <c r="AT697" s="62"/>
      <c r="AU697" s="59"/>
    </row>
    <row r="698">
      <c r="A698" s="59"/>
      <c r="B698" s="60" t="str">
        <f>IFERROR(VLOOKUP($A698,contratos,2,FALSE),"")</f>
        <v/>
      </c>
      <c r="C698" s="61" t="str">
        <f t="shared" si="1"/>
        <v/>
      </c>
      <c r="D698" s="62"/>
      <c r="E698" s="62"/>
      <c r="F698" s="63"/>
      <c r="G698" s="62"/>
      <c r="H698" s="65"/>
      <c r="I698" s="65"/>
      <c r="J698" s="66" t="str">
        <f>IF(I698&lt;&gt;"",(I698-H698)-almoco,"")</f>
        <v/>
      </c>
      <c r="K698" s="67"/>
      <c r="L698" s="59"/>
      <c r="M698" s="59"/>
      <c r="N698" s="68"/>
      <c r="O698" s="69"/>
      <c r="P698" s="69"/>
      <c r="Q698" s="59"/>
      <c r="R698" s="69"/>
      <c r="S698" s="59"/>
      <c r="T698" s="59"/>
      <c r="U698" s="62"/>
      <c r="V698" s="65"/>
      <c r="W698" s="65"/>
      <c r="X698" s="66" t="str">
        <f>IF(W698&lt;&gt;"",IF((W698-V698)-almoco&gt;=corte_almoco,(W698-V698)-almoco,(W698-V698)),"")</f>
        <v/>
      </c>
      <c r="Y698" s="66" t="str">
        <f t="shared" si="2"/>
        <v/>
      </c>
      <c r="Z698" s="59"/>
      <c r="AA698" s="59"/>
      <c r="AB698" s="59"/>
      <c r="AC698" s="70"/>
      <c r="AD698" s="70"/>
      <c r="AE698" s="71" t="str">
        <f t="shared" si="3"/>
        <v/>
      </c>
      <c r="AF698" s="71" t="str">
        <f>IF(X698&lt;&gt;"",(HOUR(X698)+MINUTE(X698)/60)*custohh,"")</f>
        <v/>
      </c>
      <c r="AG698" s="70"/>
      <c r="AH698" s="71" t="str">
        <f t="shared" si="4"/>
        <v/>
      </c>
      <c r="AI698" s="59"/>
      <c r="AJ698" s="59"/>
      <c r="AK698" s="59"/>
      <c r="AL698" s="72"/>
      <c r="AM698" s="59"/>
      <c r="AN698" s="73"/>
      <c r="AO698" s="59"/>
      <c r="AP698" s="59"/>
      <c r="AQ698" s="74"/>
      <c r="AR698" s="74"/>
      <c r="AS698" s="62"/>
      <c r="AT698" s="62"/>
      <c r="AU698" s="59"/>
    </row>
    <row r="699">
      <c r="A699" s="59"/>
      <c r="B699" s="60" t="str">
        <f>IFERROR(VLOOKUP($A699,contratos,2,FALSE),"")</f>
        <v/>
      </c>
      <c r="C699" s="61" t="str">
        <f t="shared" si="1"/>
        <v/>
      </c>
      <c r="D699" s="62"/>
      <c r="E699" s="62"/>
      <c r="F699" s="63"/>
      <c r="G699" s="62"/>
      <c r="H699" s="65"/>
      <c r="I699" s="65"/>
      <c r="J699" s="66" t="str">
        <f>IF(I699&lt;&gt;"",(I699-H699)-almoco,"")</f>
        <v/>
      </c>
      <c r="K699" s="67"/>
      <c r="L699" s="59"/>
      <c r="M699" s="59"/>
      <c r="N699" s="68"/>
      <c r="O699" s="69"/>
      <c r="P699" s="69"/>
      <c r="Q699" s="59"/>
      <c r="R699" s="69"/>
      <c r="S699" s="59"/>
      <c r="T699" s="59"/>
      <c r="U699" s="62"/>
      <c r="V699" s="65"/>
      <c r="W699" s="65"/>
      <c r="X699" s="66" t="str">
        <f>IF(W699&lt;&gt;"",IF((W699-V699)-almoco&gt;=corte_almoco,(W699-V699)-almoco,(W699-V699)),"")</f>
        <v/>
      </c>
      <c r="Y699" s="66" t="str">
        <f t="shared" si="2"/>
        <v/>
      </c>
      <c r="Z699" s="59"/>
      <c r="AA699" s="59"/>
      <c r="AB699" s="59"/>
      <c r="AC699" s="70"/>
      <c r="AD699" s="70"/>
      <c r="AE699" s="71" t="str">
        <f t="shared" si="3"/>
        <v/>
      </c>
      <c r="AF699" s="71" t="str">
        <f>IF(X699&lt;&gt;"",(HOUR(X699)+MINUTE(X699)/60)*custohh,"")</f>
        <v/>
      </c>
      <c r="AG699" s="70"/>
      <c r="AH699" s="71" t="str">
        <f t="shared" si="4"/>
        <v/>
      </c>
      <c r="AI699" s="59"/>
      <c r="AJ699" s="59"/>
      <c r="AK699" s="59"/>
      <c r="AL699" s="72"/>
      <c r="AM699" s="59"/>
      <c r="AN699" s="73"/>
      <c r="AO699" s="59"/>
      <c r="AP699" s="59"/>
      <c r="AQ699" s="74"/>
      <c r="AR699" s="74"/>
      <c r="AS699" s="62"/>
      <c r="AT699" s="62"/>
      <c r="AU699" s="59"/>
    </row>
    <row r="700">
      <c r="A700" s="59"/>
      <c r="B700" s="60" t="str">
        <f>IFERROR(VLOOKUP($A700,contratos,2,FALSE),"")</f>
        <v/>
      </c>
      <c r="C700" s="61" t="str">
        <f t="shared" si="1"/>
        <v/>
      </c>
      <c r="D700" s="62"/>
      <c r="E700" s="62"/>
      <c r="F700" s="63"/>
      <c r="G700" s="62"/>
      <c r="H700" s="65"/>
      <c r="I700" s="65"/>
      <c r="J700" s="66" t="str">
        <f>IF(I700&lt;&gt;"",(I700-H700)-almoco,"")</f>
        <v/>
      </c>
      <c r="K700" s="67"/>
      <c r="L700" s="59"/>
      <c r="M700" s="59"/>
      <c r="N700" s="68"/>
      <c r="O700" s="69"/>
      <c r="P700" s="69"/>
      <c r="Q700" s="59"/>
      <c r="R700" s="69"/>
      <c r="S700" s="59"/>
      <c r="T700" s="59"/>
      <c r="U700" s="62"/>
      <c r="V700" s="65"/>
      <c r="W700" s="65"/>
      <c r="X700" s="66" t="str">
        <f>IF(W700&lt;&gt;"",IF((W700-V700)-almoco&gt;=corte_almoco,(W700-V700)-almoco,(W700-V700)),"")</f>
        <v/>
      </c>
      <c r="Y700" s="66" t="str">
        <f t="shared" si="2"/>
        <v/>
      </c>
      <c r="Z700" s="59"/>
      <c r="AA700" s="59"/>
      <c r="AB700" s="59"/>
      <c r="AC700" s="70"/>
      <c r="AD700" s="70"/>
      <c r="AE700" s="71" t="str">
        <f t="shared" si="3"/>
        <v/>
      </c>
      <c r="AF700" s="71" t="str">
        <f>IF(X700&lt;&gt;"",(HOUR(X700)+MINUTE(X700)/60)*custohh,"")</f>
        <v/>
      </c>
      <c r="AG700" s="70"/>
      <c r="AH700" s="71" t="str">
        <f t="shared" si="4"/>
        <v/>
      </c>
      <c r="AI700" s="59"/>
      <c r="AJ700" s="59"/>
      <c r="AK700" s="59"/>
      <c r="AL700" s="72"/>
      <c r="AM700" s="59"/>
      <c r="AN700" s="73"/>
      <c r="AO700" s="59"/>
      <c r="AP700" s="59"/>
      <c r="AQ700" s="74"/>
      <c r="AR700" s="74"/>
      <c r="AS700" s="62"/>
      <c r="AT700" s="62"/>
      <c r="AU700" s="59"/>
    </row>
    <row r="701">
      <c r="A701" s="59"/>
      <c r="B701" s="60" t="str">
        <f>IFERROR(VLOOKUP($A701,contratos,2,FALSE),"")</f>
        <v/>
      </c>
      <c r="C701" s="61" t="str">
        <f t="shared" si="1"/>
        <v/>
      </c>
      <c r="D701" s="62"/>
      <c r="E701" s="62"/>
      <c r="F701" s="63"/>
      <c r="G701" s="62"/>
      <c r="H701" s="65"/>
      <c r="I701" s="65"/>
      <c r="J701" s="66" t="str">
        <f>IF(I701&lt;&gt;"",(I701-H701)-almoco,"")</f>
        <v/>
      </c>
      <c r="K701" s="67"/>
      <c r="L701" s="59"/>
      <c r="M701" s="59"/>
      <c r="N701" s="68"/>
      <c r="O701" s="69"/>
      <c r="P701" s="69"/>
      <c r="Q701" s="59"/>
      <c r="R701" s="69"/>
      <c r="S701" s="59"/>
      <c r="T701" s="59"/>
      <c r="U701" s="62"/>
      <c r="V701" s="65"/>
      <c r="W701" s="65"/>
      <c r="X701" s="66" t="str">
        <f>IF(W701&lt;&gt;"",IF((W701-V701)-almoco&gt;=corte_almoco,(W701-V701)-almoco,(W701-V701)),"")</f>
        <v/>
      </c>
      <c r="Y701" s="66" t="str">
        <f t="shared" si="2"/>
        <v/>
      </c>
      <c r="Z701" s="59"/>
      <c r="AA701" s="59"/>
      <c r="AB701" s="59"/>
      <c r="AC701" s="70"/>
      <c r="AD701" s="70"/>
      <c r="AE701" s="71" t="str">
        <f t="shared" si="3"/>
        <v/>
      </c>
      <c r="AF701" s="71" t="str">
        <f>IF(X701&lt;&gt;"",(HOUR(X701)+MINUTE(X701)/60)*custohh,"")</f>
        <v/>
      </c>
      <c r="AG701" s="70"/>
      <c r="AH701" s="71" t="str">
        <f t="shared" si="4"/>
        <v/>
      </c>
      <c r="AI701" s="59"/>
      <c r="AJ701" s="59"/>
      <c r="AK701" s="59"/>
      <c r="AL701" s="72"/>
      <c r="AM701" s="59"/>
      <c r="AN701" s="73"/>
      <c r="AO701" s="59"/>
      <c r="AP701" s="59"/>
      <c r="AQ701" s="74"/>
      <c r="AR701" s="74"/>
      <c r="AS701" s="62"/>
      <c r="AT701" s="62"/>
      <c r="AU701" s="59"/>
    </row>
    <row r="702">
      <c r="A702" s="59"/>
      <c r="B702" s="60" t="str">
        <f>IFERROR(VLOOKUP($A702,contratos,2,FALSE),"")</f>
        <v/>
      </c>
      <c r="C702" s="61" t="str">
        <f t="shared" si="1"/>
        <v/>
      </c>
      <c r="D702" s="62"/>
      <c r="E702" s="62"/>
      <c r="F702" s="63"/>
      <c r="G702" s="62"/>
      <c r="H702" s="65"/>
      <c r="I702" s="65"/>
      <c r="J702" s="66" t="str">
        <f>IF(I702&lt;&gt;"",(I702-H702)-almoco,"")</f>
        <v/>
      </c>
      <c r="K702" s="67"/>
      <c r="L702" s="59"/>
      <c r="M702" s="59"/>
      <c r="N702" s="68"/>
      <c r="O702" s="69"/>
      <c r="P702" s="69"/>
      <c r="Q702" s="59"/>
      <c r="R702" s="69"/>
      <c r="S702" s="59"/>
      <c r="T702" s="59"/>
      <c r="U702" s="62"/>
      <c r="V702" s="65"/>
      <c r="W702" s="65"/>
      <c r="X702" s="66" t="str">
        <f>IF(W702&lt;&gt;"",IF((W702-V702)-almoco&gt;=corte_almoco,(W702-V702)-almoco,(W702-V702)),"")</f>
        <v/>
      </c>
      <c r="Y702" s="66" t="str">
        <f t="shared" si="2"/>
        <v/>
      </c>
      <c r="Z702" s="59"/>
      <c r="AA702" s="59"/>
      <c r="AB702" s="59"/>
      <c r="AC702" s="70"/>
      <c r="AD702" s="70"/>
      <c r="AE702" s="71" t="str">
        <f t="shared" si="3"/>
        <v/>
      </c>
      <c r="AF702" s="71" t="str">
        <f>IF(X702&lt;&gt;"",(HOUR(X702)+MINUTE(X702)/60)*custohh,"")</f>
        <v/>
      </c>
      <c r="AG702" s="70"/>
      <c r="AH702" s="71" t="str">
        <f t="shared" si="4"/>
        <v/>
      </c>
      <c r="AI702" s="59"/>
      <c r="AJ702" s="59"/>
      <c r="AK702" s="59"/>
      <c r="AL702" s="72"/>
      <c r="AM702" s="59"/>
      <c r="AN702" s="73"/>
      <c r="AO702" s="59"/>
      <c r="AP702" s="59"/>
      <c r="AQ702" s="74"/>
      <c r="AR702" s="74"/>
      <c r="AS702" s="62"/>
      <c r="AT702" s="62"/>
      <c r="AU702" s="59"/>
    </row>
    <row r="703">
      <c r="A703" s="59"/>
      <c r="B703" s="60" t="str">
        <f>IFERROR(VLOOKUP($A703,contratos,2,FALSE),"")</f>
        <v/>
      </c>
      <c r="C703" s="61" t="str">
        <f t="shared" si="1"/>
        <v/>
      </c>
      <c r="D703" s="62"/>
      <c r="E703" s="62"/>
      <c r="F703" s="63"/>
      <c r="G703" s="62"/>
      <c r="H703" s="65"/>
      <c r="I703" s="65"/>
      <c r="J703" s="66" t="str">
        <f>IF(I703&lt;&gt;"",(I703-H703)-almoco,"")</f>
        <v/>
      </c>
      <c r="K703" s="67"/>
      <c r="L703" s="59"/>
      <c r="M703" s="59"/>
      <c r="N703" s="68"/>
      <c r="O703" s="69"/>
      <c r="P703" s="69"/>
      <c r="Q703" s="59"/>
      <c r="R703" s="69"/>
      <c r="S703" s="59"/>
      <c r="T703" s="59"/>
      <c r="U703" s="62"/>
      <c r="V703" s="65"/>
      <c r="W703" s="65"/>
      <c r="X703" s="66" t="str">
        <f>IF(W703&lt;&gt;"",IF((W703-V703)-almoco&gt;=corte_almoco,(W703-V703)-almoco,(W703-V703)),"")</f>
        <v/>
      </c>
      <c r="Y703" s="66" t="str">
        <f t="shared" si="2"/>
        <v/>
      </c>
      <c r="Z703" s="59"/>
      <c r="AA703" s="59"/>
      <c r="AB703" s="59"/>
      <c r="AC703" s="70"/>
      <c r="AD703" s="70"/>
      <c r="AE703" s="71" t="str">
        <f t="shared" si="3"/>
        <v/>
      </c>
      <c r="AF703" s="71" t="str">
        <f>IF(X703&lt;&gt;"",(HOUR(X703)+MINUTE(X703)/60)*custohh,"")</f>
        <v/>
      </c>
      <c r="AG703" s="70"/>
      <c r="AH703" s="71" t="str">
        <f t="shared" si="4"/>
        <v/>
      </c>
      <c r="AI703" s="59"/>
      <c r="AJ703" s="59"/>
      <c r="AK703" s="59"/>
      <c r="AL703" s="72"/>
      <c r="AM703" s="59"/>
      <c r="AN703" s="73"/>
      <c r="AO703" s="59"/>
      <c r="AP703" s="59"/>
      <c r="AQ703" s="74"/>
      <c r="AR703" s="74"/>
      <c r="AS703" s="62"/>
      <c r="AT703" s="62"/>
      <c r="AU703" s="59"/>
    </row>
    <row r="704">
      <c r="A704" s="59"/>
      <c r="B704" s="60" t="str">
        <f>IFERROR(VLOOKUP($A704,contratos,2,FALSE),"")</f>
        <v/>
      </c>
      <c r="C704" s="61" t="str">
        <f t="shared" si="1"/>
        <v/>
      </c>
      <c r="D704" s="62"/>
      <c r="E704" s="62"/>
      <c r="F704" s="63"/>
      <c r="G704" s="62"/>
      <c r="H704" s="65"/>
      <c r="I704" s="65"/>
      <c r="J704" s="66" t="str">
        <f>IF(I704&lt;&gt;"",(I704-H704)-almoco,"")</f>
        <v/>
      </c>
      <c r="K704" s="67"/>
      <c r="L704" s="59"/>
      <c r="M704" s="59"/>
      <c r="N704" s="68"/>
      <c r="O704" s="69"/>
      <c r="P704" s="69"/>
      <c r="Q704" s="59"/>
      <c r="R704" s="69"/>
      <c r="S704" s="59"/>
      <c r="T704" s="59"/>
      <c r="U704" s="62"/>
      <c r="V704" s="65"/>
      <c r="W704" s="65"/>
      <c r="X704" s="66" t="str">
        <f>IF(W704&lt;&gt;"",IF((W704-V704)-almoco&gt;=corte_almoco,(W704-V704)-almoco,(W704-V704)),"")</f>
        <v/>
      </c>
      <c r="Y704" s="66" t="str">
        <f t="shared" si="2"/>
        <v/>
      </c>
      <c r="Z704" s="59"/>
      <c r="AA704" s="59"/>
      <c r="AB704" s="59"/>
      <c r="AC704" s="70"/>
      <c r="AD704" s="70"/>
      <c r="AE704" s="71" t="str">
        <f t="shared" si="3"/>
        <v/>
      </c>
      <c r="AF704" s="71" t="str">
        <f>IF(X704&lt;&gt;"",(HOUR(X704)+MINUTE(X704)/60)*custohh,"")</f>
        <v/>
      </c>
      <c r="AG704" s="70"/>
      <c r="AH704" s="71" t="str">
        <f t="shared" si="4"/>
        <v/>
      </c>
      <c r="AI704" s="59"/>
      <c r="AJ704" s="59"/>
      <c r="AK704" s="59"/>
      <c r="AL704" s="72"/>
      <c r="AM704" s="59"/>
      <c r="AN704" s="73"/>
      <c r="AO704" s="59"/>
      <c r="AP704" s="59"/>
      <c r="AQ704" s="74"/>
      <c r="AR704" s="74"/>
      <c r="AS704" s="62"/>
      <c r="AT704" s="62"/>
      <c r="AU704" s="59"/>
    </row>
    <row r="705">
      <c r="A705" s="59"/>
      <c r="B705" s="60" t="str">
        <f>IFERROR(VLOOKUP($A705,contratos,2,FALSE),"")</f>
        <v/>
      </c>
      <c r="C705" s="61" t="str">
        <f t="shared" si="1"/>
        <v/>
      </c>
      <c r="D705" s="62"/>
      <c r="E705" s="62"/>
      <c r="F705" s="63"/>
      <c r="G705" s="62"/>
      <c r="H705" s="65"/>
      <c r="I705" s="65"/>
      <c r="J705" s="66" t="str">
        <f>IF(I705&lt;&gt;"",(I705-H705)-almoco,"")</f>
        <v/>
      </c>
      <c r="K705" s="67"/>
      <c r="L705" s="59"/>
      <c r="M705" s="59"/>
      <c r="N705" s="68"/>
      <c r="O705" s="69"/>
      <c r="P705" s="69"/>
      <c r="Q705" s="59"/>
      <c r="R705" s="69"/>
      <c r="S705" s="59"/>
      <c r="T705" s="59"/>
      <c r="U705" s="62"/>
      <c r="V705" s="65"/>
      <c r="W705" s="65"/>
      <c r="X705" s="66" t="str">
        <f>IF(W705&lt;&gt;"",IF((W705-V705)-almoco&gt;=corte_almoco,(W705-V705)-almoco,(W705-V705)),"")</f>
        <v/>
      </c>
      <c r="Y705" s="66" t="str">
        <f t="shared" si="2"/>
        <v/>
      </c>
      <c r="Z705" s="59"/>
      <c r="AA705" s="59"/>
      <c r="AB705" s="59"/>
      <c r="AC705" s="70"/>
      <c r="AD705" s="70"/>
      <c r="AE705" s="71" t="str">
        <f t="shared" si="3"/>
        <v/>
      </c>
      <c r="AF705" s="71" t="str">
        <f>IF(X705&lt;&gt;"",(HOUR(X705)+MINUTE(X705)/60)*custohh,"")</f>
        <v/>
      </c>
      <c r="AG705" s="70"/>
      <c r="AH705" s="71" t="str">
        <f t="shared" si="4"/>
        <v/>
      </c>
      <c r="AI705" s="59"/>
      <c r="AJ705" s="59"/>
      <c r="AK705" s="59"/>
      <c r="AL705" s="72"/>
      <c r="AM705" s="59"/>
      <c r="AN705" s="73"/>
      <c r="AO705" s="59"/>
      <c r="AP705" s="59"/>
      <c r="AQ705" s="74"/>
      <c r="AR705" s="74"/>
      <c r="AS705" s="62"/>
      <c r="AT705" s="62"/>
      <c r="AU705" s="59"/>
    </row>
    <row r="706">
      <c r="A706" s="59"/>
      <c r="B706" s="60" t="str">
        <f>IFERROR(VLOOKUP($A706,contratos,2,FALSE),"")</f>
        <v/>
      </c>
      <c r="C706" s="61" t="str">
        <f t="shared" si="1"/>
        <v/>
      </c>
      <c r="D706" s="62"/>
      <c r="E706" s="62"/>
      <c r="F706" s="63"/>
      <c r="G706" s="62"/>
      <c r="H706" s="65"/>
      <c r="I706" s="65"/>
      <c r="J706" s="66" t="str">
        <f>IF(I706&lt;&gt;"",(I706-H706)-almoco,"")</f>
        <v/>
      </c>
      <c r="K706" s="67"/>
      <c r="L706" s="59"/>
      <c r="M706" s="59"/>
      <c r="N706" s="68"/>
      <c r="O706" s="69"/>
      <c r="P706" s="69"/>
      <c r="Q706" s="59"/>
      <c r="R706" s="69"/>
      <c r="S706" s="59"/>
      <c r="T706" s="59"/>
      <c r="U706" s="62"/>
      <c r="V706" s="65"/>
      <c r="W706" s="65"/>
      <c r="X706" s="66" t="str">
        <f>IF(W706&lt;&gt;"",IF((W706-V706)-almoco&gt;=corte_almoco,(W706-V706)-almoco,(W706-V706)),"")</f>
        <v/>
      </c>
      <c r="Y706" s="66" t="str">
        <f t="shared" si="2"/>
        <v/>
      </c>
      <c r="Z706" s="59"/>
      <c r="AA706" s="59"/>
      <c r="AB706" s="59"/>
      <c r="AC706" s="70"/>
      <c r="AD706" s="70"/>
      <c r="AE706" s="71" t="str">
        <f t="shared" si="3"/>
        <v/>
      </c>
      <c r="AF706" s="71" t="str">
        <f>IF(X706&lt;&gt;"",(HOUR(X706)+MINUTE(X706)/60)*custohh,"")</f>
        <v/>
      </c>
      <c r="AG706" s="70"/>
      <c r="AH706" s="71" t="str">
        <f t="shared" si="4"/>
        <v/>
      </c>
      <c r="AI706" s="59"/>
      <c r="AJ706" s="59"/>
      <c r="AK706" s="59"/>
      <c r="AL706" s="72"/>
      <c r="AM706" s="59"/>
      <c r="AN706" s="73"/>
      <c r="AO706" s="59"/>
      <c r="AP706" s="59"/>
      <c r="AQ706" s="74"/>
      <c r="AR706" s="74"/>
      <c r="AS706" s="62"/>
      <c r="AT706" s="62"/>
      <c r="AU706" s="59"/>
    </row>
    <row r="707">
      <c r="A707" s="59"/>
      <c r="B707" s="60" t="str">
        <f>IFERROR(VLOOKUP($A707,contratos,2,FALSE),"")</f>
        <v/>
      </c>
      <c r="C707" s="61" t="str">
        <f t="shared" si="1"/>
        <v/>
      </c>
      <c r="D707" s="62"/>
      <c r="E707" s="62"/>
      <c r="F707" s="63"/>
      <c r="G707" s="62"/>
      <c r="H707" s="65"/>
      <c r="I707" s="65"/>
      <c r="J707" s="66" t="str">
        <f>IF(I707&lt;&gt;"",(I707-H707)-almoco,"")</f>
        <v/>
      </c>
      <c r="K707" s="67"/>
      <c r="L707" s="59"/>
      <c r="M707" s="59"/>
      <c r="N707" s="68"/>
      <c r="O707" s="69"/>
      <c r="P707" s="69"/>
      <c r="Q707" s="59"/>
      <c r="R707" s="69"/>
      <c r="S707" s="59"/>
      <c r="T707" s="59"/>
      <c r="U707" s="62"/>
      <c r="V707" s="65"/>
      <c r="W707" s="65"/>
      <c r="X707" s="66" t="str">
        <f>IF(W707&lt;&gt;"",IF((W707-V707)-almoco&gt;=corte_almoco,(W707-V707)-almoco,(W707-V707)),"")</f>
        <v/>
      </c>
      <c r="Y707" s="66" t="str">
        <f t="shared" si="2"/>
        <v/>
      </c>
      <c r="Z707" s="59"/>
      <c r="AA707" s="59"/>
      <c r="AB707" s="59"/>
      <c r="AC707" s="70"/>
      <c r="AD707" s="70"/>
      <c r="AE707" s="71" t="str">
        <f t="shared" si="3"/>
        <v/>
      </c>
      <c r="AF707" s="71" t="str">
        <f>IF(X707&lt;&gt;"",(HOUR(X707)+MINUTE(X707)/60)*custohh,"")</f>
        <v/>
      </c>
      <c r="AG707" s="70"/>
      <c r="AH707" s="71" t="str">
        <f t="shared" si="4"/>
        <v/>
      </c>
      <c r="AI707" s="59"/>
      <c r="AJ707" s="59"/>
      <c r="AK707" s="59"/>
      <c r="AL707" s="72"/>
      <c r="AM707" s="59"/>
      <c r="AN707" s="73"/>
      <c r="AO707" s="59"/>
      <c r="AP707" s="59"/>
      <c r="AQ707" s="74"/>
      <c r="AR707" s="74"/>
      <c r="AS707" s="62"/>
      <c r="AT707" s="62"/>
      <c r="AU707" s="59"/>
    </row>
    <row r="708">
      <c r="A708" s="59"/>
      <c r="B708" s="60" t="str">
        <f>IFERROR(VLOOKUP($A708,contratos,2,FALSE),"")</f>
        <v/>
      </c>
      <c r="C708" s="61" t="str">
        <f t="shared" si="1"/>
        <v/>
      </c>
      <c r="D708" s="62"/>
      <c r="E708" s="62"/>
      <c r="F708" s="63"/>
      <c r="G708" s="62"/>
      <c r="H708" s="65"/>
      <c r="I708" s="65"/>
      <c r="J708" s="66" t="str">
        <f>IF(I708&lt;&gt;"",(I708-H708)-almoco,"")</f>
        <v/>
      </c>
      <c r="K708" s="67"/>
      <c r="L708" s="59"/>
      <c r="M708" s="59"/>
      <c r="N708" s="68"/>
      <c r="O708" s="69"/>
      <c r="P708" s="69"/>
      <c r="Q708" s="59"/>
      <c r="R708" s="69"/>
      <c r="S708" s="59"/>
      <c r="T708" s="59"/>
      <c r="U708" s="62"/>
      <c r="V708" s="65"/>
      <c r="W708" s="65"/>
      <c r="X708" s="66" t="str">
        <f>IF(W708&lt;&gt;"",IF((W708-V708)-almoco&gt;=corte_almoco,(W708-V708)-almoco,(W708-V708)),"")</f>
        <v/>
      </c>
      <c r="Y708" s="66" t="str">
        <f t="shared" si="2"/>
        <v/>
      </c>
      <c r="Z708" s="59"/>
      <c r="AA708" s="59"/>
      <c r="AB708" s="59"/>
      <c r="AC708" s="70"/>
      <c r="AD708" s="70"/>
      <c r="AE708" s="71" t="str">
        <f t="shared" si="3"/>
        <v/>
      </c>
      <c r="AF708" s="71" t="str">
        <f>IF(X708&lt;&gt;"",(HOUR(X708)+MINUTE(X708)/60)*custohh,"")</f>
        <v/>
      </c>
      <c r="AG708" s="70"/>
      <c r="AH708" s="71" t="str">
        <f t="shared" si="4"/>
        <v/>
      </c>
      <c r="AI708" s="59"/>
      <c r="AJ708" s="59"/>
      <c r="AK708" s="59"/>
      <c r="AL708" s="72"/>
      <c r="AM708" s="59"/>
      <c r="AN708" s="73"/>
      <c r="AO708" s="59"/>
      <c r="AP708" s="59"/>
      <c r="AQ708" s="74"/>
      <c r="AR708" s="74"/>
      <c r="AS708" s="62"/>
      <c r="AT708" s="62"/>
      <c r="AU708" s="59"/>
    </row>
    <row r="709">
      <c r="A709" s="59"/>
      <c r="B709" s="60" t="str">
        <f>IFERROR(VLOOKUP($A709,contratos,2,FALSE),"")</f>
        <v/>
      </c>
      <c r="C709" s="61" t="str">
        <f t="shared" si="1"/>
        <v/>
      </c>
      <c r="D709" s="62"/>
      <c r="E709" s="62"/>
      <c r="F709" s="63"/>
      <c r="G709" s="62"/>
      <c r="H709" s="65"/>
      <c r="I709" s="65"/>
      <c r="J709" s="66" t="str">
        <f>IF(I709&lt;&gt;"",(I709-H709)-almoco,"")</f>
        <v/>
      </c>
      <c r="K709" s="67"/>
      <c r="L709" s="59"/>
      <c r="M709" s="59"/>
      <c r="N709" s="68"/>
      <c r="O709" s="69"/>
      <c r="P709" s="69"/>
      <c r="Q709" s="59"/>
      <c r="R709" s="69"/>
      <c r="S709" s="59"/>
      <c r="T709" s="59"/>
      <c r="U709" s="62"/>
      <c r="V709" s="65"/>
      <c r="W709" s="65"/>
      <c r="X709" s="66" t="str">
        <f>IF(W709&lt;&gt;"",IF((W709-V709)-almoco&gt;=corte_almoco,(W709-V709)-almoco,(W709-V709)),"")</f>
        <v/>
      </c>
      <c r="Y709" s="66" t="str">
        <f t="shared" si="2"/>
        <v/>
      </c>
      <c r="Z709" s="59"/>
      <c r="AA709" s="59"/>
      <c r="AB709" s="59"/>
      <c r="AC709" s="70"/>
      <c r="AD709" s="70"/>
      <c r="AE709" s="71" t="str">
        <f t="shared" si="3"/>
        <v/>
      </c>
      <c r="AF709" s="71" t="str">
        <f>IF(X709&lt;&gt;"",(HOUR(X709)+MINUTE(X709)/60)*custohh,"")</f>
        <v/>
      </c>
      <c r="AG709" s="70"/>
      <c r="AH709" s="71" t="str">
        <f t="shared" si="4"/>
        <v/>
      </c>
      <c r="AI709" s="59"/>
      <c r="AJ709" s="59"/>
      <c r="AK709" s="59"/>
      <c r="AL709" s="72"/>
      <c r="AM709" s="59"/>
      <c r="AN709" s="73"/>
      <c r="AO709" s="59"/>
      <c r="AP709" s="59"/>
      <c r="AQ709" s="74"/>
      <c r="AR709" s="74"/>
      <c r="AS709" s="62"/>
      <c r="AT709" s="62"/>
      <c r="AU709" s="59"/>
    </row>
    <row r="710">
      <c r="A710" s="59"/>
      <c r="B710" s="60" t="str">
        <f>IFERROR(VLOOKUP($A710,contratos,2,FALSE),"")</f>
        <v/>
      </c>
      <c r="C710" s="61" t="str">
        <f t="shared" si="1"/>
        <v/>
      </c>
      <c r="D710" s="62"/>
      <c r="E710" s="62"/>
      <c r="F710" s="63"/>
      <c r="G710" s="62"/>
      <c r="H710" s="65"/>
      <c r="I710" s="65"/>
      <c r="J710" s="66" t="str">
        <f>IF(I710&lt;&gt;"",(I710-H710)-almoco,"")</f>
        <v/>
      </c>
      <c r="K710" s="67"/>
      <c r="L710" s="59"/>
      <c r="M710" s="59"/>
      <c r="N710" s="68"/>
      <c r="O710" s="69"/>
      <c r="P710" s="69"/>
      <c r="Q710" s="59"/>
      <c r="R710" s="69"/>
      <c r="S710" s="59"/>
      <c r="T710" s="59"/>
      <c r="U710" s="62"/>
      <c r="V710" s="65"/>
      <c r="W710" s="65"/>
      <c r="X710" s="66" t="str">
        <f>IF(W710&lt;&gt;"",IF((W710-V710)-almoco&gt;=corte_almoco,(W710-V710)-almoco,(W710-V710)),"")</f>
        <v/>
      </c>
      <c r="Y710" s="66" t="str">
        <f t="shared" si="2"/>
        <v/>
      </c>
      <c r="Z710" s="59"/>
      <c r="AA710" s="59"/>
      <c r="AB710" s="59"/>
      <c r="AC710" s="70"/>
      <c r="AD710" s="70"/>
      <c r="AE710" s="71" t="str">
        <f t="shared" si="3"/>
        <v/>
      </c>
      <c r="AF710" s="71" t="str">
        <f>IF(X710&lt;&gt;"",(HOUR(X710)+MINUTE(X710)/60)*custohh,"")</f>
        <v/>
      </c>
      <c r="AG710" s="70"/>
      <c r="AH710" s="71" t="str">
        <f t="shared" si="4"/>
        <v/>
      </c>
      <c r="AI710" s="59"/>
      <c r="AJ710" s="59"/>
      <c r="AK710" s="59"/>
      <c r="AL710" s="72"/>
      <c r="AM710" s="59"/>
      <c r="AN710" s="73"/>
      <c r="AO710" s="59"/>
      <c r="AP710" s="59"/>
      <c r="AQ710" s="74"/>
      <c r="AR710" s="74"/>
      <c r="AS710" s="62"/>
      <c r="AT710" s="62"/>
      <c r="AU710" s="59"/>
    </row>
    <row r="711">
      <c r="A711" s="59"/>
      <c r="B711" s="60" t="str">
        <f>IFERROR(VLOOKUP($A711,contratos,2,FALSE),"")</f>
        <v/>
      </c>
      <c r="C711" s="61" t="str">
        <f t="shared" si="1"/>
        <v/>
      </c>
      <c r="D711" s="62"/>
      <c r="E711" s="62"/>
      <c r="F711" s="63"/>
      <c r="G711" s="62"/>
      <c r="H711" s="65"/>
      <c r="I711" s="65"/>
      <c r="J711" s="66" t="str">
        <f>IF(I711&lt;&gt;"",(I711-H711)-almoco,"")</f>
        <v/>
      </c>
      <c r="K711" s="67"/>
      <c r="L711" s="59"/>
      <c r="M711" s="59"/>
      <c r="N711" s="68"/>
      <c r="O711" s="69"/>
      <c r="P711" s="69"/>
      <c r="Q711" s="59"/>
      <c r="R711" s="69"/>
      <c r="S711" s="59"/>
      <c r="T711" s="59"/>
      <c r="U711" s="62"/>
      <c r="V711" s="65"/>
      <c r="W711" s="65"/>
      <c r="X711" s="66" t="str">
        <f>IF(W711&lt;&gt;"",IF((W711-V711)-almoco&gt;=corte_almoco,(W711-V711)-almoco,(W711-V711)),"")</f>
        <v/>
      </c>
      <c r="Y711" s="66" t="str">
        <f t="shared" si="2"/>
        <v/>
      </c>
      <c r="Z711" s="59"/>
      <c r="AA711" s="59"/>
      <c r="AB711" s="59"/>
      <c r="AC711" s="70"/>
      <c r="AD711" s="70"/>
      <c r="AE711" s="71" t="str">
        <f t="shared" si="3"/>
        <v/>
      </c>
      <c r="AF711" s="71" t="str">
        <f>IF(X711&lt;&gt;"",(HOUR(X711)+MINUTE(X711)/60)*custohh,"")</f>
        <v/>
      </c>
      <c r="AG711" s="70"/>
      <c r="AH711" s="71" t="str">
        <f t="shared" si="4"/>
        <v/>
      </c>
      <c r="AI711" s="59"/>
      <c r="AJ711" s="59"/>
      <c r="AK711" s="59"/>
      <c r="AL711" s="72"/>
      <c r="AM711" s="59"/>
      <c r="AN711" s="73"/>
      <c r="AO711" s="59"/>
      <c r="AP711" s="59"/>
      <c r="AQ711" s="74"/>
      <c r="AR711" s="74"/>
      <c r="AS711" s="62"/>
      <c r="AT711" s="62"/>
      <c r="AU711" s="59"/>
    </row>
    <row r="712">
      <c r="A712" s="59"/>
      <c r="B712" s="60" t="str">
        <f>IFERROR(VLOOKUP($A712,contratos,2,FALSE),"")</f>
        <v/>
      </c>
      <c r="C712" s="61" t="str">
        <f t="shared" si="1"/>
        <v/>
      </c>
      <c r="D712" s="62"/>
      <c r="E712" s="62"/>
      <c r="F712" s="63"/>
      <c r="G712" s="62"/>
      <c r="H712" s="65"/>
      <c r="I712" s="65"/>
      <c r="J712" s="66" t="str">
        <f>IF(I712&lt;&gt;"",(I712-H712)-almoco,"")</f>
        <v/>
      </c>
      <c r="K712" s="67"/>
      <c r="L712" s="59"/>
      <c r="M712" s="59"/>
      <c r="N712" s="68"/>
      <c r="O712" s="69"/>
      <c r="P712" s="69"/>
      <c r="Q712" s="59"/>
      <c r="R712" s="69"/>
      <c r="S712" s="59"/>
      <c r="T712" s="59"/>
      <c r="U712" s="62"/>
      <c r="V712" s="65"/>
      <c r="W712" s="65"/>
      <c r="X712" s="66" t="str">
        <f>IF(W712&lt;&gt;"",IF((W712-V712)-almoco&gt;=corte_almoco,(W712-V712)-almoco,(W712-V712)),"")</f>
        <v/>
      </c>
      <c r="Y712" s="66" t="str">
        <f t="shared" si="2"/>
        <v/>
      </c>
      <c r="Z712" s="59"/>
      <c r="AA712" s="59"/>
      <c r="AB712" s="59"/>
      <c r="AC712" s="70"/>
      <c r="AD712" s="70"/>
      <c r="AE712" s="71" t="str">
        <f t="shared" si="3"/>
        <v/>
      </c>
      <c r="AF712" s="71" t="str">
        <f>IF(X712&lt;&gt;"",(HOUR(X712)+MINUTE(X712)/60)*custohh,"")</f>
        <v/>
      </c>
      <c r="AG712" s="70"/>
      <c r="AH712" s="71" t="str">
        <f t="shared" si="4"/>
        <v/>
      </c>
      <c r="AI712" s="59"/>
      <c r="AJ712" s="59"/>
      <c r="AK712" s="59"/>
      <c r="AL712" s="72"/>
      <c r="AM712" s="59"/>
      <c r="AN712" s="73"/>
      <c r="AO712" s="59"/>
      <c r="AP712" s="59"/>
      <c r="AQ712" s="74"/>
      <c r="AR712" s="74"/>
      <c r="AS712" s="62"/>
      <c r="AT712" s="62"/>
      <c r="AU712" s="59"/>
    </row>
    <row r="713">
      <c r="A713" s="59"/>
      <c r="B713" s="60" t="str">
        <f>IFERROR(VLOOKUP($A713,contratos,2,FALSE),"")</f>
        <v/>
      </c>
      <c r="C713" s="61" t="str">
        <f t="shared" si="1"/>
        <v/>
      </c>
      <c r="D713" s="62"/>
      <c r="E713" s="62"/>
      <c r="F713" s="63"/>
      <c r="G713" s="62"/>
      <c r="H713" s="65"/>
      <c r="I713" s="65"/>
      <c r="J713" s="66" t="str">
        <f>IF(I713&lt;&gt;"",(I713-H713)-almoco,"")</f>
        <v/>
      </c>
      <c r="K713" s="67"/>
      <c r="L713" s="59"/>
      <c r="M713" s="59"/>
      <c r="N713" s="68"/>
      <c r="O713" s="69"/>
      <c r="P713" s="69"/>
      <c r="Q713" s="59"/>
      <c r="R713" s="69"/>
      <c r="S713" s="59"/>
      <c r="T713" s="59"/>
      <c r="U713" s="62"/>
      <c r="V713" s="65"/>
      <c r="W713" s="65"/>
      <c r="X713" s="66" t="str">
        <f>IF(W713&lt;&gt;"",IF((W713-V713)-almoco&gt;=corte_almoco,(W713-V713)-almoco,(W713-V713)),"")</f>
        <v/>
      </c>
      <c r="Y713" s="66" t="str">
        <f t="shared" si="2"/>
        <v/>
      </c>
      <c r="Z713" s="59"/>
      <c r="AA713" s="59"/>
      <c r="AB713" s="59"/>
      <c r="AC713" s="70"/>
      <c r="AD713" s="70"/>
      <c r="AE713" s="71" t="str">
        <f t="shared" si="3"/>
        <v/>
      </c>
      <c r="AF713" s="71" t="str">
        <f>IF(X713&lt;&gt;"",(HOUR(X713)+MINUTE(X713)/60)*custohh,"")</f>
        <v/>
      </c>
      <c r="AG713" s="70"/>
      <c r="AH713" s="71" t="str">
        <f t="shared" si="4"/>
        <v/>
      </c>
      <c r="AI713" s="59"/>
      <c r="AJ713" s="59"/>
      <c r="AK713" s="59"/>
      <c r="AL713" s="72"/>
      <c r="AM713" s="59"/>
      <c r="AN713" s="73"/>
      <c r="AO713" s="59"/>
      <c r="AP713" s="59"/>
      <c r="AQ713" s="74"/>
      <c r="AR713" s="74"/>
      <c r="AS713" s="62"/>
      <c r="AT713" s="62"/>
      <c r="AU713" s="59"/>
    </row>
    <row r="714">
      <c r="A714" s="59"/>
      <c r="B714" s="60" t="str">
        <f>IFERROR(VLOOKUP($A714,contratos,2,FALSE),"")</f>
        <v/>
      </c>
      <c r="C714" s="61" t="str">
        <f t="shared" si="1"/>
        <v/>
      </c>
      <c r="D714" s="62"/>
      <c r="E714" s="62"/>
      <c r="F714" s="63"/>
      <c r="G714" s="62"/>
      <c r="H714" s="65"/>
      <c r="I714" s="65"/>
      <c r="J714" s="66" t="str">
        <f>IF(I714&lt;&gt;"",(I714-H714)-almoco,"")</f>
        <v/>
      </c>
      <c r="K714" s="67"/>
      <c r="L714" s="59"/>
      <c r="M714" s="59"/>
      <c r="N714" s="68"/>
      <c r="O714" s="69"/>
      <c r="P714" s="69"/>
      <c r="Q714" s="59"/>
      <c r="R714" s="69"/>
      <c r="S714" s="59"/>
      <c r="T714" s="59"/>
      <c r="U714" s="62"/>
      <c r="V714" s="65"/>
      <c r="W714" s="65"/>
      <c r="X714" s="66" t="str">
        <f>IF(W714&lt;&gt;"",IF((W714-V714)-almoco&gt;=corte_almoco,(W714-V714)-almoco,(W714-V714)),"")</f>
        <v/>
      </c>
      <c r="Y714" s="66" t="str">
        <f t="shared" si="2"/>
        <v/>
      </c>
      <c r="Z714" s="59"/>
      <c r="AA714" s="59"/>
      <c r="AB714" s="59"/>
      <c r="AC714" s="70"/>
      <c r="AD714" s="70"/>
      <c r="AE714" s="71" t="str">
        <f t="shared" si="3"/>
        <v/>
      </c>
      <c r="AF714" s="71" t="str">
        <f>IF(X714&lt;&gt;"",(HOUR(X714)+MINUTE(X714)/60)*custohh,"")</f>
        <v/>
      </c>
      <c r="AG714" s="70"/>
      <c r="AH714" s="71" t="str">
        <f t="shared" si="4"/>
        <v/>
      </c>
      <c r="AI714" s="59"/>
      <c r="AJ714" s="59"/>
      <c r="AK714" s="59"/>
      <c r="AL714" s="72"/>
      <c r="AM714" s="59"/>
      <c r="AN714" s="73"/>
      <c r="AO714" s="59"/>
      <c r="AP714" s="59"/>
      <c r="AQ714" s="74"/>
      <c r="AR714" s="74"/>
      <c r="AS714" s="62"/>
      <c r="AT714" s="62"/>
      <c r="AU714" s="59"/>
    </row>
    <row r="715">
      <c r="A715" s="59"/>
      <c r="B715" s="60" t="str">
        <f>IFERROR(VLOOKUP($A715,contratos,2,FALSE),"")</f>
        <v/>
      </c>
      <c r="C715" s="61" t="str">
        <f t="shared" si="1"/>
        <v/>
      </c>
      <c r="D715" s="62"/>
      <c r="E715" s="62"/>
      <c r="F715" s="63"/>
      <c r="G715" s="62"/>
      <c r="H715" s="65"/>
      <c r="I715" s="65"/>
      <c r="J715" s="66" t="str">
        <f>IF(I715&lt;&gt;"",(I715-H715)-almoco,"")</f>
        <v/>
      </c>
      <c r="K715" s="67"/>
      <c r="L715" s="59"/>
      <c r="M715" s="59"/>
      <c r="N715" s="68"/>
      <c r="O715" s="69"/>
      <c r="P715" s="69"/>
      <c r="Q715" s="59"/>
      <c r="R715" s="69"/>
      <c r="S715" s="59"/>
      <c r="T715" s="59"/>
      <c r="U715" s="62"/>
      <c r="V715" s="65"/>
      <c r="W715" s="65"/>
      <c r="X715" s="66" t="str">
        <f>IF(W715&lt;&gt;"",IF((W715-V715)-almoco&gt;=corte_almoco,(W715-V715)-almoco,(W715-V715)),"")</f>
        <v/>
      </c>
      <c r="Y715" s="66" t="str">
        <f t="shared" si="2"/>
        <v/>
      </c>
      <c r="Z715" s="59"/>
      <c r="AA715" s="59"/>
      <c r="AB715" s="59"/>
      <c r="AC715" s="70"/>
      <c r="AD715" s="70"/>
      <c r="AE715" s="71" t="str">
        <f t="shared" si="3"/>
        <v/>
      </c>
      <c r="AF715" s="71" t="str">
        <f>IF(X715&lt;&gt;"",(HOUR(X715)+MINUTE(X715)/60)*custohh,"")</f>
        <v/>
      </c>
      <c r="AG715" s="70"/>
      <c r="AH715" s="71" t="str">
        <f t="shared" si="4"/>
        <v/>
      </c>
      <c r="AI715" s="59"/>
      <c r="AJ715" s="59"/>
      <c r="AK715" s="59"/>
      <c r="AL715" s="72"/>
      <c r="AM715" s="59"/>
      <c r="AN715" s="73"/>
      <c r="AO715" s="59"/>
      <c r="AP715" s="59"/>
      <c r="AQ715" s="74"/>
      <c r="AR715" s="74"/>
      <c r="AS715" s="62"/>
      <c r="AT715" s="62"/>
      <c r="AU715" s="59"/>
    </row>
    <row r="716">
      <c r="A716" s="59"/>
      <c r="B716" s="60" t="str">
        <f>IFERROR(VLOOKUP($A716,contratos,2,FALSE),"")</f>
        <v/>
      </c>
      <c r="C716" s="61" t="str">
        <f t="shared" si="1"/>
        <v/>
      </c>
      <c r="D716" s="62"/>
      <c r="E716" s="62"/>
      <c r="F716" s="63"/>
      <c r="G716" s="62"/>
      <c r="H716" s="65"/>
      <c r="I716" s="65"/>
      <c r="J716" s="66" t="str">
        <f>IF(I716&lt;&gt;"",(I716-H716)-almoco,"")</f>
        <v/>
      </c>
      <c r="K716" s="67"/>
      <c r="L716" s="59"/>
      <c r="M716" s="59"/>
      <c r="N716" s="68"/>
      <c r="O716" s="69"/>
      <c r="P716" s="69"/>
      <c r="Q716" s="59"/>
      <c r="R716" s="69"/>
      <c r="S716" s="59"/>
      <c r="T716" s="59"/>
      <c r="U716" s="62"/>
      <c r="V716" s="65"/>
      <c r="W716" s="65"/>
      <c r="X716" s="66" t="str">
        <f>IF(W716&lt;&gt;"",IF((W716-V716)-almoco&gt;=corte_almoco,(W716-V716)-almoco,(W716-V716)),"")</f>
        <v/>
      </c>
      <c r="Y716" s="66" t="str">
        <f t="shared" si="2"/>
        <v/>
      </c>
      <c r="Z716" s="59"/>
      <c r="AA716" s="59"/>
      <c r="AB716" s="59"/>
      <c r="AC716" s="70"/>
      <c r="AD716" s="70"/>
      <c r="AE716" s="71" t="str">
        <f t="shared" si="3"/>
        <v/>
      </c>
      <c r="AF716" s="71" t="str">
        <f>IF(X716&lt;&gt;"",(HOUR(X716)+MINUTE(X716)/60)*custohh,"")</f>
        <v/>
      </c>
      <c r="AG716" s="70"/>
      <c r="AH716" s="71" t="str">
        <f t="shared" si="4"/>
        <v/>
      </c>
      <c r="AI716" s="59"/>
      <c r="AJ716" s="59"/>
      <c r="AK716" s="59"/>
      <c r="AL716" s="72"/>
      <c r="AM716" s="59"/>
      <c r="AN716" s="73"/>
      <c r="AO716" s="59"/>
      <c r="AP716" s="59"/>
      <c r="AQ716" s="74"/>
      <c r="AR716" s="74"/>
      <c r="AS716" s="62"/>
      <c r="AT716" s="62"/>
      <c r="AU716" s="59"/>
    </row>
    <row r="717">
      <c r="A717" s="59"/>
      <c r="B717" s="60" t="str">
        <f>IFERROR(VLOOKUP($A717,contratos,2,FALSE),"")</f>
        <v/>
      </c>
      <c r="C717" s="61" t="str">
        <f t="shared" si="1"/>
        <v/>
      </c>
      <c r="D717" s="62"/>
      <c r="E717" s="62"/>
      <c r="F717" s="63"/>
      <c r="G717" s="62"/>
      <c r="H717" s="65"/>
      <c r="I717" s="65"/>
      <c r="J717" s="66" t="str">
        <f>IF(I717&lt;&gt;"",(I717-H717)-almoco,"")</f>
        <v/>
      </c>
      <c r="K717" s="67"/>
      <c r="L717" s="59"/>
      <c r="M717" s="59"/>
      <c r="N717" s="68"/>
      <c r="O717" s="69"/>
      <c r="P717" s="69"/>
      <c r="Q717" s="59"/>
      <c r="R717" s="69"/>
      <c r="S717" s="59"/>
      <c r="T717" s="59"/>
      <c r="U717" s="62"/>
      <c r="V717" s="65"/>
      <c r="W717" s="65"/>
      <c r="X717" s="66" t="str">
        <f>IF(W717&lt;&gt;"",IF((W717-V717)-almoco&gt;=corte_almoco,(W717-V717)-almoco,(W717-V717)),"")</f>
        <v/>
      </c>
      <c r="Y717" s="66" t="str">
        <f t="shared" si="2"/>
        <v/>
      </c>
      <c r="Z717" s="59"/>
      <c r="AA717" s="59"/>
      <c r="AB717" s="59"/>
      <c r="AC717" s="70"/>
      <c r="AD717" s="70"/>
      <c r="AE717" s="71" t="str">
        <f t="shared" si="3"/>
        <v/>
      </c>
      <c r="AF717" s="71" t="str">
        <f>IF(X717&lt;&gt;"",(HOUR(X717)+MINUTE(X717)/60)*custohh,"")</f>
        <v/>
      </c>
      <c r="AG717" s="70"/>
      <c r="AH717" s="71" t="str">
        <f t="shared" si="4"/>
        <v/>
      </c>
      <c r="AI717" s="59"/>
      <c r="AJ717" s="59"/>
      <c r="AK717" s="59"/>
      <c r="AL717" s="72"/>
      <c r="AM717" s="59"/>
      <c r="AN717" s="73"/>
      <c r="AO717" s="59"/>
      <c r="AP717" s="59"/>
      <c r="AQ717" s="74"/>
      <c r="AR717" s="74"/>
      <c r="AS717" s="62"/>
      <c r="AT717" s="62"/>
      <c r="AU717" s="59"/>
    </row>
    <row r="718">
      <c r="A718" s="59"/>
      <c r="B718" s="60" t="str">
        <f>IFERROR(VLOOKUP($A718,contratos,2,FALSE),"")</f>
        <v/>
      </c>
      <c r="C718" s="61" t="str">
        <f t="shared" si="1"/>
        <v/>
      </c>
      <c r="D718" s="62"/>
      <c r="E718" s="62"/>
      <c r="F718" s="63"/>
      <c r="G718" s="62"/>
      <c r="H718" s="65"/>
      <c r="I718" s="65"/>
      <c r="J718" s="66" t="str">
        <f>IF(I718&lt;&gt;"",(I718-H718)-almoco,"")</f>
        <v/>
      </c>
      <c r="K718" s="67"/>
      <c r="L718" s="59"/>
      <c r="M718" s="59"/>
      <c r="N718" s="68"/>
      <c r="O718" s="69"/>
      <c r="P718" s="69"/>
      <c r="Q718" s="59"/>
      <c r="R718" s="69"/>
      <c r="S718" s="59"/>
      <c r="T718" s="59"/>
      <c r="U718" s="62"/>
      <c r="V718" s="65"/>
      <c r="W718" s="65"/>
      <c r="X718" s="66" t="str">
        <f>IF(W718&lt;&gt;"",IF((W718-V718)-almoco&gt;=corte_almoco,(W718-V718)-almoco,(W718-V718)),"")</f>
        <v/>
      </c>
      <c r="Y718" s="66" t="str">
        <f t="shared" si="2"/>
        <v/>
      </c>
      <c r="Z718" s="59"/>
      <c r="AA718" s="59"/>
      <c r="AB718" s="59"/>
      <c r="AC718" s="70"/>
      <c r="AD718" s="70"/>
      <c r="AE718" s="71" t="str">
        <f t="shared" si="3"/>
        <v/>
      </c>
      <c r="AF718" s="71" t="str">
        <f>IF(X718&lt;&gt;"",(HOUR(X718)+MINUTE(X718)/60)*custohh,"")</f>
        <v/>
      </c>
      <c r="AG718" s="70"/>
      <c r="AH718" s="71" t="str">
        <f t="shared" si="4"/>
        <v/>
      </c>
      <c r="AI718" s="59"/>
      <c r="AJ718" s="59"/>
      <c r="AK718" s="59"/>
      <c r="AL718" s="72"/>
      <c r="AM718" s="59"/>
      <c r="AN718" s="73"/>
      <c r="AO718" s="59"/>
      <c r="AP718" s="59"/>
      <c r="AQ718" s="74"/>
      <c r="AR718" s="74"/>
      <c r="AS718" s="62"/>
      <c r="AT718" s="62"/>
      <c r="AU718" s="59"/>
    </row>
    <row r="719">
      <c r="A719" s="59"/>
      <c r="B719" s="60" t="str">
        <f>IFERROR(VLOOKUP($A719,contratos,2,FALSE),"")</f>
        <v/>
      </c>
      <c r="C719" s="61" t="str">
        <f t="shared" si="1"/>
        <v/>
      </c>
      <c r="D719" s="62"/>
      <c r="E719" s="62"/>
      <c r="F719" s="63"/>
      <c r="G719" s="62"/>
      <c r="H719" s="65"/>
      <c r="I719" s="65"/>
      <c r="J719" s="66" t="str">
        <f>IF(I719&lt;&gt;"",(I719-H719)-almoco,"")</f>
        <v/>
      </c>
      <c r="K719" s="67"/>
      <c r="L719" s="59"/>
      <c r="M719" s="59"/>
      <c r="N719" s="68"/>
      <c r="O719" s="69"/>
      <c r="P719" s="69"/>
      <c r="Q719" s="59"/>
      <c r="R719" s="69"/>
      <c r="S719" s="59"/>
      <c r="T719" s="59"/>
      <c r="U719" s="62"/>
      <c r="V719" s="65"/>
      <c r="W719" s="65"/>
      <c r="X719" s="66" t="str">
        <f>IF(W719&lt;&gt;"",IF((W719-V719)-almoco&gt;=corte_almoco,(W719-V719)-almoco,(W719-V719)),"")</f>
        <v/>
      </c>
      <c r="Y719" s="66" t="str">
        <f t="shared" si="2"/>
        <v/>
      </c>
      <c r="Z719" s="59"/>
      <c r="AA719" s="59"/>
      <c r="AB719" s="59"/>
      <c r="AC719" s="70"/>
      <c r="AD719" s="70"/>
      <c r="AE719" s="71" t="str">
        <f t="shared" si="3"/>
        <v/>
      </c>
      <c r="AF719" s="71" t="str">
        <f>IF(X719&lt;&gt;"",(HOUR(X719)+MINUTE(X719)/60)*custohh,"")</f>
        <v/>
      </c>
      <c r="AG719" s="70"/>
      <c r="AH719" s="71" t="str">
        <f t="shared" si="4"/>
        <v/>
      </c>
      <c r="AI719" s="59"/>
      <c r="AJ719" s="59"/>
      <c r="AK719" s="59"/>
      <c r="AL719" s="72"/>
      <c r="AM719" s="59"/>
      <c r="AN719" s="73"/>
      <c r="AO719" s="59"/>
      <c r="AP719" s="59"/>
      <c r="AQ719" s="74"/>
      <c r="AR719" s="74"/>
      <c r="AS719" s="62"/>
      <c r="AT719" s="62"/>
      <c r="AU719" s="59"/>
    </row>
    <row r="720">
      <c r="A720" s="59"/>
      <c r="B720" s="60" t="str">
        <f>IFERROR(VLOOKUP($A720,contratos,2,FALSE),"")</f>
        <v/>
      </c>
      <c r="C720" s="61" t="str">
        <f t="shared" si="1"/>
        <v/>
      </c>
      <c r="D720" s="62"/>
      <c r="E720" s="62"/>
      <c r="F720" s="63"/>
      <c r="G720" s="62"/>
      <c r="H720" s="65"/>
      <c r="I720" s="65"/>
      <c r="J720" s="66" t="str">
        <f>IF(I720&lt;&gt;"",(I720-H720)-almoco,"")</f>
        <v/>
      </c>
      <c r="K720" s="67"/>
      <c r="L720" s="59"/>
      <c r="M720" s="59"/>
      <c r="N720" s="68"/>
      <c r="O720" s="69"/>
      <c r="P720" s="69"/>
      <c r="Q720" s="59"/>
      <c r="R720" s="69"/>
      <c r="S720" s="59"/>
      <c r="T720" s="59"/>
      <c r="U720" s="62"/>
      <c r="V720" s="65"/>
      <c r="W720" s="65"/>
      <c r="X720" s="66" t="str">
        <f>IF(W720&lt;&gt;"",IF((W720-V720)-almoco&gt;=corte_almoco,(W720-V720)-almoco,(W720-V720)),"")</f>
        <v/>
      </c>
      <c r="Y720" s="66" t="str">
        <f t="shared" si="2"/>
        <v/>
      </c>
      <c r="Z720" s="59"/>
      <c r="AA720" s="59"/>
      <c r="AB720" s="59"/>
      <c r="AC720" s="70"/>
      <c r="AD720" s="70"/>
      <c r="AE720" s="71" t="str">
        <f t="shared" si="3"/>
        <v/>
      </c>
      <c r="AF720" s="71" t="str">
        <f>IF(X720&lt;&gt;"",(HOUR(X720)+MINUTE(X720)/60)*custohh,"")</f>
        <v/>
      </c>
      <c r="AG720" s="70"/>
      <c r="AH720" s="71" t="str">
        <f t="shared" si="4"/>
        <v/>
      </c>
      <c r="AI720" s="59"/>
      <c r="AJ720" s="59"/>
      <c r="AK720" s="59"/>
      <c r="AL720" s="72"/>
      <c r="AM720" s="59"/>
      <c r="AN720" s="73"/>
      <c r="AO720" s="59"/>
      <c r="AP720" s="59"/>
      <c r="AQ720" s="74"/>
      <c r="AR720" s="74"/>
      <c r="AS720" s="62"/>
      <c r="AT720" s="62"/>
      <c r="AU720" s="59"/>
    </row>
    <row r="721">
      <c r="A721" s="59"/>
      <c r="B721" s="60" t="str">
        <f>IFERROR(VLOOKUP($A721,contratos,2,FALSE),"")</f>
        <v/>
      </c>
      <c r="C721" s="61" t="str">
        <f t="shared" si="1"/>
        <v/>
      </c>
      <c r="D721" s="62"/>
      <c r="E721" s="62"/>
      <c r="F721" s="63"/>
      <c r="G721" s="62"/>
      <c r="H721" s="65"/>
      <c r="I721" s="65"/>
      <c r="J721" s="66" t="str">
        <f>IF(I721&lt;&gt;"",(I721-H721)-almoco,"")</f>
        <v/>
      </c>
      <c r="K721" s="67"/>
      <c r="L721" s="59"/>
      <c r="M721" s="59"/>
      <c r="N721" s="68"/>
      <c r="O721" s="69"/>
      <c r="P721" s="69"/>
      <c r="Q721" s="59"/>
      <c r="R721" s="69"/>
      <c r="S721" s="59"/>
      <c r="T721" s="59"/>
      <c r="U721" s="62"/>
      <c r="V721" s="65"/>
      <c r="W721" s="65"/>
      <c r="X721" s="66" t="str">
        <f>IF(W721&lt;&gt;"",IF((W721-V721)-almoco&gt;=corte_almoco,(W721-V721)-almoco,(W721-V721)),"")</f>
        <v/>
      </c>
      <c r="Y721" s="66" t="str">
        <f t="shared" si="2"/>
        <v/>
      </c>
      <c r="Z721" s="59"/>
      <c r="AA721" s="59"/>
      <c r="AB721" s="59"/>
      <c r="AC721" s="70"/>
      <c r="AD721" s="70"/>
      <c r="AE721" s="71" t="str">
        <f t="shared" si="3"/>
        <v/>
      </c>
      <c r="AF721" s="71" t="str">
        <f>IF(X721&lt;&gt;"",(HOUR(X721)+MINUTE(X721)/60)*custohh,"")</f>
        <v/>
      </c>
      <c r="AG721" s="70"/>
      <c r="AH721" s="71" t="str">
        <f t="shared" si="4"/>
        <v/>
      </c>
      <c r="AI721" s="59"/>
      <c r="AJ721" s="59"/>
      <c r="AK721" s="59"/>
      <c r="AL721" s="72"/>
      <c r="AM721" s="59"/>
      <c r="AN721" s="73"/>
      <c r="AO721" s="59"/>
      <c r="AP721" s="59"/>
      <c r="AQ721" s="74"/>
      <c r="AR721" s="74"/>
      <c r="AS721" s="62"/>
      <c r="AT721" s="62"/>
      <c r="AU721" s="59"/>
    </row>
    <row r="722">
      <c r="A722" s="59"/>
      <c r="B722" s="60" t="str">
        <f>IFERROR(VLOOKUP($A722,contratos,2,FALSE),"")</f>
        <v/>
      </c>
      <c r="C722" s="61" t="str">
        <f t="shared" si="1"/>
        <v/>
      </c>
      <c r="D722" s="62"/>
      <c r="E722" s="62"/>
      <c r="F722" s="63"/>
      <c r="G722" s="62"/>
      <c r="H722" s="65"/>
      <c r="I722" s="65"/>
      <c r="J722" s="66" t="str">
        <f>IF(I722&lt;&gt;"",(I722-H722)-almoco,"")</f>
        <v/>
      </c>
      <c r="K722" s="67"/>
      <c r="L722" s="59"/>
      <c r="M722" s="59"/>
      <c r="N722" s="68"/>
      <c r="O722" s="69"/>
      <c r="P722" s="69"/>
      <c r="Q722" s="59"/>
      <c r="R722" s="69"/>
      <c r="S722" s="59"/>
      <c r="T722" s="59"/>
      <c r="U722" s="62"/>
      <c r="V722" s="65"/>
      <c r="W722" s="65"/>
      <c r="X722" s="66" t="str">
        <f>IF(W722&lt;&gt;"",IF((W722-V722)-almoco&gt;=corte_almoco,(W722-V722)-almoco,(W722-V722)),"")</f>
        <v/>
      </c>
      <c r="Y722" s="66" t="str">
        <f t="shared" si="2"/>
        <v/>
      </c>
      <c r="Z722" s="59"/>
      <c r="AA722" s="59"/>
      <c r="AB722" s="59"/>
      <c r="AC722" s="70"/>
      <c r="AD722" s="70"/>
      <c r="AE722" s="71" t="str">
        <f t="shared" si="3"/>
        <v/>
      </c>
      <c r="AF722" s="71" t="str">
        <f>IF(X722&lt;&gt;"",(HOUR(X722)+MINUTE(X722)/60)*custohh,"")</f>
        <v/>
      </c>
      <c r="AG722" s="70"/>
      <c r="AH722" s="71" t="str">
        <f t="shared" si="4"/>
        <v/>
      </c>
      <c r="AI722" s="59"/>
      <c r="AJ722" s="59"/>
      <c r="AK722" s="59"/>
      <c r="AL722" s="72"/>
      <c r="AM722" s="59"/>
      <c r="AN722" s="73"/>
      <c r="AO722" s="59"/>
      <c r="AP722" s="59"/>
      <c r="AQ722" s="74"/>
      <c r="AR722" s="74"/>
      <c r="AS722" s="62"/>
      <c r="AT722" s="62"/>
      <c r="AU722" s="59"/>
    </row>
    <row r="723">
      <c r="A723" s="59"/>
      <c r="B723" s="60" t="str">
        <f>IFERROR(VLOOKUP($A723,contratos,2,FALSE),"")</f>
        <v/>
      </c>
      <c r="C723" s="61" t="str">
        <f t="shared" si="1"/>
        <v/>
      </c>
      <c r="D723" s="62"/>
      <c r="E723" s="62"/>
      <c r="F723" s="63"/>
      <c r="G723" s="62"/>
      <c r="H723" s="65"/>
      <c r="I723" s="65"/>
      <c r="J723" s="66" t="str">
        <f>IF(I723&lt;&gt;"",(I723-H723)-almoco,"")</f>
        <v/>
      </c>
      <c r="K723" s="67"/>
      <c r="L723" s="59"/>
      <c r="M723" s="59"/>
      <c r="N723" s="68"/>
      <c r="O723" s="69"/>
      <c r="P723" s="69"/>
      <c r="Q723" s="59"/>
      <c r="R723" s="69"/>
      <c r="S723" s="59"/>
      <c r="T723" s="59"/>
      <c r="U723" s="62"/>
      <c r="V723" s="65"/>
      <c r="W723" s="65"/>
      <c r="X723" s="66" t="str">
        <f>IF(W723&lt;&gt;"",IF((W723-V723)-almoco&gt;=corte_almoco,(W723-V723)-almoco,(W723-V723)),"")</f>
        <v/>
      </c>
      <c r="Y723" s="66" t="str">
        <f t="shared" si="2"/>
        <v/>
      </c>
      <c r="Z723" s="59"/>
      <c r="AA723" s="59"/>
      <c r="AB723" s="59"/>
      <c r="AC723" s="70"/>
      <c r="AD723" s="70"/>
      <c r="AE723" s="71" t="str">
        <f t="shared" si="3"/>
        <v/>
      </c>
      <c r="AF723" s="71" t="str">
        <f>IF(X723&lt;&gt;"",(HOUR(X723)+MINUTE(X723)/60)*custohh,"")</f>
        <v/>
      </c>
      <c r="AG723" s="70"/>
      <c r="AH723" s="71" t="str">
        <f t="shared" si="4"/>
        <v/>
      </c>
      <c r="AI723" s="59"/>
      <c r="AJ723" s="59"/>
      <c r="AK723" s="59"/>
      <c r="AL723" s="72"/>
      <c r="AM723" s="59"/>
      <c r="AN723" s="73"/>
      <c r="AO723" s="59"/>
      <c r="AP723" s="59"/>
      <c r="AQ723" s="74"/>
      <c r="AR723" s="74"/>
      <c r="AS723" s="62"/>
      <c r="AT723" s="62"/>
      <c r="AU723" s="59"/>
    </row>
    <row r="724">
      <c r="A724" s="59"/>
      <c r="B724" s="60" t="str">
        <f>IFERROR(VLOOKUP($A724,contratos,2,FALSE),"")</f>
        <v/>
      </c>
      <c r="C724" s="61" t="str">
        <f t="shared" si="1"/>
        <v/>
      </c>
      <c r="D724" s="62"/>
      <c r="E724" s="62"/>
      <c r="F724" s="63"/>
      <c r="G724" s="62"/>
      <c r="H724" s="65"/>
      <c r="I724" s="65"/>
      <c r="J724" s="66" t="str">
        <f>IF(I724&lt;&gt;"",(I724-H724)-almoco,"")</f>
        <v/>
      </c>
      <c r="K724" s="67"/>
      <c r="L724" s="59"/>
      <c r="M724" s="59"/>
      <c r="N724" s="68"/>
      <c r="O724" s="69"/>
      <c r="P724" s="69"/>
      <c r="Q724" s="59"/>
      <c r="R724" s="69"/>
      <c r="S724" s="59"/>
      <c r="T724" s="59"/>
      <c r="U724" s="62"/>
      <c r="V724" s="65"/>
      <c r="W724" s="65"/>
      <c r="X724" s="66" t="str">
        <f>IF(W724&lt;&gt;"",IF((W724-V724)-almoco&gt;=corte_almoco,(W724-V724)-almoco,(W724-V724)),"")</f>
        <v/>
      </c>
      <c r="Y724" s="66" t="str">
        <f t="shared" si="2"/>
        <v/>
      </c>
      <c r="Z724" s="59"/>
      <c r="AA724" s="59"/>
      <c r="AB724" s="59"/>
      <c r="AC724" s="70"/>
      <c r="AD724" s="70"/>
      <c r="AE724" s="71" t="str">
        <f t="shared" si="3"/>
        <v/>
      </c>
      <c r="AF724" s="71" t="str">
        <f>IF(X724&lt;&gt;"",(HOUR(X724)+MINUTE(X724)/60)*custohh,"")</f>
        <v/>
      </c>
      <c r="AG724" s="70"/>
      <c r="AH724" s="71" t="str">
        <f t="shared" si="4"/>
        <v/>
      </c>
      <c r="AI724" s="59"/>
      <c r="AJ724" s="59"/>
      <c r="AK724" s="59"/>
      <c r="AL724" s="72"/>
      <c r="AM724" s="59"/>
      <c r="AN724" s="73"/>
      <c r="AO724" s="59"/>
      <c r="AP724" s="59"/>
      <c r="AQ724" s="74"/>
      <c r="AR724" s="74"/>
      <c r="AS724" s="62"/>
      <c r="AT724" s="62"/>
      <c r="AU724" s="59"/>
    </row>
    <row r="725">
      <c r="A725" s="59"/>
      <c r="B725" s="60" t="str">
        <f>IFERROR(VLOOKUP($A725,contratos,2,FALSE),"")</f>
        <v/>
      </c>
      <c r="C725" s="61" t="str">
        <f t="shared" si="1"/>
        <v/>
      </c>
      <c r="D725" s="62"/>
      <c r="E725" s="62"/>
      <c r="F725" s="63"/>
      <c r="G725" s="62"/>
      <c r="H725" s="65"/>
      <c r="I725" s="65"/>
      <c r="J725" s="66" t="str">
        <f>IF(I725&lt;&gt;"",(I725-H725)-almoco,"")</f>
        <v/>
      </c>
      <c r="K725" s="67"/>
      <c r="L725" s="59"/>
      <c r="M725" s="59"/>
      <c r="N725" s="68"/>
      <c r="O725" s="69"/>
      <c r="P725" s="69"/>
      <c r="Q725" s="59"/>
      <c r="R725" s="69"/>
      <c r="S725" s="59"/>
      <c r="T725" s="59"/>
      <c r="U725" s="62"/>
      <c r="V725" s="65"/>
      <c r="W725" s="65"/>
      <c r="X725" s="66" t="str">
        <f>IF(W725&lt;&gt;"",IF((W725-V725)-almoco&gt;=corte_almoco,(W725-V725)-almoco,(W725-V725)),"")</f>
        <v/>
      </c>
      <c r="Y725" s="66" t="str">
        <f t="shared" si="2"/>
        <v/>
      </c>
      <c r="Z725" s="59"/>
      <c r="AA725" s="59"/>
      <c r="AB725" s="59"/>
      <c r="AC725" s="70"/>
      <c r="AD725" s="70"/>
      <c r="AE725" s="71" t="str">
        <f t="shared" si="3"/>
        <v/>
      </c>
      <c r="AF725" s="71" t="str">
        <f>IF(X725&lt;&gt;"",(HOUR(X725)+MINUTE(X725)/60)*custohh,"")</f>
        <v/>
      </c>
      <c r="AG725" s="70"/>
      <c r="AH725" s="71" t="str">
        <f t="shared" si="4"/>
        <v/>
      </c>
      <c r="AI725" s="59"/>
      <c r="AJ725" s="59"/>
      <c r="AK725" s="59"/>
      <c r="AL725" s="72"/>
      <c r="AM725" s="59"/>
      <c r="AN725" s="73"/>
      <c r="AO725" s="59"/>
      <c r="AP725" s="59"/>
      <c r="AQ725" s="74"/>
      <c r="AR725" s="74"/>
      <c r="AS725" s="62"/>
      <c r="AT725" s="62"/>
      <c r="AU725" s="59"/>
    </row>
    <row r="726">
      <c r="A726" s="59"/>
      <c r="B726" s="60" t="str">
        <f>IFERROR(VLOOKUP($A726,contratos,2,FALSE),"")</f>
        <v/>
      </c>
      <c r="C726" s="61" t="str">
        <f t="shared" si="1"/>
        <v/>
      </c>
      <c r="D726" s="62"/>
      <c r="E726" s="62"/>
      <c r="F726" s="63"/>
      <c r="G726" s="62"/>
      <c r="H726" s="65"/>
      <c r="I726" s="65"/>
      <c r="J726" s="66" t="str">
        <f>IF(I726&lt;&gt;"",(I726-H726)-almoco,"")</f>
        <v/>
      </c>
      <c r="K726" s="67"/>
      <c r="L726" s="59"/>
      <c r="M726" s="59"/>
      <c r="N726" s="68"/>
      <c r="O726" s="69"/>
      <c r="P726" s="69"/>
      <c r="Q726" s="59"/>
      <c r="R726" s="69"/>
      <c r="S726" s="59"/>
      <c r="T726" s="59"/>
      <c r="U726" s="62"/>
      <c r="V726" s="65"/>
      <c r="W726" s="65"/>
      <c r="X726" s="66" t="str">
        <f>IF(W726&lt;&gt;"",IF((W726-V726)-almoco&gt;=corte_almoco,(W726-V726)-almoco,(W726-V726)),"")</f>
        <v/>
      </c>
      <c r="Y726" s="66" t="str">
        <f t="shared" si="2"/>
        <v/>
      </c>
      <c r="Z726" s="59"/>
      <c r="AA726" s="59"/>
      <c r="AB726" s="59"/>
      <c r="AC726" s="70"/>
      <c r="AD726" s="70"/>
      <c r="AE726" s="71" t="str">
        <f t="shared" si="3"/>
        <v/>
      </c>
      <c r="AF726" s="71" t="str">
        <f>IF(X726&lt;&gt;"",(HOUR(X726)+MINUTE(X726)/60)*custohh,"")</f>
        <v/>
      </c>
      <c r="AG726" s="70"/>
      <c r="AH726" s="71" t="str">
        <f t="shared" si="4"/>
        <v/>
      </c>
      <c r="AI726" s="59"/>
      <c r="AJ726" s="59"/>
      <c r="AK726" s="59"/>
      <c r="AL726" s="72"/>
      <c r="AM726" s="59"/>
      <c r="AN726" s="73"/>
      <c r="AO726" s="59"/>
      <c r="AP726" s="59"/>
      <c r="AQ726" s="74"/>
      <c r="AR726" s="74"/>
      <c r="AS726" s="62"/>
      <c r="AT726" s="62"/>
      <c r="AU726" s="59"/>
    </row>
    <row r="727">
      <c r="A727" s="59"/>
      <c r="B727" s="60" t="str">
        <f>IFERROR(VLOOKUP($A727,contratos,2,FALSE),"")</f>
        <v/>
      </c>
      <c r="C727" s="61" t="str">
        <f t="shared" si="1"/>
        <v/>
      </c>
      <c r="D727" s="62"/>
      <c r="E727" s="62"/>
      <c r="F727" s="63"/>
      <c r="G727" s="62"/>
      <c r="H727" s="65"/>
      <c r="I727" s="65"/>
      <c r="J727" s="66" t="str">
        <f>IF(I727&lt;&gt;"",(I727-H727)-almoco,"")</f>
        <v/>
      </c>
      <c r="K727" s="67"/>
      <c r="L727" s="59"/>
      <c r="M727" s="59"/>
      <c r="N727" s="68"/>
      <c r="O727" s="69"/>
      <c r="P727" s="69"/>
      <c r="Q727" s="59"/>
      <c r="R727" s="69"/>
      <c r="S727" s="59"/>
      <c r="T727" s="59"/>
      <c r="U727" s="62"/>
      <c r="V727" s="65"/>
      <c r="W727" s="65"/>
      <c r="X727" s="66" t="str">
        <f>IF(W727&lt;&gt;"",IF((W727-V727)-almoco&gt;=corte_almoco,(W727-V727)-almoco,(W727-V727)),"")</f>
        <v/>
      </c>
      <c r="Y727" s="66" t="str">
        <f t="shared" si="2"/>
        <v/>
      </c>
      <c r="Z727" s="59"/>
      <c r="AA727" s="59"/>
      <c r="AB727" s="59"/>
      <c r="AC727" s="70"/>
      <c r="AD727" s="70"/>
      <c r="AE727" s="71" t="str">
        <f t="shared" si="3"/>
        <v/>
      </c>
      <c r="AF727" s="71" t="str">
        <f>IF(X727&lt;&gt;"",(HOUR(X727)+MINUTE(X727)/60)*custohh,"")</f>
        <v/>
      </c>
      <c r="AG727" s="70"/>
      <c r="AH727" s="71" t="str">
        <f t="shared" si="4"/>
        <v/>
      </c>
      <c r="AI727" s="59"/>
      <c r="AJ727" s="59"/>
      <c r="AK727" s="59"/>
      <c r="AL727" s="72"/>
      <c r="AM727" s="59"/>
      <c r="AN727" s="73"/>
      <c r="AO727" s="59"/>
      <c r="AP727" s="59"/>
      <c r="AQ727" s="74"/>
      <c r="AR727" s="74"/>
      <c r="AS727" s="62"/>
      <c r="AT727" s="62"/>
      <c r="AU727" s="59"/>
    </row>
    <row r="728">
      <c r="A728" s="59"/>
      <c r="B728" s="60" t="str">
        <f>IFERROR(VLOOKUP($A728,contratos,2,FALSE),"")</f>
        <v/>
      </c>
      <c r="C728" s="61" t="str">
        <f t="shared" si="1"/>
        <v/>
      </c>
      <c r="D728" s="62"/>
      <c r="E728" s="62"/>
      <c r="F728" s="63"/>
      <c r="G728" s="62"/>
      <c r="H728" s="65"/>
      <c r="I728" s="65"/>
      <c r="J728" s="66" t="str">
        <f>IF(I728&lt;&gt;"",(I728-H728)-almoco,"")</f>
        <v/>
      </c>
      <c r="K728" s="67"/>
      <c r="L728" s="59"/>
      <c r="M728" s="59"/>
      <c r="N728" s="68"/>
      <c r="O728" s="69"/>
      <c r="P728" s="69"/>
      <c r="Q728" s="59"/>
      <c r="R728" s="69"/>
      <c r="S728" s="59"/>
      <c r="T728" s="59"/>
      <c r="U728" s="62"/>
      <c r="V728" s="65"/>
      <c r="W728" s="65"/>
      <c r="X728" s="66" t="str">
        <f>IF(W728&lt;&gt;"",IF((W728-V728)-almoco&gt;=corte_almoco,(W728-V728)-almoco,(W728-V728)),"")</f>
        <v/>
      </c>
      <c r="Y728" s="66" t="str">
        <f t="shared" si="2"/>
        <v/>
      </c>
      <c r="Z728" s="59"/>
      <c r="AA728" s="59"/>
      <c r="AB728" s="59"/>
      <c r="AC728" s="70"/>
      <c r="AD728" s="70"/>
      <c r="AE728" s="71" t="str">
        <f t="shared" si="3"/>
        <v/>
      </c>
      <c r="AF728" s="71" t="str">
        <f>IF(X728&lt;&gt;"",(HOUR(X728)+MINUTE(X728)/60)*custohh,"")</f>
        <v/>
      </c>
      <c r="AG728" s="70"/>
      <c r="AH728" s="71" t="str">
        <f t="shared" si="4"/>
        <v/>
      </c>
      <c r="AI728" s="59"/>
      <c r="AJ728" s="59"/>
      <c r="AK728" s="59"/>
      <c r="AL728" s="72"/>
      <c r="AM728" s="59"/>
      <c r="AN728" s="73"/>
      <c r="AO728" s="59"/>
      <c r="AP728" s="59"/>
      <c r="AQ728" s="74"/>
      <c r="AR728" s="74"/>
      <c r="AS728" s="62"/>
      <c r="AT728" s="62"/>
      <c r="AU728" s="59"/>
    </row>
    <row r="729">
      <c r="A729" s="59"/>
      <c r="B729" s="60" t="str">
        <f>IFERROR(VLOOKUP($A729,contratos,2,FALSE),"")</f>
        <v/>
      </c>
      <c r="C729" s="61" t="str">
        <f t="shared" si="1"/>
        <v/>
      </c>
      <c r="D729" s="62"/>
      <c r="E729" s="62"/>
      <c r="F729" s="63"/>
      <c r="G729" s="62"/>
      <c r="H729" s="65"/>
      <c r="I729" s="65"/>
      <c r="J729" s="66" t="str">
        <f>IF(I729&lt;&gt;"",(I729-H729)-almoco,"")</f>
        <v/>
      </c>
      <c r="K729" s="67"/>
      <c r="L729" s="59"/>
      <c r="M729" s="59"/>
      <c r="N729" s="68"/>
      <c r="O729" s="69"/>
      <c r="P729" s="69"/>
      <c r="Q729" s="59"/>
      <c r="R729" s="69"/>
      <c r="S729" s="59"/>
      <c r="T729" s="59"/>
      <c r="U729" s="62"/>
      <c r="V729" s="65"/>
      <c r="W729" s="65"/>
      <c r="X729" s="66" t="str">
        <f>IF(W729&lt;&gt;"",IF((W729-V729)-almoco&gt;=corte_almoco,(W729-V729)-almoco,(W729-V729)),"")</f>
        <v/>
      </c>
      <c r="Y729" s="66" t="str">
        <f t="shared" si="2"/>
        <v/>
      </c>
      <c r="Z729" s="59"/>
      <c r="AA729" s="59"/>
      <c r="AB729" s="59"/>
      <c r="AC729" s="70"/>
      <c r="AD729" s="70"/>
      <c r="AE729" s="71" t="str">
        <f t="shared" si="3"/>
        <v/>
      </c>
      <c r="AF729" s="71" t="str">
        <f>IF(X729&lt;&gt;"",(HOUR(X729)+MINUTE(X729)/60)*custohh,"")</f>
        <v/>
      </c>
      <c r="AG729" s="70"/>
      <c r="AH729" s="71" t="str">
        <f t="shared" si="4"/>
        <v/>
      </c>
      <c r="AI729" s="59"/>
      <c r="AJ729" s="59"/>
      <c r="AK729" s="59"/>
      <c r="AL729" s="72"/>
      <c r="AM729" s="59"/>
      <c r="AN729" s="73"/>
      <c r="AO729" s="59"/>
      <c r="AP729" s="59"/>
      <c r="AQ729" s="74"/>
      <c r="AR729" s="74"/>
      <c r="AS729" s="62"/>
      <c r="AT729" s="62"/>
      <c r="AU729" s="59"/>
    </row>
    <row r="730">
      <c r="A730" s="59"/>
      <c r="B730" s="60" t="str">
        <f>IFERROR(VLOOKUP($A730,contratos,2,FALSE),"")</f>
        <v/>
      </c>
      <c r="C730" s="61" t="str">
        <f t="shared" si="1"/>
        <v/>
      </c>
      <c r="D730" s="62"/>
      <c r="E730" s="62"/>
      <c r="F730" s="63"/>
      <c r="G730" s="62"/>
      <c r="H730" s="65"/>
      <c r="I730" s="65"/>
      <c r="J730" s="66" t="str">
        <f>IF(I730&lt;&gt;"",(I730-H730)-almoco,"")</f>
        <v/>
      </c>
      <c r="K730" s="67"/>
      <c r="L730" s="59"/>
      <c r="M730" s="59"/>
      <c r="N730" s="68"/>
      <c r="O730" s="69"/>
      <c r="P730" s="69"/>
      <c r="Q730" s="59"/>
      <c r="R730" s="69"/>
      <c r="S730" s="59"/>
      <c r="T730" s="59"/>
      <c r="U730" s="62"/>
      <c r="V730" s="65"/>
      <c r="W730" s="65"/>
      <c r="X730" s="66" t="str">
        <f>IF(W730&lt;&gt;"",IF((W730-V730)-almoco&gt;=corte_almoco,(W730-V730)-almoco,(W730-V730)),"")</f>
        <v/>
      </c>
      <c r="Y730" s="66" t="str">
        <f t="shared" si="2"/>
        <v/>
      </c>
      <c r="Z730" s="59"/>
      <c r="AA730" s="59"/>
      <c r="AB730" s="59"/>
      <c r="AC730" s="70"/>
      <c r="AD730" s="70"/>
      <c r="AE730" s="71" t="str">
        <f t="shared" si="3"/>
        <v/>
      </c>
      <c r="AF730" s="71" t="str">
        <f>IF(X730&lt;&gt;"",(HOUR(X730)+MINUTE(X730)/60)*custohh,"")</f>
        <v/>
      </c>
      <c r="AG730" s="70"/>
      <c r="AH730" s="71" t="str">
        <f t="shared" si="4"/>
        <v/>
      </c>
      <c r="AI730" s="59"/>
      <c r="AJ730" s="59"/>
      <c r="AK730" s="59"/>
      <c r="AL730" s="72"/>
      <c r="AM730" s="59"/>
      <c r="AN730" s="73"/>
      <c r="AO730" s="59"/>
      <c r="AP730" s="59"/>
      <c r="AQ730" s="74"/>
      <c r="AR730" s="74"/>
      <c r="AS730" s="62"/>
      <c r="AT730" s="62"/>
      <c r="AU730" s="59"/>
    </row>
    <row r="731">
      <c r="A731" s="59"/>
      <c r="B731" s="60" t="str">
        <f>IFERROR(VLOOKUP($A731,contratos,2,FALSE),"")</f>
        <v/>
      </c>
      <c r="C731" s="61" t="str">
        <f t="shared" si="1"/>
        <v/>
      </c>
      <c r="D731" s="62"/>
      <c r="E731" s="62"/>
      <c r="F731" s="63"/>
      <c r="G731" s="62"/>
      <c r="H731" s="65"/>
      <c r="I731" s="65"/>
      <c r="J731" s="66" t="str">
        <f>IF(I731&lt;&gt;"",(I731-H731)-almoco,"")</f>
        <v/>
      </c>
      <c r="K731" s="67"/>
      <c r="L731" s="59"/>
      <c r="M731" s="59"/>
      <c r="N731" s="68"/>
      <c r="O731" s="69"/>
      <c r="P731" s="69"/>
      <c r="Q731" s="59"/>
      <c r="R731" s="69"/>
      <c r="S731" s="59"/>
      <c r="T731" s="59"/>
      <c r="U731" s="62"/>
      <c r="V731" s="65"/>
      <c r="W731" s="65"/>
      <c r="X731" s="66" t="str">
        <f>IF(W731&lt;&gt;"",IF((W731-V731)-almoco&gt;=corte_almoco,(W731-V731)-almoco,(W731-V731)),"")</f>
        <v/>
      </c>
      <c r="Y731" s="66" t="str">
        <f t="shared" si="2"/>
        <v/>
      </c>
      <c r="Z731" s="59"/>
      <c r="AA731" s="59"/>
      <c r="AB731" s="59"/>
      <c r="AC731" s="70"/>
      <c r="AD731" s="70"/>
      <c r="AE731" s="71" t="str">
        <f t="shared" si="3"/>
        <v/>
      </c>
      <c r="AF731" s="71" t="str">
        <f>IF(X731&lt;&gt;"",(HOUR(X731)+MINUTE(X731)/60)*custohh,"")</f>
        <v/>
      </c>
      <c r="AG731" s="70"/>
      <c r="AH731" s="71" t="str">
        <f t="shared" si="4"/>
        <v/>
      </c>
      <c r="AI731" s="59"/>
      <c r="AJ731" s="59"/>
      <c r="AK731" s="59"/>
      <c r="AL731" s="72"/>
      <c r="AM731" s="59"/>
      <c r="AN731" s="73"/>
      <c r="AO731" s="59"/>
      <c r="AP731" s="59"/>
      <c r="AQ731" s="74"/>
      <c r="AR731" s="74"/>
      <c r="AS731" s="62"/>
      <c r="AT731" s="62"/>
      <c r="AU731" s="59"/>
    </row>
    <row r="732">
      <c r="A732" s="59"/>
      <c r="B732" s="60" t="str">
        <f>IFERROR(VLOOKUP($A732,contratos,2,FALSE),"")</f>
        <v/>
      </c>
      <c r="C732" s="61" t="str">
        <f t="shared" si="1"/>
        <v/>
      </c>
      <c r="D732" s="62"/>
      <c r="E732" s="62"/>
      <c r="F732" s="63"/>
      <c r="G732" s="62"/>
      <c r="H732" s="65"/>
      <c r="I732" s="65"/>
      <c r="J732" s="66" t="str">
        <f>IF(I732&lt;&gt;"",(I732-H732)-almoco,"")</f>
        <v/>
      </c>
      <c r="K732" s="67"/>
      <c r="L732" s="59"/>
      <c r="M732" s="59"/>
      <c r="N732" s="68"/>
      <c r="O732" s="69"/>
      <c r="P732" s="69"/>
      <c r="Q732" s="59"/>
      <c r="R732" s="69"/>
      <c r="S732" s="59"/>
      <c r="T732" s="59"/>
      <c r="U732" s="62"/>
      <c r="V732" s="65"/>
      <c r="W732" s="65"/>
      <c r="X732" s="66" t="str">
        <f>IF(W732&lt;&gt;"",IF((W732-V732)-almoco&gt;=corte_almoco,(W732-V732)-almoco,(W732-V732)),"")</f>
        <v/>
      </c>
      <c r="Y732" s="66" t="str">
        <f t="shared" si="2"/>
        <v/>
      </c>
      <c r="Z732" s="59"/>
      <c r="AA732" s="59"/>
      <c r="AB732" s="59"/>
      <c r="AC732" s="70"/>
      <c r="AD732" s="70"/>
      <c r="AE732" s="71" t="str">
        <f t="shared" si="3"/>
        <v/>
      </c>
      <c r="AF732" s="71" t="str">
        <f>IF(X732&lt;&gt;"",(HOUR(X732)+MINUTE(X732)/60)*custohh,"")</f>
        <v/>
      </c>
      <c r="AG732" s="70"/>
      <c r="AH732" s="71" t="str">
        <f t="shared" si="4"/>
        <v/>
      </c>
      <c r="AI732" s="59"/>
      <c r="AJ732" s="59"/>
      <c r="AK732" s="59"/>
      <c r="AL732" s="72"/>
      <c r="AM732" s="59"/>
      <c r="AN732" s="73"/>
      <c r="AO732" s="59"/>
      <c r="AP732" s="59"/>
      <c r="AQ732" s="74"/>
      <c r="AR732" s="74"/>
      <c r="AS732" s="62"/>
      <c r="AT732" s="62"/>
      <c r="AU732" s="59"/>
    </row>
    <row r="733">
      <c r="A733" s="59"/>
      <c r="B733" s="60" t="str">
        <f>IFERROR(VLOOKUP($A733,contratos,2,FALSE),"")</f>
        <v/>
      </c>
      <c r="C733" s="61" t="str">
        <f t="shared" si="1"/>
        <v/>
      </c>
      <c r="D733" s="62"/>
      <c r="E733" s="62"/>
      <c r="F733" s="63"/>
      <c r="G733" s="62"/>
      <c r="H733" s="65"/>
      <c r="I733" s="65"/>
      <c r="J733" s="66" t="str">
        <f>IF(I733&lt;&gt;"",(I733-H733)-almoco,"")</f>
        <v/>
      </c>
      <c r="K733" s="67"/>
      <c r="L733" s="59"/>
      <c r="M733" s="59"/>
      <c r="N733" s="68"/>
      <c r="O733" s="69"/>
      <c r="P733" s="69"/>
      <c r="Q733" s="59"/>
      <c r="R733" s="69"/>
      <c r="S733" s="59"/>
      <c r="T733" s="59"/>
      <c r="U733" s="62"/>
      <c r="V733" s="65"/>
      <c r="W733" s="65"/>
      <c r="X733" s="66" t="str">
        <f>IF(W733&lt;&gt;"",IF((W733-V733)-almoco&gt;=corte_almoco,(W733-V733)-almoco,(W733-V733)),"")</f>
        <v/>
      </c>
      <c r="Y733" s="66" t="str">
        <f t="shared" si="2"/>
        <v/>
      </c>
      <c r="Z733" s="59"/>
      <c r="AA733" s="59"/>
      <c r="AB733" s="59"/>
      <c r="AC733" s="70"/>
      <c r="AD733" s="70"/>
      <c r="AE733" s="71" t="str">
        <f t="shared" si="3"/>
        <v/>
      </c>
      <c r="AF733" s="71" t="str">
        <f>IF(X733&lt;&gt;"",(HOUR(X733)+MINUTE(X733)/60)*custohh,"")</f>
        <v/>
      </c>
      <c r="AG733" s="70"/>
      <c r="AH733" s="71" t="str">
        <f t="shared" si="4"/>
        <v/>
      </c>
      <c r="AI733" s="59"/>
      <c r="AJ733" s="59"/>
      <c r="AK733" s="59"/>
      <c r="AL733" s="72"/>
      <c r="AM733" s="59"/>
      <c r="AN733" s="73"/>
      <c r="AO733" s="59"/>
      <c r="AP733" s="59"/>
      <c r="AQ733" s="74"/>
      <c r="AR733" s="74"/>
      <c r="AS733" s="62"/>
      <c r="AT733" s="62"/>
      <c r="AU733" s="59"/>
    </row>
    <row r="734">
      <c r="A734" s="59"/>
      <c r="B734" s="60" t="str">
        <f>IFERROR(VLOOKUP($A734,contratos,2,FALSE),"")</f>
        <v/>
      </c>
      <c r="C734" s="61" t="str">
        <f t="shared" si="1"/>
        <v/>
      </c>
      <c r="D734" s="62"/>
      <c r="E734" s="62"/>
      <c r="F734" s="63"/>
      <c r="G734" s="62"/>
      <c r="H734" s="65"/>
      <c r="I734" s="65"/>
      <c r="J734" s="66" t="str">
        <f>IF(I734&lt;&gt;"",(I734-H734)-almoco,"")</f>
        <v/>
      </c>
      <c r="K734" s="67"/>
      <c r="L734" s="59"/>
      <c r="M734" s="59"/>
      <c r="N734" s="68"/>
      <c r="O734" s="69"/>
      <c r="P734" s="69"/>
      <c r="Q734" s="59"/>
      <c r="R734" s="69"/>
      <c r="S734" s="59"/>
      <c r="T734" s="59"/>
      <c r="U734" s="62"/>
      <c r="V734" s="65"/>
      <c r="W734" s="65"/>
      <c r="X734" s="66" t="str">
        <f>IF(W734&lt;&gt;"",IF((W734-V734)-almoco&gt;=corte_almoco,(W734-V734)-almoco,(W734-V734)),"")</f>
        <v/>
      </c>
      <c r="Y734" s="66" t="str">
        <f t="shared" si="2"/>
        <v/>
      </c>
      <c r="Z734" s="59"/>
      <c r="AA734" s="59"/>
      <c r="AB734" s="59"/>
      <c r="AC734" s="70"/>
      <c r="AD734" s="70"/>
      <c r="AE734" s="71" t="str">
        <f t="shared" si="3"/>
        <v/>
      </c>
      <c r="AF734" s="71" t="str">
        <f>IF(X734&lt;&gt;"",(HOUR(X734)+MINUTE(X734)/60)*custohh,"")</f>
        <v/>
      </c>
      <c r="AG734" s="70"/>
      <c r="AH734" s="71" t="str">
        <f t="shared" si="4"/>
        <v/>
      </c>
      <c r="AI734" s="59"/>
      <c r="AJ734" s="59"/>
      <c r="AK734" s="59"/>
      <c r="AL734" s="72"/>
      <c r="AM734" s="59"/>
      <c r="AN734" s="73"/>
      <c r="AO734" s="59"/>
      <c r="AP734" s="59"/>
      <c r="AQ734" s="74"/>
      <c r="AR734" s="74"/>
      <c r="AS734" s="62"/>
      <c r="AT734" s="62"/>
      <c r="AU734" s="59"/>
    </row>
    <row r="735">
      <c r="A735" s="59"/>
      <c r="B735" s="60" t="str">
        <f>IFERROR(VLOOKUP($A735,contratos,2,FALSE),"")</f>
        <v/>
      </c>
      <c r="C735" s="61" t="str">
        <f t="shared" si="1"/>
        <v/>
      </c>
      <c r="D735" s="62"/>
      <c r="E735" s="62"/>
      <c r="F735" s="63"/>
      <c r="G735" s="62"/>
      <c r="H735" s="65"/>
      <c r="I735" s="65"/>
      <c r="J735" s="66" t="str">
        <f>IF(I735&lt;&gt;"",(I735-H735)-almoco,"")</f>
        <v/>
      </c>
      <c r="K735" s="67"/>
      <c r="L735" s="59"/>
      <c r="M735" s="59"/>
      <c r="N735" s="68"/>
      <c r="O735" s="69"/>
      <c r="P735" s="69"/>
      <c r="Q735" s="59"/>
      <c r="R735" s="69"/>
      <c r="S735" s="59"/>
      <c r="T735" s="59"/>
      <c r="U735" s="62"/>
      <c r="V735" s="65"/>
      <c r="W735" s="65"/>
      <c r="X735" s="66" t="str">
        <f>IF(W735&lt;&gt;"",IF((W735-V735)-almoco&gt;=corte_almoco,(W735-V735)-almoco,(W735-V735)),"")</f>
        <v/>
      </c>
      <c r="Y735" s="66" t="str">
        <f t="shared" si="2"/>
        <v/>
      </c>
      <c r="Z735" s="59"/>
      <c r="AA735" s="59"/>
      <c r="AB735" s="59"/>
      <c r="AC735" s="70"/>
      <c r="AD735" s="70"/>
      <c r="AE735" s="71" t="str">
        <f t="shared" si="3"/>
        <v/>
      </c>
      <c r="AF735" s="71" t="str">
        <f>IF(X735&lt;&gt;"",(HOUR(X735)+MINUTE(X735)/60)*custohh,"")</f>
        <v/>
      </c>
      <c r="AG735" s="70"/>
      <c r="AH735" s="71" t="str">
        <f t="shared" si="4"/>
        <v/>
      </c>
      <c r="AI735" s="59"/>
      <c r="AJ735" s="59"/>
      <c r="AK735" s="59"/>
      <c r="AL735" s="72"/>
      <c r="AM735" s="59"/>
      <c r="AN735" s="73"/>
      <c r="AO735" s="59"/>
      <c r="AP735" s="59"/>
      <c r="AQ735" s="74"/>
      <c r="AR735" s="74"/>
      <c r="AS735" s="62"/>
      <c r="AT735" s="62"/>
      <c r="AU735" s="59"/>
    </row>
    <row r="736">
      <c r="A736" s="59"/>
      <c r="B736" s="60" t="str">
        <f>IFERROR(VLOOKUP($A736,contratos,2,FALSE),"")</f>
        <v/>
      </c>
      <c r="C736" s="61" t="str">
        <f t="shared" si="1"/>
        <v/>
      </c>
      <c r="D736" s="62"/>
      <c r="E736" s="62"/>
      <c r="F736" s="63"/>
      <c r="G736" s="62"/>
      <c r="H736" s="65"/>
      <c r="I736" s="65"/>
      <c r="J736" s="66" t="str">
        <f>IF(I736&lt;&gt;"",(I736-H736)-almoco,"")</f>
        <v/>
      </c>
      <c r="K736" s="67"/>
      <c r="L736" s="59"/>
      <c r="M736" s="59"/>
      <c r="N736" s="68"/>
      <c r="O736" s="69"/>
      <c r="P736" s="69"/>
      <c r="Q736" s="59"/>
      <c r="R736" s="69"/>
      <c r="S736" s="59"/>
      <c r="T736" s="59"/>
      <c r="U736" s="62"/>
      <c r="V736" s="65"/>
      <c r="W736" s="65"/>
      <c r="X736" s="66" t="str">
        <f>IF(W736&lt;&gt;"",IF((W736-V736)-almoco&gt;=corte_almoco,(W736-V736)-almoco,(W736-V736)),"")</f>
        <v/>
      </c>
      <c r="Y736" s="66" t="str">
        <f t="shared" si="2"/>
        <v/>
      </c>
      <c r="Z736" s="59"/>
      <c r="AA736" s="59"/>
      <c r="AB736" s="59"/>
      <c r="AC736" s="70"/>
      <c r="AD736" s="70"/>
      <c r="AE736" s="71" t="str">
        <f t="shared" si="3"/>
        <v/>
      </c>
      <c r="AF736" s="71" t="str">
        <f>IF(X736&lt;&gt;"",(HOUR(X736)+MINUTE(X736)/60)*custohh,"")</f>
        <v/>
      </c>
      <c r="AG736" s="70"/>
      <c r="AH736" s="71" t="str">
        <f t="shared" si="4"/>
        <v/>
      </c>
      <c r="AI736" s="59"/>
      <c r="AJ736" s="59"/>
      <c r="AK736" s="59"/>
      <c r="AL736" s="72"/>
      <c r="AM736" s="59"/>
      <c r="AN736" s="73"/>
      <c r="AO736" s="59"/>
      <c r="AP736" s="59"/>
      <c r="AQ736" s="74"/>
      <c r="AR736" s="74"/>
      <c r="AS736" s="62"/>
      <c r="AT736" s="62"/>
      <c r="AU736" s="59"/>
    </row>
    <row r="737">
      <c r="A737" s="59"/>
      <c r="B737" s="60" t="str">
        <f>IFERROR(VLOOKUP($A737,contratos,2,FALSE),"")</f>
        <v/>
      </c>
      <c r="C737" s="61" t="str">
        <f t="shared" si="1"/>
        <v/>
      </c>
      <c r="D737" s="62"/>
      <c r="E737" s="62"/>
      <c r="F737" s="63"/>
      <c r="G737" s="62"/>
      <c r="H737" s="65"/>
      <c r="I737" s="65"/>
      <c r="J737" s="66" t="str">
        <f>IF(I737&lt;&gt;"",(I737-H737)-almoco,"")</f>
        <v/>
      </c>
      <c r="K737" s="67"/>
      <c r="L737" s="59"/>
      <c r="M737" s="59"/>
      <c r="N737" s="68"/>
      <c r="O737" s="69"/>
      <c r="P737" s="69"/>
      <c r="Q737" s="59"/>
      <c r="R737" s="69"/>
      <c r="S737" s="59"/>
      <c r="T737" s="59"/>
      <c r="U737" s="62"/>
      <c r="V737" s="65"/>
      <c r="W737" s="65"/>
      <c r="X737" s="66" t="str">
        <f>IF(W737&lt;&gt;"",IF((W737-V737)-almoco&gt;=corte_almoco,(W737-V737)-almoco,(W737-V737)),"")</f>
        <v/>
      </c>
      <c r="Y737" s="66" t="str">
        <f t="shared" si="2"/>
        <v/>
      </c>
      <c r="Z737" s="59"/>
      <c r="AA737" s="59"/>
      <c r="AB737" s="59"/>
      <c r="AC737" s="70"/>
      <c r="AD737" s="70"/>
      <c r="AE737" s="71" t="str">
        <f t="shared" si="3"/>
        <v/>
      </c>
      <c r="AF737" s="71" t="str">
        <f>IF(X737&lt;&gt;"",(HOUR(X737)+MINUTE(X737)/60)*custohh,"")</f>
        <v/>
      </c>
      <c r="AG737" s="70"/>
      <c r="AH737" s="71" t="str">
        <f t="shared" si="4"/>
        <v/>
      </c>
      <c r="AI737" s="59"/>
      <c r="AJ737" s="59"/>
      <c r="AK737" s="59"/>
      <c r="AL737" s="72"/>
      <c r="AM737" s="59"/>
      <c r="AN737" s="73"/>
      <c r="AO737" s="59"/>
      <c r="AP737" s="59"/>
      <c r="AQ737" s="74"/>
      <c r="AR737" s="74"/>
      <c r="AS737" s="62"/>
      <c r="AT737" s="62"/>
      <c r="AU737" s="59"/>
    </row>
    <row r="738">
      <c r="A738" s="59"/>
      <c r="B738" s="60" t="str">
        <f>IFERROR(VLOOKUP($A738,contratos,2,FALSE),"")</f>
        <v/>
      </c>
      <c r="C738" s="61" t="str">
        <f t="shared" si="1"/>
        <v/>
      </c>
      <c r="D738" s="62"/>
      <c r="E738" s="62"/>
      <c r="F738" s="63"/>
      <c r="G738" s="62"/>
      <c r="H738" s="65"/>
      <c r="I738" s="65"/>
      <c r="J738" s="66" t="str">
        <f>IF(I738&lt;&gt;"",(I738-H738)-almoco,"")</f>
        <v/>
      </c>
      <c r="K738" s="67"/>
      <c r="L738" s="59"/>
      <c r="M738" s="59"/>
      <c r="N738" s="68"/>
      <c r="O738" s="69"/>
      <c r="P738" s="69"/>
      <c r="Q738" s="59"/>
      <c r="R738" s="69"/>
      <c r="S738" s="59"/>
      <c r="T738" s="59"/>
      <c r="U738" s="62"/>
      <c r="V738" s="65"/>
      <c r="W738" s="65"/>
      <c r="X738" s="66" t="str">
        <f>IF(W738&lt;&gt;"",IF((W738-V738)-almoco&gt;=corte_almoco,(W738-V738)-almoco,(W738-V738)),"")</f>
        <v/>
      </c>
      <c r="Y738" s="66" t="str">
        <f t="shared" si="2"/>
        <v/>
      </c>
      <c r="Z738" s="59"/>
      <c r="AA738" s="59"/>
      <c r="AB738" s="59"/>
      <c r="AC738" s="70"/>
      <c r="AD738" s="70"/>
      <c r="AE738" s="71" t="str">
        <f t="shared" si="3"/>
        <v/>
      </c>
      <c r="AF738" s="71" t="str">
        <f>IF(X738&lt;&gt;"",(HOUR(X738)+MINUTE(X738)/60)*custohh,"")</f>
        <v/>
      </c>
      <c r="AG738" s="70"/>
      <c r="AH738" s="71" t="str">
        <f t="shared" si="4"/>
        <v/>
      </c>
      <c r="AI738" s="59"/>
      <c r="AJ738" s="59"/>
      <c r="AK738" s="59"/>
      <c r="AL738" s="72"/>
      <c r="AM738" s="59"/>
      <c r="AN738" s="73"/>
      <c r="AO738" s="59"/>
      <c r="AP738" s="59"/>
      <c r="AQ738" s="74"/>
      <c r="AR738" s="74"/>
      <c r="AS738" s="62"/>
      <c r="AT738" s="62"/>
      <c r="AU738" s="59"/>
    </row>
    <row r="739">
      <c r="A739" s="59"/>
      <c r="B739" s="60" t="str">
        <f>IFERROR(VLOOKUP($A739,contratos,2,FALSE),"")</f>
        <v/>
      </c>
      <c r="C739" s="61" t="str">
        <f t="shared" si="1"/>
        <v/>
      </c>
      <c r="D739" s="62"/>
      <c r="E739" s="62"/>
      <c r="F739" s="63"/>
      <c r="G739" s="62"/>
      <c r="H739" s="65"/>
      <c r="I739" s="65"/>
      <c r="J739" s="66" t="str">
        <f>IF(I739&lt;&gt;"",(I739-H739)-almoco,"")</f>
        <v/>
      </c>
      <c r="K739" s="67"/>
      <c r="L739" s="59"/>
      <c r="M739" s="59"/>
      <c r="N739" s="68"/>
      <c r="O739" s="69"/>
      <c r="P739" s="69"/>
      <c r="Q739" s="59"/>
      <c r="R739" s="69"/>
      <c r="S739" s="59"/>
      <c r="T739" s="59"/>
      <c r="U739" s="62"/>
      <c r="V739" s="65"/>
      <c r="W739" s="65"/>
      <c r="X739" s="66" t="str">
        <f>IF(W739&lt;&gt;"",IF((W739-V739)-almoco&gt;=corte_almoco,(W739-V739)-almoco,(W739-V739)),"")</f>
        <v/>
      </c>
      <c r="Y739" s="66" t="str">
        <f t="shared" si="2"/>
        <v/>
      </c>
      <c r="Z739" s="59"/>
      <c r="AA739" s="59"/>
      <c r="AB739" s="59"/>
      <c r="AC739" s="70"/>
      <c r="AD739" s="70"/>
      <c r="AE739" s="71" t="str">
        <f t="shared" si="3"/>
        <v/>
      </c>
      <c r="AF739" s="71" t="str">
        <f>IF(X739&lt;&gt;"",(HOUR(X739)+MINUTE(X739)/60)*custohh,"")</f>
        <v/>
      </c>
      <c r="AG739" s="70"/>
      <c r="AH739" s="71" t="str">
        <f t="shared" si="4"/>
        <v/>
      </c>
      <c r="AI739" s="59"/>
      <c r="AJ739" s="59"/>
      <c r="AK739" s="59"/>
      <c r="AL739" s="72"/>
      <c r="AM739" s="59"/>
      <c r="AN739" s="73"/>
      <c r="AO739" s="59"/>
      <c r="AP739" s="59"/>
      <c r="AQ739" s="74"/>
      <c r="AR739" s="74"/>
      <c r="AS739" s="62"/>
      <c r="AT739" s="62"/>
      <c r="AU739" s="59"/>
    </row>
    <row r="740">
      <c r="A740" s="59"/>
      <c r="B740" s="60" t="str">
        <f>IFERROR(VLOOKUP($A740,contratos,2,FALSE),"")</f>
        <v/>
      </c>
      <c r="C740" s="61" t="str">
        <f t="shared" si="1"/>
        <v/>
      </c>
      <c r="D740" s="62"/>
      <c r="E740" s="62"/>
      <c r="F740" s="63"/>
      <c r="G740" s="62"/>
      <c r="H740" s="65"/>
      <c r="I740" s="65"/>
      <c r="J740" s="66" t="str">
        <f>IF(I740&lt;&gt;"",(I740-H740)-almoco,"")</f>
        <v/>
      </c>
      <c r="K740" s="67"/>
      <c r="L740" s="59"/>
      <c r="M740" s="59"/>
      <c r="N740" s="68"/>
      <c r="O740" s="69"/>
      <c r="P740" s="69"/>
      <c r="Q740" s="59"/>
      <c r="R740" s="69"/>
      <c r="S740" s="59"/>
      <c r="T740" s="59"/>
      <c r="U740" s="62"/>
      <c r="V740" s="65"/>
      <c r="W740" s="65"/>
      <c r="X740" s="66" t="str">
        <f>IF(W740&lt;&gt;"",IF((W740-V740)-almoco&gt;=corte_almoco,(W740-V740)-almoco,(W740-V740)),"")</f>
        <v/>
      </c>
      <c r="Y740" s="66" t="str">
        <f t="shared" si="2"/>
        <v/>
      </c>
      <c r="Z740" s="59"/>
      <c r="AA740" s="59"/>
      <c r="AB740" s="59"/>
      <c r="AC740" s="70"/>
      <c r="AD740" s="70"/>
      <c r="AE740" s="71" t="str">
        <f t="shared" si="3"/>
        <v/>
      </c>
      <c r="AF740" s="71" t="str">
        <f>IF(X740&lt;&gt;"",(HOUR(X740)+MINUTE(X740)/60)*custohh,"")</f>
        <v/>
      </c>
      <c r="AG740" s="70"/>
      <c r="AH740" s="71" t="str">
        <f t="shared" si="4"/>
        <v/>
      </c>
      <c r="AI740" s="59"/>
      <c r="AJ740" s="59"/>
      <c r="AK740" s="59"/>
      <c r="AL740" s="72"/>
      <c r="AM740" s="59"/>
      <c r="AN740" s="73"/>
      <c r="AO740" s="59"/>
      <c r="AP740" s="59"/>
      <c r="AQ740" s="74"/>
      <c r="AR740" s="74"/>
      <c r="AS740" s="62"/>
      <c r="AT740" s="62"/>
      <c r="AU740" s="59"/>
    </row>
    <row r="741">
      <c r="A741" s="59"/>
      <c r="B741" s="60" t="str">
        <f>IFERROR(VLOOKUP($A741,contratos,2,FALSE),"")</f>
        <v/>
      </c>
      <c r="C741" s="61" t="str">
        <f t="shared" si="1"/>
        <v/>
      </c>
      <c r="D741" s="62"/>
      <c r="E741" s="62"/>
      <c r="F741" s="63"/>
      <c r="G741" s="62"/>
      <c r="H741" s="65"/>
      <c r="I741" s="65"/>
      <c r="J741" s="66" t="str">
        <f>IF(I741&lt;&gt;"",(I741-H741)-almoco,"")</f>
        <v/>
      </c>
      <c r="K741" s="67"/>
      <c r="L741" s="59"/>
      <c r="M741" s="59"/>
      <c r="N741" s="68"/>
      <c r="O741" s="69"/>
      <c r="P741" s="69"/>
      <c r="Q741" s="59"/>
      <c r="R741" s="69"/>
      <c r="S741" s="59"/>
      <c r="T741" s="59"/>
      <c r="U741" s="62"/>
      <c r="V741" s="65"/>
      <c r="W741" s="65"/>
      <c r="X741" s="66" t="str">
        <f>IF(W741&lt;&gt;"",IF((W741-V741)-almoco&gt;=corte_almoco,(W741-V741)-almoco,(W741-V741)),"")</f>
        <v/>
      </c>
      <c r="Y741" s="66" t="str">
        <f t="shared" si="2"/>
        <v/>
      </c>
      <c r="Z741" s="59"/>
      <c r="AA741" s="59"/>
      <c r="AB741" s="59"/>
      <c r="AC741" s="70"/>
      <c r="AD741" s="70"/>
      <c r="AE741" s="71" t="str">
        <f t="shared" si="3"/>
        <v/>
      </c>
      <c r="AF741" s="71" t="str">
        <f>IF(X741&lt;&gt;"",(HOUR(X741)+MINUTE(X741)/60)*custohh,"")</f>
        <v/>
      </c>
      <c r="AG741" s="70"/>
      <c r="AH741" s="71" t="str">
        <f t="shared" si="4"/>
        <v/>
      </c>
      <c r="AI741" s="59"/>
      <c r="AJ741" s="59"/>
      <c r="AK741" s="59"/>
      <c r="AL741" s="72"/>
      <c r="AM741" s="59"/>
      <c r="AN741" s="73"/>
      <c r="AO741" s="59"/>
      <c r="AP741" s="59"/>
      <c r="AQ741" s="74"/>
      <c r="AR741" s="74"/>
      <c r="AS741" s="62"/>
      <c r="AT741" s="62"/>
      <c r="AU741" s="59"/>
    </row>
    <row r="742">
      <c r="A742" s="59"/>
      <c r="B742" s="60" t="str">
        <f>IFERROR(VLOOKUP($A742,contratos,2,FALSE),"")</f>
        <v/>
      </c>
      <c r="C742" s="61" t="str">
        <f t="shared" si="1"/>
        <v/>
      </c>
      <c r="D742" s="62"/>
      <c r="E742" s="62"/>
      <c r="F742" s="63"/>
      <c r="G742" s="62"/>
      <c r="H742" s="65"/>
      <c r="I742" s="65"/>
      <c r="J742" s="66" t="str">
        <f>IF(I742&lt;&gt;"",(I742-H742)-almoco,"")</f>
        <v/>
      </c>
      <c r="K742" s="67"/>
      <c r="L742" s="59"/>
      <c r="M742" s="59"/>
      <c r="N742" s="68"/>
      <c r="O742" s="69"/>
      <c r="P742" s="69"/>
      <c r="Q742" s="59"/>
      <c r="R742" s="69"/>
      <c r="S742" s="59"/>
      <c r="T742" s="59"/>
      <c r="U742" s="62"/>
      <c r="V742" s="65"/>
      <c r="W742" s="65"/>
      <c r="X742" s="66" t="str">
        <f>IF(W742&lt;&gt;"",IF((W742-V742)-almoco&gt;=corte_almoco,(W742-V742)-almoco,(W742-V742)),"")</f>
        <v/>
      </c>
      <c r="Y742" s="66" t="str">
        <f t="shared" si="2"/>
        <v/>
      </c>
      <c r="Z742" s="59"/>
      <c r="AA742" s="59"/>
      <c r="AB742" s="59"/>
      <c r="AC742" s="70"/>
      <c r="AD742" s="70"/>
      <c r="AE742" s="71" t="str">
        <f t="shared" si="3"/>
        <v/>
      </c>
      <c r="AF742" s="71" t="str">
        <f>IF(X742&lt;&gt;"",(HOUR(X742)+MINUTE(X742)/60)*custohh,"")</f>
        <v/>
      </c>
      <c r="AG742" s="70"/>
      <c r="AH742" s="71" t="str">
        <f t="shared" si="4"/>
        <v/>
      </c>
      <c r="AI742" s="59"/>
      <c r="AJ742" s="59"/>
      <c r="AK742" s="59"/>
      <c r="AL742" s="72"/>
      <c r="AM742" s="59"/>
      <c r="AN742" s="73"/>
      <c r="AO742" s="59"/>
      <c r="AP742" s="59"/>
      <c r="AQ742" s="74"/>
      <c r="AR742" s="74"/>
      <c r="AS742" s="62"/>
      <c r="AT742" s="62"/>
      <c r="AU742" s="59"/>
    </row>
    <row r="743">
      <c r="A743" s="59"/>
      <c r="B743" s="60" t="str">
        <f>IFERROR(VLOOKUP($A743,contratos,2,FALSE),"")</f>
        <v/>
      </c>
      <c r="C743" s="61" t="str">
        <f t="shared" si="1"/>
        <v/>
      </c>
      <c r="D743" s="62"/>
      <c r="E743" s="62"/>
      <c r="F743" s="63"/>
      <c r="G743" s="62"/>
      <c r="H743" s="65"/>
      <c r="I743" s="65"/>
      <c r="J743" s="66" t="str">
        <f>IF(I743&lt;&gt;"",(I743-H743)-almoco,"")</f>
        <v/>
      </c>
      <c r="K743" s="67"/>
      <c r="L743" s="59"/>
      <c r="M743" s="59"/>
      <c r="N743" s="68"/>
      <c r="O743" s="69"/>
      <c r="P743" s="69"/>
      <c r="Q743" s="59"/>
      <c r="R743" s="69"/>
      <c r="S743" s="59"/>
      <c r="T743" s="59"/>
      <c r="U743" s="62"/>
      <c r="V743" s="65"/>
      <c r="W743" s="65"/>
      <c r="X743" s="66" t="str">
        <f>IF(W743&lt;&gt;"",IF((W743-V743)-almoco&gt;=corte_almoco,(W743-V743)-almoco,(W743-V743)),"")</f>
        <v/>
      </c>
      <c r="Y743" s="66" t="str">
        <f t="shared" si="2"/>
        <v/>
      </c>
      <c r="Z743" s="59"/>
      <c r="AA743" s="59"/>
      <c r="AB743" s="59"/>
      <c r="AC743" s="70"/>
      <c r="AD743" s="70"/>
      <c r="AE743" s="71" t="str">
        <f t="shared" si="3"/>
        <v/>
      </c>
      <c r="AF743" s="71" t="str">
        <f>IF(X743&lt;&gt;"",(HOUR(X743)+MINUTE(X743)/60)*custohh,"")</f>
        <v/>
      </c>
      <c r="AG743" s="70"/>
      <c r="AH743" s="71" t="str">
        <f t="shared" si="4"/>
        <v/>
      </c>
      <c r="AI743" s="59"/>
      <c r="AJ743" s="59"/>
      <c r="AK743" s="59"/>
      <c r="AL743" s="72"/>
      <c r="AM743" s="59"/>
      <c r="AN743" s="73"/>
      <c r="AO743" s="59"/>
      <c r="AP743" s="59"/>
      <c r="AQ743" s="74"/>
      <c r="AR743" s="74"/>
      <c r="AS743" s="62"/>
      <c r="AT743" s="62"/>
      <c r="AU743" s="59"/>
    </row>
    <row r="744">
      <c r="A744" s="59"/>
      <c r="B744" s="60" t="str">
        <f>IFERROR(VLOOKUP($A744,contratos,2,FALSE),"")</f>
        <v/>
      </c>
      <c r="C744" s="61" t="str">
        <f t="shared" si="1"/>
        <v/>
      </c>
      <c r="D744" s="62"/>
      <c r="E744" s="62"/>
      <c r="F744" s="63"/>
      <c r="G744" s="62"/>
      <c r="H744" s="65"/>
      <c r="I744" s="65"/>
      <c r="J744" s="66" t="str">
        <f>IF(I744&lt;&gt;"",(I744-H744)-almoco,"")</f>
        <v/>
      </c>
      <c r="K744" s="67"/>
      <c r="L744" s="59"/>
      <c r="M744" s="59"/>
      <c r="N744" s="68"/>
      <c r="O744" s="69"/>
      <c r="P744" s="69"/>
      <c r="Q744" s="59"/>
      <c r="R744" s="69"/>
      <c r="S744" s="59"/>
      <c r="T744" s="59"/>
      <c r="U744" s="62"/>
      <c r="V744" s="65"/>
      <c r="W744" s="65"/>
      <c r="X744" s="66" t="str">
        <f>IF(W744&lt;&gt;"",IF((W744-V744)-almoco&gt;=corte_almoco,(W744-V744)-almoco,(W744-V744)),"")</f>
        <v/>
      </c>
      <c r="Y744" s="66" t="str">
        <f t="shared" si="2"/>
        <v/>
      </c>
      <c r="Z744" s="59"/>
      <c r="AA744" s="59"/>
      <c r="AB744" s="59"/>
      <c r="AC744" s="70"/>
      <c r="AD744" s="70"/>
      <c r="AE744" s="71" t="str">
        <f t="shared" si="3"/>
        <v/>
      </c>
      <c r="AF744" s="71" t="str">
        <f>IF(X744&lt;&gt;"",(HOUR(X744)+MINUTE(X744)/60)*custohh,"")</f>
        <v/>
      </c>
      <c r="AG744" s="70"/>
      <c r="AH744" s="71" t="str">
        <f t="shared" si="4"/>
        <v/>
      </c>
      <c r="AI744" s="59"/>
      <c r="AJ744" s="59"/>
      <c r="AK744" s="59"/>
      <c r="AL744" s="72"/>
      <c r="AM744" s="59"/>
      <c r="AN744" s="73"/>
      <c r="AO744" s="59"/>
      <c r="AP744" s="59"/>
      <c r="AQ744" s="74"/>
      <c r="AR744" s="74"/>
      <c r="AS744" s="62"/>
      <c r="AT744" s="62"/>
      <c r="AU744" s="59"/>
    </row>
    <row r="745">
      <c r="A745" s="59"/>
      <c r="B745" s="60" t="str">
        <f>IFERROR(VLOOKUP($A745,contratos,2,FALSE),"")</f>
        <v/>
      </c>
      <c r="C745" s="61" t="str">
        <f t="shared" si="1"/>
        <v/>
      </c>
      <c r="D745" s="62"/>
      <c r="E745" s="62"/>
      <c r="F745" s="63"/>
      <c r="G745" s="62"/>
      <c r="H745" s="65"/>
      <c r="I745" s="65"/>
      <c r="J745" s="66" t="str">
        <f>IF(I745&lt;&gt;"",(I745-H745)-almoco,"")</f>
        <v/>
      </c>
      <c r="K745" s="67"/>
      <c r="L745" s="59"/>
      <c r="M745" s="59"/>
      <c r="N745" s="68"/>
      <c r="O745" s="69"/>
      <c r="P745" s="69"/>
      <c r="Q745" s="59"/>
      <c r="R745" s="69"/>
      <c r="S745" s="59"/>
      <c r="T745" s="59"/>
      <c r="U745" s="62"/>
      <c r="V745" s="65"/>
      <c r="W745" s="65"/>
      <c r="X745" s="66" t="str">
        <f>IF(W745&lt;&gt;"",IF((W745-V745)-almoco&gt;=corte_almoco,(W745-V745)-almoco,(W745-V745)),"")</f>
        <v/>
      </c>
      <c r="Y745" s="66" t="str">
        <f t="shared" si="2"/>
        <v/>
      </c>
      <c r="Z745" s="59"/>
      <c r="AA745" s="59"/>
      <c r="AB745" s="59"/>
      <c r="AC745" s="70"/>
      <c r="AD745" s="70"/>
      <c r="AE745" s="71" t="str">
        <f t="shared" si="3"/>
        <v/>
      </c>
      <c r="AF745" s="71" t="str">
        <f>IF(X745&lt;&gt;"",(HOUR(X745)+MINUTE(X745)/60)*custohh,"")</f>
        <v/>
      </c>
      <c r="AG745" s="70"/>
      <c r="AH745" s="71" t="str">
        <f t="shared" si="4"/>
        <v/>
      </c>
      <c r="AI745" s="59"/>
      <c r="AJ745" s="59"/>
      <c r="AK745" s="59"/>
      <c r="AL745" s="72"/>
      <c r="AM745" s="59"/>
      <c r="AN745" s="73"/>
      <c r="AO745" s="59"/>
      <c r="AP745" s="59"/>
      <c r="AQ745" s="74"/>
      <c r="AR745" s="74"/>
      <c r="AS745" s="62"/>
      <c r="AT745" s="62"/>
      <c r="AU745" s="59"/>
    </row>
    <row r="746">
      <c r="A746" s="59"/>
      <c r="B746" s="60" t="str">
        <f>IFERROR(VLOOKUP($A746,contratos,2,FALSE),"")</f>
        <v/>
      </c>
      <c r="C746" s="61" t="str">
        <f t="shared" si="1"/>
        <v/>
      </c>
      <c r="D746" s="62"/>
      <c r="E746" s="62"/>
      <c r="F746" s="63"/>
      <c r="G746" s="62"/>
      <c r="H746" s="65"/>
      <c r="I746" s="65"/>
      <c r="J746" s="66" t="str">
        <f>IF(I746&lt;&gt;"",(I746-H746)-almoco,"")</f>
        <v/>
      </c>
      <c r="K746" s="67"/>
      <c r="L746" s="59"/>
      <c r="M746" s="59"/>
      <c r="N746" s="68"/>
      <c r="O746" s="69"/>
      <c r="P746" s="69"/>
      <c r="Q746" s="59"/>
      <c r="R746" s="69"/>
      <c r="S746" s="59"/>
      <c r="T746" s="59"/>
      <c r="U746" s="62"/>
      <c r="V746" s="65"/>
      <c r="W746" s="65"/>
      <c r="X746" s="66" t="str">
        <f>IF(W746&lt;&gt;"",IF((W746-V746)-almoco&gt;=corte_almoco,(W746-V746)-almoco,(W746-V746)),"")</f>
        <v/>
      </c>
      <c r="Y746" s="66" t="str">
        <f t="shared" si="2"/>
        <v/>
      </c>
      <c r="Z746" s="59"/>
      <c r="AA746" s="59"/>
      <c r="AB746" s="59"/>
      <c r="AC746" s="70"/>
      <c r="AD746" s="70"/>
      <c r="AE746" s="71" t="str">
        <f t="shared" si="3"/>
        <v/>
      </c>
      <c r="AF746" s="71" t="str">
        <f>IF(X746&lt;&gt;"",(HOUR(X746)+MINUTE(X746)/60)*custohh,"")</f>
        <v/>
      </c>
      <c r="AG746" s="70"/>
      <c r="AH746" s="71" t="str">
        <f t="shared" si="4"/>
        <v/>
      </c>
      <c r="AI746" s="59"/>
      <c r="AJ746" s="59"/>
      <c r="AK746" s="59"/>
      <c r="AL746" s="72"/>
      <c r="AM746" s="59"/>
      <c r="AN746" s="73"/>
      <c r="AO746" s="59"/>
      <c r="AP746" s="59"/>
      <c r="AQ746" s="74"/>
      <c r="AR746" s="74"/>
      <c r="AS746" s="62"/>
      <c r="AT746" s="62"/>
      <c r="AU746" s="59"/>
    </row>
    <row r="747">
      <c r="A747" s="59"/>
      <c r="B747" s="60" t="str">
        <f>IFERROR(VLOOKUP($A747,contratos,2,FALSE),"")</f>
        <v/>
      </c>
      <c r="C747" s="61" t="str">
        <f t="shared" si="1"/>
        <v/>
      </c>
      <c r="D747" s="62"/>
      <c r="E747" s="62"/>
      <c r="F747" s="63"/>
      <c r="G747" s="62"/>
      <c r="H747" s="65"/>
      <c r="I747" s="65"/>
      <c r="J747" s="66" t="str">
        <f>IF(I747&lt;&gt;"",(I747-H747)-almoco,"")</f>
        <v/>
      </c>
      <c r="K747" s="67"/>
      <c r="L747" s="59"/>
      <c r="M747" s="59"/>
      <c r="N747" s="68"/>
      <c r="O747" s="69"/>
      <c r="P747" s="69"/>
      <c r="Q747" s="59"/>
      <c r="R747" s="69"/>
      <c r="S747" s="59"/>
      <c r="T747" s="59"/>
      <c r="U747" s="62"/>
      <c r="V747" s="65"/>
      <c r="W747" s="65"/>
      <c r="X747" s="66" t="str">
        <f>IF(W747&lt;&gt;"",IF((W747-V747)-almoco&gt;=corte_almoco,(W747-V747)-almoco,(W747-V747)),"")</f>
        <v/>
      </c>
      <c r="Y747" s="66" t="str">
        <f t="shared" si="2"/>
        <v/>
      </c>
      <c r="Z747" s="59"/>
      <c r="AA747" s="59"/>
      <c r="AB747" s="59"/>
      <c r="AC747" s="70"/>
      <c r="AD747" s="70"/>
      <c r="AE747" s="71" t="str">
        <f t="shared" si="3"/>
        <v/>
      </c>
      <c r="AF747" s="71" t="str">
        <f>IF(X747&lt;&gt;"",(HOUR(X747)+MINUTE(X747)/60)*custohh,"")</f>
        <v/>
      </c>
      <c r="AG747" s="70"/>
      <c r="AH747" s="71" t="str">
        <f t="shared" si="4"/>
        <v/>
      </c>
      <c r="AI747" s="59"/>
      <c r="AJ747" s="59"/>
      <c r="AK747" s="59"/>
      <c r="AL747" s="72"/>
      <c r="AM747" s="59"/>
      <c r="AN747" s="73"/>
      <c r="AO747" s="59"/>
      <c r="AP747" s="59"/>
      <c r="AQ747" s="74"/>
      <c r="AR747" s="74"/>
      <c r="AS747" s="62"/>
      <c r="AT747" s="62"/>
      <c r="AU747" s="59"/>
    </row>
    <row r="748">
      <c r="A748" s="59"/>
      <c r="B748" s="60" t="str">
        <f>IFERROR(VLOOKUP($A748,contratos,2,FALSE),"")</f>
        <v/>
      </c>
      <c r="C748" s="61" t="str">
        <f t="shared" si="1"/>
        <v/>
      </c>
      <c r="D748" s="62"/>
      <c r="E748" s="62"/>
      <c r="F748" s="63"/>
      <c r="G748" s="62"/>
      <c r="H748" s="65"/>
      <c r="I748" s="65"/>
      <c r="J748" s="66" t="str">
        <f>IF(I748&lt;&gt;"",(I748-H748)-almoco,"")</f>
        <v/>
      </c>
      <c r="K748" s="67"/>
      <c r="L748" s="59"/>
      <c r="M748" s="59"/>
      <c r="N748" s="68"/>
      <c r="O748" s="69"/>
      <c r="P748" s="69"/>
      <c r="Q748" s="59"/>
      <c r="R748" s="69"/>
      <c r="S748" s="59"/>
      <c r="T748" s="59"/>
      <c r="U748" s="62"/>
      <c r="V748" s="65"/>
      <c r="W748" s="65"/>
      <c r="X748" s="66" t="str">
        <f>IF(W748&lt;&gt;"",IF((W748-V748)-almoco&gt;=corte_almoco,(W748-V748)-almoco,(W748-V748)),"")</f>
        <v/>
      </c>
      <c r="Y748" s="66" t="str">
        <f t="shared" si="2"/>
        <v/>
      </c>
      <c r="Z748" s="59"/>
      <c r="AA748" s="59"/>
      <c r="AB748" s="59"/>
      <c r="AC748" s="70"/>
      <c r="AD748" s="70"/>
      <c r="AE748" s="71" t="str">
        <f t="shared" si="3"/>
        <v/>
      </c>
      <c r="AF748" s="71" t="str">
        <f>IF(X748&lt;&gt;"",(HOUR(X748)+MINUTE(X748)/60)*custohh,"")</f>
        <v/>
      </c>
      <c r="AG748" s="70"/>
      <c r="AH748" s="71" t="str">
        <f t="shared" si="4"/>
        <v/>
      </c>
      <c r="AI748" s="59"/>
      <c r="AJ748" s="59"/>
      <c r="AK748" s="59"/>
      <c r="AL748" s="72"/>
      <c r="AM748" s="59"/>
      <c r="AN748" s="73"/>
      <c r="AO748" s="59"/>
      <c r="AP748" s="59"/>
      <c r="AQ748" s="74"/>
      <c r="AR748" s="74"/>
      <c r="AS748" s="62"/>
      <c r="AT748" s="62"/>
      <c r="AU748" s="59"/>
    </row>
    <row r="749">
      <c r="A749" s="59"/>
      <c r="B749" s="60" t="str">
        <f>IFERROR(VLOOKUP($A749,contratos,2,FALSE),"")</f>
        <v/>
      </c>
      <c r="C749" s="61" t="str">
        <f t="shared" si="1"/>
        <v/>
      </c>
      <c r="D749" s="62"/>
      <c r="E749" s="62"/>
      <c r="F749" s="63"/>
      <c r="G749" s="62"/>
      <c r="H749" s="65"/>
      <c r="I749" s="65"/>
      <c r="J749" s="66" t="str">
        <f>IF(I749&lt;&gt;"",(I749-H749)-almoco,"")</f>
        <v/>
      </c>
      <c r="K749" s="67"/>
      <c r="L749" s="59"/>
      <c r="M749" s="59"/>
      <c r="N749" s="68"/>
      <c r="O749" s="69"/>
      <c r="P749" s="69"/>
      <c r="Q749" s="59"/>
      <c r="R749" s="69"/>
      <c r="S749" s="59"/>
      <c r="T749" s="59"/>
      <c r="U749" s="62"/>
      <c r="V749" s="65"/>
      <c r="W749" s="65"/>
      <c r="X749" s="66" t="str">
        <f>IF(W749&lt;&gt;"",IF((W749-V749)-almoco&gt;=corte_almoco,(W749-V749)-almoco,(W749-V749)),"")</f>
        <v/>
      </c>
      <c r="Y749" s="66" t="str">
        <f t="shared" si="2"/>
        <v/>
      </c>
      <c r="Z749" s="59"/>
      <c r="AA749" s="59"/>
      <c r="AB749" s="59"/>
      <c r="AC749" s="70"/>
      <c r="AD749" s="70"/>
      <c r="AE749" s="71" t="str">
        <f t="shared" si="3"/>
        <v/>
      </c>
      <c r="AF749" s="71" t="str">
        <f>IF(X749&lt;&gt;"",(HOUR(X749)+MINUTE(X749)/60)*custohh,"")</f>
        <v/>
      </c>
      <c r="AG749" s="70"/>
      <c r="AH749" s="71" t="str">
        <f t="shared" si="4"/>
        <v/>
      </c>
      <c r="AI749" s="59"/>
      <c r="AJ749" s="59"/>
      <c r="AK749" s="59"/>
      <c r="AL749" s="72"/>
      <c r="AM749" s="59"/>
      <c r="AN749" s="73"/>
      <c r="AO749" s="59"/>
      <c r="AP749" s="59"/>
      <c r="AQ749" s="74"/>
      <c r="AR749" s="74"/>
      <c r="AS749" s="62"/>
      <c r="AT749" s="62"/>
      <c r="AU749" s="59"/>
    </row>
    <row r="750">
      <c r="A750" s="59"/>
      <c r="B750" s="60" t="str">
        <f>IFERROR(VLOOKUP($A750,contratos,2,FALSE),"")</f>
        <v/>
      </c>
      <c r="C750" s="61" t="str">
        <f t="shared" si="1"/>
        <v/>
      </c>
      <c r="D750" s="62"/>
      <c r="E750" s="62"/>
      <c r="F750" s="63"/>
      <c r="G750" s="62"/>
      <c r="H750" s="65"/>
      <c r="I750" s="65"/>
      <c r="J750" s="66" t="str">
        <f>IF(I750&lt;&gt;"",(I750-H750)-almoco,"")</f>
        <v/>
      </c>
      <c r="K750" s="67"/>
      <c r="L750" s="59"/>
      <c r="M750" s="59"/>
      <c r="N750" s="68"/>
      <c r="O750" s="69"/>
      <c r="P750" s="69"/>
      <c r="Q750" s="59"/>
      <c r="R750" s="69"/>
      <c r="S750" s="59"/>
      <c r="T750" s="59"/>
      <c r="U750" s="62"/>
      <c r="V750" s="65"/>
      <c r="W750" s="65"/>
      <c r="X750" s="66" t="str">
        <f>IF(W750&lt;&gt;"",IF((W750-V750)-almoco&gt;=corte_almoco,(W750-V750)-almoco,(W750-V750)),"")</f>
        <v/>
      </c>
      <c r="Y750" s="66" t="str">
        <f t="shared" si="2"/>
        <v/>
      </c>
      <c r="Z750" s="59"/>
      <c r="AA750" s="59"/>
      <c r="AB750" s="59"/>
      <c r="AC750" s="70"/>
      <c r="AD750" s="70"/>
      <c r="AE750" s="71" t="str">
        <f t="shared" si="3"/>
        <v/>
      </c>
      <c r="AF750" s="71" t="str">
        <f>IF(X750&lt;&gt;"",(HOUR(X750)+MINUTE(X750)/60)*custohh,"")</f>
        <v/>
      </c>
      <c r="AG750" s="70"/>
      <c r="AH750" s="71" t="str">
        <f t="shared" si="4"/>
        <v/>
      </c>
      <c r="AI750" s="59"/>
      <c r="AJ750" s="59"/>
      <c r="AK750" s="59"/>
      <c r="AL750" s="72"/>
      <c r="AM750" s="59"/>
      <c r="AN750" s="73"/>
      <c r="AO750" s="59"/>
      <c r="AP750" s="59"/>
      <c r="AQ750" s="74"/>
      <c r="AR750" s="74"/>
      <c r="AS750" s="62"/>
      <c r="AT750" s="62"/>
      <c r="AU750" s="59"/>
    </row>
    <row r="751">
      <c r="A751" s="59"/>
      <c r="B751" s="60" t="str">
        <f>IFERROR(VLOOKUP($A751,contratos,2,FALSE),"")</f>
        <v/>
      </c>
      <c r="C751" s="61" t="str">
        <f t="shared" si="1"/>
        <v/>
      </c>
      <c r="D751" s="62"/>
      <c r="E751" s="62"/>
      <c r="F751" s="63"/>
      <c r="G751" s="62"/>
      <c r="H751" s="65"/>
      <c r="I751" s="65"/>
      <c r="J751" s="66" t="str">
        <f>IF(I751&lt;&gt;"",(I751-H751)-almoco,"")</f>
        <v/>
      </c>
      <c r="K751" s="67"/>
      <c r="L751" s="59"/>
      <c r="M751" s="59"/>
      <c r="N751" s="68"/>
      <c r="O751" s="69"/>
      <c r="P751" s="69"/>
      <c r="Q751" s="59"/>
      <c r="R751" s="69"/>
      <c r="S751" s="59"/>
      <c r="T751" s="59"/>
      <c r="U751" s="62"/>
      <c r="V751" s="65"/>
      <c r="W751" s="65"/>
      <c r="X751" s="66" t="str">
        <f>IF(W751&lt;&gt;"",IF((W751-V751)-almoco&gt;=corte_almoco,(W751-V751)-almoco,(W751-V751)),"")</f>
        <v/>
      </c>
      <c r="Y751" s="66" t="str">
        <f t="shared" si="2"/>
        <v/>
      </c>
      <c r="Z751" s="59"/>
      <c r="AA751" s="59"/>
      <c r="AB751" s="59"/>
      <c r="AC751" s="70"/>
      <c r="AD751" s="70"/>
      <c r="AE751" s="71" t="str">
        <f t="shared" si="3"/>
        <v/>
      </c>
      <c r="AF751" s="71" t="str">
        <f>IF(X751&lt;&gt;"",(HOUR(X751)+MINUTE(X751)/60)*custohh,"")</f>
        <v/>
      </c>
      <c r="AG751" s="70"/>
      <c r="AH751" s="71" t="str">
        <f t="shared" si="4"/>
        <v/>
      </c>
      <c r="AI751" s="59"/>
      <c r="AJ751" s="59"/>
      <c r="AK751" s="59"/>
      <c r="AL751" s="72"/>
      <c r="AM751" s="59"/>
      <c r="AN751" s="73"/>
      <c r="AO751" s="59"/>
      <c r="AP751" s="59"/>
      <c r="AQ751" s="74"/>
      <c r="AR751" s="74"/>
      <c r="AS751" s="62"/>
      <c r="AT751" s="62"/>
      <c r="AU751" s="59"/>
    </row>
    <row r="752">
      <c r="A752" s="59"/>
      <c r="B752" s="60" t="str">
        <f>IFERROR(VLOOKUP($A752,contratos,2,FALSE),"")</f>
        <v/>
      </c>
      <c r="C752" s="61" t="str">
        <f t="shared" si="1"/>
        <v/>
      </c>
      <c r="D752" s="62"/>
      <c r="E752" s="62"/>
      <c r="F752" s="63"/>
      <c r="G752" s="62"/>
      <c r="H752" s="65"/>
      <c r="I752" s="65"/>
      <c r="J752" s="66" t="str">
        <f>IF(I752&lt;&gt;"",(I752-H752)-almoco,"")</f>
        <v/>
      </c>
      <c r="K752" s="67"/>
      <c r="L752" s="59"/>
      <c r="M752" s="59"/>
      <c r="N752" s="68"/>
      <c r="O752" s="69"/>
      <c r="P752" s="69"/>
      <c r="Q752" s="59"/>
      <c r="R752" s="69"/>
      <c r="S752" s="59"/>
      <c r="T752" s="59"/>
      <c r="U752" s="62"/>
      <c r="V752" s="65"/>
      <c r="W752" s="65"/>
      <c r="X752" s="66" t="str">
        <f>IF(W752&lt;&gt;"",IF((W752-V752)-almoco&gt;=corte_almoco,(W752-V752)-almoco,(W752-V752)),"")</f>
        <v/>
      </c>
      <c r="Y752" s="66" t="str">
        <f t="shared" si="2"/>
        <v/>
      </c>
      <c r="Z752" s="59"/>
      <c r="AA752" s="59"/>
      <c r="AB752" s="59"/>
      <c r="AC752" s="70"/>
      <c r="AD752" s="70"/>
      <c r="AE752" s="71" t="str">
        <f t="shared" si="3"/>
        <v/>
      </c>
      <c r="AF752" s="71" t="str">
        <f>IF(X752&lt;&gt;"",(HOUR(X752)+MINUTE(X752)/60)*custohh,"")</f>
        <v/>
      </c>
      <c r="AG752" s="70"/>
      <c r="AH752" s="71" t="str">
        <f t="shared" si="4"/>
        <v/>
      </c>
      <c r="AI752" s="59"/>
      <c r="AJ752" s="59"/>
      <c r="AK752" s="59"/>
      <c r="AL752" s="72"/>
      <c r="AM752" s="59"/>
      <c r="AN752" s="73"/>
      <c r="AO752" s="59"/>
      <c r="AP752" s="59"/>
      <c r="AQ752" s="74"/>
      <c r="AR752" s="74"/>
      <c r="AS752" s="62"/>
      <c r="AT752" s="62"/>
      <c r="AU752" s="59"/>
    </row>
    <row r="753">
      <c r="A753" s="59"/>
      <c r="B753" s="60" t="str">
        <f>IFERROR(VLOOKUP($A753,contratos,2,FALSE),"")</f>
        <v/>
      </c>
      <c r="C753" s="61" t="str">
        <f t="shared" si="1"/>
        <v/>
      </c>
      <c r="D753" s="62"/>
      <c r="E753" s="62"/>
      <c r="F753" s="63"/>
      <c r="G753" s="62"/>
      <c r="H753" s="65"/>
      <c r="I753" s="65"/>
      <c r="J753" s="66" t="str">
        <f>IF(I753&lt;&gt;"",(I753-H753)-almoco,"")</f>
        <v/>
      </c>
      <c r="K753" s="67"/>
      <c r="L753" s="59"/>
      <c r="M753" s="59"/>
      <c r="N753" s="68"/>
      <c r="O753" s="69"/>
      <c r="P753" s="69"/>
      <c r="Q753" s="59"/>
      <c r="R753" s="69"/>
      <c r="S753" s="59"/>
      <c r="T753" s="59"/>
      <c r="U753" s="62"/>
      <c r="V753" s="65"/>
      <c r="W753" s="65"/>
      <c r="X753" s="66" t="str">
        <f>IF(W753&lt;&gt;"",IF((W753-V753)-almoco&gt;=corte_almoco,(W753-V753)-almoco,(W753-V753)),"")</f>
        <v/>
      </c>
      <c r="Y753" s="66" t="str">
        <f t="shared" si="2"/>
        <v/>
      </c>
      <c r="Z753" s="59"/>
      <c r="AA753" s="59"/>
      <c r="AB753" s="59"/>
      <c r="AC753" s="70"/>
      <c r="AD753" s="70"/>
      <c r="AE753" s="71" t="str">
        <f t="shared" si="3"/>
        <v/>
      </c>
      <c r="AF753" s="71" t="str">
        <f>IF(X753&lt;&gt;"",(HOUR(X753)+MINUTE(X753)/60)*custohh,"")</f>
        <v/>
      </c>
      <c r="AG753" s="70"/>
      <c r="AH753" s="71" t="str">
        <f t="shared" si="4"/>
        <v/>
      </c>
      <c r="AI753" s="59"/>
      <c r="AJ753" s="59"/>
      <c r="AK753" s="59"/>
      <c r="AL753" s="72"/>
      <c r="AM753" s="59"/>
      <c r="AN753" s="73"/>
      <c r="AO753" s="59"/>
      <c r="AP753" s="59"/>
      <c r="AQ753" s="74"/>
      <c r="AR753" s="74"/>
      <c r="AS753" s="62"/>
      <c r="AT753" s="62"/>
      <c r="AU753" s="59"/>
    </row>
    <row r="754">
      <c r="A754" s="59"/>
      <c r="B754" s="60" t="str">
        <f>IFERROR(VLOOKUP($A754,contratos,2,FALSE),"")</f>
        <v/>
      </c>
      <c r="C754" s="61" t="str">
        <f t="shared" si="1"/>
        <v/>
      </c>
      <c r="D754" s="62"/>
      <c r="E754" s="62"/>
      <c r="F754" s="63"/>
      <c r="G754" s="62"/>
      <c r="H754" s="65"/>
      <c r="I754" s="65"/>
      <c r="J754" s="66" t="str">
        <f>IF(I754&lt;&gt;"",(I754-H754)-almoco,"")</f>
        <v/>
      </c>
      <c r="K754" s="67"/>
      <c r="L754" s="59"/>
      <c r="M754" s="59"/>
      <c r="N754" s="68"/>
      <c r="O754" s="69"/>
      <c r="P754" s="69"/>
      <c r="Q754" s="59"/>
      <c r="R754" s="69"/>
      <c r="S754" s="59"/>
      <c r="T754" s="59"/>
      <c r="U754" s="62"/>
      <c r="V754" s="65"/>
      <c r="W754" s="65"/>
      <c r="X754" s="66" t="str">
        <f>IF(W754&lt;&gt;"",IF((W754-V754)-almoco&gt;=corte_almoco,(W754-V754)-almoco,(W754-V754)),"")</f>
        <v/>
      </c>
      <c r="Y754" s="66" t="str">
        <f t="shared" si="2"/>
        <v/>
      </c>
      <c r="Z754" s="59"/>
      <c r="AA754" s="59"/>
      <c r="AB754" s="59"/>
      <c r="AC754" s="70"/>
      <c r="AD754" s="70"/>
      <c r="AE754" s="71" t="str">
        <f t="shared" si="3"/>
        <v/>
      </c>
      <c r="AF754" s="71" t="str">
        <f>IF(X754&lt;&gt;"",(HOUR(X754)+MINUTE(X754)/60)*custohh,"")</f>
        <v/>
      </c>
      <c r="AG754" s="70"/>
      <c r="AH754" s="71" t="str">
        <f t="shared" si="4"/>
        <v/>
      </c>
      <c r="AI754" s="59"/>
      <c r="AJ754" s="59"/>
      <c r="AK754" s="59"/>
      <c r="AL754" s="72"/>
      <c r="AM754" s="59"/>
      <c r="AN754" s="73"/>
      <c r="AO754" s="59"/>
      <c r="AP754" s="59"/>
      <c r="AQ754" s="74"/>
      <c r="AR754" s="74"/>
      <c r="AS754" s="62"/>
      <c r="AT754" s="62"/>
      <c r="AU754" s="59"/>
    </row>
    <row r="755">
      <c r="A755" s="59"/>
      <c r="B755" s="60" t="str">
        <f>IFERROR(VLOOKUP($A755,contratos,2,FALSE),"")</f>
        <v/>
      </c>
      <c r="C755" s="61" t="str">
        <f t="shared" si="1"/>
        <v/>
      </c>
      <c r="D755" s="62"/>
      <c r="E755" s="62"/>
      <c r="F755" s="63"/>
      <c r="G755" s="62"/>
      <c r="H755" s="65"/>
      <c r="I755" s="65"/>
      <c r="J755" s="66" t="str">
        <f>IF(I755&lt;&gt;"",(I755-H755)-almoco,"")</f>
        <v/>
      </c>
      <c r="K755" s="67"/>
      <c r="L755" s="59"/>
      <c r="M755" s="59"/>
      <c r="N755" s="68"/>
      <c r="O755" s="69"/>
      <c r="P755" s="69"/>
      <c r="Q755" s="59"/>
      <c r="R755" s="69"/>
      <c r="S755" s="59"/>
      <c r="T755" s="59"/>
      <c r="U755" s="62"/>
      <c r="V755" s="65"/>
      <c r="W755" s="65"/>
      <c r="X755" s="66" t="str">
        <f>IF(W755&lt;&gt;"",IF((W755-V755)-almoco&gt;=corte_almoco,(W755-V755)-almoco,(W755-V755)),"")</f>
        <v/>
      </c>
      <c r="Y755" s="66" t="str">
        <f t="shared" si="2"/>
        <v/>
      </c>
      <c r="Z755" s="59"/>
      <c r="AA755" s="59"/>
      <c r="AB755" s="59"/>
      <c r="AC755" s="70"/>
      <c r="AD755" s="70"/>
      <c r="AE755" s="71" t="str">
        <f t="shared" si="3"/>
        <v/>
      </c>
      <c r="AF755" s="71" t="str">
        <f>IF(X755&lt;&gt;"",(HOUR(X755)+MINUTE(X755)/60)*custohh,"")</f>
        <v/>
      </c>
      <c r="AG755" s="70"/>
      <c r="AH755" s="71" t="str">
        <f t="shared" si="4"/>
        <v/>
      </c>
      <c r="AI755" s="59"/>
      <c r="AJ755" s="59"/>
      <c r="AK755" s="59"/>
      <c r="AL755" s="72"/>
      <c r="AM755" s="59"/>
      <c r="AN755" s="73"/>
      <c r="AO755" s="59"/>
      <c r="AP755" s="59"/>
      <c r="AQ755" s="74"/>
      <c r="AR755" s="74"/>
      <c r="AS755" s="62"/>
      <c r="AT755" s="62"/>
      <c r="AU755" s="59"/>
    </row>
    <row r="756">
      <c r="A756" s="59"/>
      <c r="B756" s="60" t="str">
        <f>IFERROR(VLOOKUP($A756,contratos,2,FALSE),"")</f>
        <v/>
      </c>
      <c r="C756" s="61" t="str">
        <f t="shared" si="1"/>
        <v/>
      </c>
      <c r="D756" s="62"/>
      <c r="E756" s="62"/>
      <c r="F756" s="63"/>
      <c r="G756" s="62"/>
      <c r="H756" s="65"/>
      <c r="I756" s="65"/>
      <c r="J756" s="66" t="str">
        <f>IF(I756&lt;&gt;"",(I756-H756)-almoco,"")</f>
        <v/>
      </c>
      <c r="K756" s="67"/>
      <c r="L756" s="59"/>
      <c r="M756" s="59"/>
      <c r="N756" s="68"/>
      <c r="O756" s="69"/>
      <c r="P756" s="69"/>
      <c r="Q756" s="59"/>
      <c r="R756" s="69"/>
      <c r="S756" s="59"/>
      <c r="T756" s="59"/>
      <c r="U756" s="62"/>
      <c r="V756" s="65"/>
      <c r="W756" s="65"/>
      <c r="X756" s="66" t="str">
        <f>IF(W756&lt;&gt;"",IF((W756-V756)-almoco&gt;=corte_almoco,(W756-V756)-almoco,(W756-V756)),"")</f>
        <v/>
      </c>
      <c r="Y756" s="66" t="str">
        <f t="shared" si="2"/>
        <v/>
      </c>
      <c r="Z756" s="59"/>
      <c r="AA756" s="59"/>
      <c r="AB756" s="59"/>
      <c r="AC756" s="70"/>
      <c r="AD756" s="70"/>
      <c r="AE756" s="71" t="str">
        <f t="shared" si="3"/>
        <v/>
      </c>
      <c r="AF756" s="71" t="str">
        <f>IF(X756&lt;&gt;"",(HOUR(X756)+MINUTE(X756)/60)*custohh,"")</f>
        <v/>
      </c>
      <c r="AG756" s="70"/>
      <c r="AH756" s="71" t="str">
        <f t="shared" si="4"/>
        <v/>
      </c>
      <c r="AI756" s="59"/>
      <c r="AJ756" s="59"/>
      <c r="AK756" s="59"/>
      <c r="AL756" s="72"/>
      <c r="AM756" s="59"/>
      <c r="AN756" s="73"/>
      <c r="AO756" s="59"/>
      <c r="AP756" s="59"/>
      <c r="AQ756" s="74"/>
      <c r="AR756" s="74"/>
      <c r="AS756" s="62"/>
      <c r="AT756" s="62"/>
      <c r="AU756" s="59"/>
    </row>
    <row r="757">
      <c r="A757" s="59"/>
      <c r="B757" s="60" t="str">
        <f>IFERROR(VLOOKUP($A757,contratos,2,FALSE),"")</f>
        <v/>
      </c>
      <c r="C757" s="61" t="str">
        <f t="shared" si="1"/>
        <v/>
      </c>
      <c r="D757" s="62"/>
      <c r="E757" s="62"/>
      <c r="F757" s="63"/>
      <c r="G757" s="62"/>
      <c r="H757" s="65"/>
      <c r="I757" s="65"/>
      <c r="J757" s="66" t="str">
        <f>IF(I757&lt;&gt;"",(I757-H757)-almoco,"")</f>
        <v/>
      </c>
      <c r="K757" s="67"/>
      <c r="L757" s="59"/>
      <c r="M757" s="59"/>
      <c r="N757" s="68"/>
      <c r="O757" s="69"/>
      <c r="P757" s="69"/>
      <c r="Q757" s="59"/>
      <c r="R757" s="69"/>
      <c r="S757" s="59"/>
      <c r="T757" s="59"/>
      <c r="U757" s="62"/>
      <c r="V757" s="65"/>
      <c r="W757" s="65"/>
      <c r="X757" s="66" t="str">
        <f>IF(W757&lt;&gt;"",IF((W757-V757)-almoco&gt;=corte_almoco,(W757-V757)-almoco,(W757-V757)),"")</f>
        <v/>
      </c>
      <c r="Y757" s="66" t="str">
        <f t="shared" si="2"/>
        <v/>
      </c>
      <c r="Z757" s="59"/>
      <c r="AA757" s="59"/>
      <c r="AB757" s="59"/>
      <c r="AC757" s="70"/>
      <c r="AD757" s="70"/>
      <c r="AE757" s="71" t="str">
        <f t="shared" si="3"/>
        <v/>
      </c>
      <c r="AF757" s="71" t="str">
        <f>IF(X757&lt;&gt;"",(HOUR(X757)+MINUTE(X757)/60)*custohh,"")</f>
        <v/>
      </c>
      <c r="AG757" s="70"/>
      <c r="AH757" s="71" t="str">
        <f t="shared" si="4"/>
        <v/>
      </c>
      <c r="AI757" s="59"/>
      <c r="AJ757" s="59"/>
      <c r="AK757" s="59"/>
      <c r="AL757" s="72"/>
      <c r="AM757" s="59"/>
      <c r="AN757" s="73"/>
      <c r="AO757" s="59"/>
      <c r="AP757" s="59"/>
      <c r="AQ757" s="74"/>
      <c r="AR757" s="74"/>
      <c r="AS757" s="62"/>
      <c r="AT757" s="62"/>
      <c r="AU757" s="59"/>
    </row>
    <row r="758">
      <c r="A758" s="59"/>
      <c r="B758" s="60" t="str">
        <f>IFERROR(VLOOKUP($A758,contratos,2,FALSE),"")</f>
        <v/>
      </c>
      <c r="C758" s="61" t="str">
        <f t="shared" si="1"/>
        <v/>
      </c>
      <c r="D758" s="62"/>
      <c r="E758" s="62"/>
      <c r="F758" s="63"/>
      <c r="G758" s="62"/>
      <c r="H758" s="65"/>
      <c r="I758" s="65"/>
      <c r="J758" s="66" t="str">
        <f>IF(I758&lt;&gt;"",(I758-H758)-almoco,"")</f>
        <v/>
      </c>
      <c r="K758" s="67"/>
      <c r="L758" s="59"/>
      <c r="M758" s="59"/>
      <c r="N758" s="68"/>
      <c r="O758" s="69"/>
      <c r="P758" s="69"/>
      <c r="Q758" s="59"/>
      <c r="R758" s="69"/>
      <c r="S758" s="59"/>
      <c r="T758" s="59"/>
      <c r="U758" s="62"/>
      <c r="V758" s="65"/>
      <c r="W758" s="65"/>
      <c r="X758" s="66" t="str">
        <f>IF(W758&lt;&gt;"",IF((W758-V758)-almoco&gt;=corte_almoco,(W758-V758)-almoco,(W758-V758)),"")</f>
        <v/>
      </c>
      <c r="Y758" s="66" t="str">
        <f t="shared" si="2"/>
        <v/>
      </c>
      <c r="Z758" s="59"/>
      <c r="AA758" s="59"/>
      <c r="AB758" s="59"/>
      <c r="AC758" s="70"/>
      <c r="AD758" s="70"/>
      <c r="AE758" s="71" t="str">
        <f t="shared" si="3"/>
        <v/>
      </c>
      <c r="AF758" s="71" t="str">
        <f>IF(X758&lt;&gt;"",(HOUR(X758)+MINUTE(X758)/60)*custohh,"")</f>
        <v/>
      </c>
      <c r="AG758" s="70"/>
      <c r="AH758" s="71" t="str">
        <f t="shared" si="4"/>
        <v/>
      </c>
      <c r="AI758" s="59"/>
      <c r="AJ758" s="59"/>
      <c r="AK758" s="59"/>
      <c r="AL758" s="72"/>
      <c r="AM758" s="59"/>
      <c r="AN758" s="73"/>
      <c r="AO758" s="59"/>
      <c r="AP758" s="59"/>
      <c r="AQ758" s="74"/>
      <c r="AR758" s="74"/>
      <c r="AS758" s="62"/>
      <c r="AT758" s="62"/>
      <c r="AU758" s="59"/>
    </row>
    <row r="759">
      <c r="A759" s="59"/>
      <c r="B759" s="60" t="str">
        <f>IFERROR(VLOOKUP($A759,contratos,2,FALSE),"")</f>
        <v/>
      </c>
      <c r="C759" s="61" t="str">
        <f t="shared" si="1"/>
        <v/>
      </c>
      <c r="D759" s="62"/>
      <c r="E759" s="62"/>
      <c r="F759" s="63"/>
      <c r="G759" s="62"/>
      <c r="H759" s="65"/>
      <c r="I759" s="65"/>
      <c r="J759" s="66" t="str">
        <f>IF(I759&lt;&gt;"",(I759-H759)-almoco,"")</f>
        <v/>
      </c>
      <c r="K759" s="67"/>
      <c r="L759" s="59"/>
      <c r="M759" s="59"/>
      <c r="N759" s="68"/>
      <c r="O759" s="69"/>
      <c r="P759" s="69"/>
      <c r="Q759" s="59"/>
      <c r="R759" s="69"/>
      <c r="S759" s="59"/>
      <c r="T759" s="59"/>
      <c r="U759" s="62"/>
      <c r="V759" s="65"/>
      <c r="W759" s="65"/>
      <c r="X759" s="66" t="str">
        <f>IF(W759&lt;&gt;"",IF((W759-V759)-almoco&gt;=corte_almoco,(W759-V759)-almoco,(W759-V759)),"")</f>
        <v/>
      </c>
      <c r="Y759" s="66" t="str">
        <f t="shared" si="2"/>
        <v/>
      </c>
      <c r="Z759" s="59"/>
      <c r="AA759" s="59"/>
      <c r="AB759" s="59"/>
      <c r="AC759" s="70"/>
      <c r="AD759" s="70"/>
      <c r="AE759" s="71" t="str">
        <f t="shared" si="3"/>
        <v/>
      </c>
      <c r="AF759" s="71" t="str">
        <f>IF(X759&lt;&gt;"",(HOUR(X759)+MINUTE(X759)/60)*custohh,"")</f>
        <v/>
      </c>
      <c r="AG759" s="70"/>
      <c r="AH759" s="71" t="str">
        <f t="shared" si="4"/>
        <v/>
      </c>
      <c r="AI759" s="59"/>
      <c r="AJ759" s="59"/>
      <c r="AK759" s="59"/>
      <c r="AL759" s="72"/>
      <c r="AM759" s="59"/>
      <c r="AN759" s="73"/>
      <c r="AO759" s="59"/>
      <c r="AP759" s="59"/>
      <c r="AQ759" s="74"/>
      <c r="AR759" s="74"/>
      <c r="AS759" s="62"/>
      <c r="AT759" s="62"/>
      <c r="AU759" s="59"/>
    </row>
    <row r="760">
      <c r="A760" s="59"/>
      <c r="B760" s="60" t="str">
        <f>IFERROR(VLOOKUP($A760,contratos,2,FALSE),"")</f>
        <v/>
      </c>
      <c r="C760" s="61" t="str">
        <f t="shared" si="1"/>
        <v/>
      </c>
      <c r="D760" s="62"/>
      <c r="E760" s="62"/>
      <c r="F760" s="63"/>
      <c r="G760" s="62"/>
      <c r="H760" s="65"/>
      <c r="I760" s="65"/>
      <c r="J760" s="66" t="str">
        <f>IF(I760&lt;&gt;"",(I760-H760)-almoco,"")</f>
        <v/>
      </c>
      <c r="K760" s="67"/>
      <c r="L760" s="59"/>
      <c r="M760" s="59"/>
      <c r="N760" s="68"/>
      <c r="O760" s="69"/>
      <c r="P760" s="69"/>
      <c r="Q760" s="59"/>
      <c r="R760" s="69"/>
      <c r="S760" s="59"/>
      <c r="T760" s="59"/>
      <c r="U760" s="62"/>
      <c r="V760" s="65"/>
      <c r="W760" s="65"/>
      <c r="X760" s="66" t="str">
        <f>IF(W760&lt;&gt;"",IF((W760-V760)-almoco&gt;=corte_almoco,(W760-V760)-almoco,(W760-V760)),"")</f>
        <v/>
      </c>
      <c r="Y760" s="66" t="str">
        <f t="shared" si="2"/>
        <v/>
      </c>
      <c r="Z760" s="59"/>
      <c r="AA760" s="59"/>
      <c r="AB760" s="59"/>
      <c r="AC760" s="70"/>
      <c r="AD760" s="70"/>
      <c r="AE760" s="71" t="str">
        <f t="shared" si="3"/>
        <v/>
      </c>
      <c r="AF760" s="71" t="str">
        <f>IF(X760&lt;&gt;"",(HOUR(X760)+MINUTE(X760)/60)*custohh,"")</f>
        <v/>
      </c>
      <c r="AG760" s="70"/>
      <c r="AH760" s="71" t="str">
        <f t="shared" si="4"/>
        <v/>
      </c>
      <c r="AI760" s="59"/>
      <c r="AJ760" s="59"/>
      <c r="AK760" s="59"/>
      <c r="AL760" s="72"/>
      <c r="AM760" s="59"/>
      <c r="AN760" s="73"/>
      <c r="AO760" s="59"/>
      <c r="AP760" s="59"/>
      <c r="AQ760" s="74"/>
      <c r="AR760" s="74"/>
      <c r="AS760" s="62"/>
      <c r="AT760" s="62"/>
      <c r="AU760" s="59"/>
    </row>
    <row r="761">
      <c r="A761" s="59"/>
      <c r="B761" s="60" t="str">
        <f>IFERROR(VLOOKUP($A761,contratos,2,FALSE),"")</f>
        <v/>
      </c>
      <c r="C761" s="61" t="str">
        <f t="shared" si="1"/>
        <v/>
      </c>
      <c r="D761" s="62"/>
      <c r="E761" s="62"/>
      <c r="F761" s="63"/>
      <c r="G761" s="62"/>
      <c r="H761" s="65"/>
      <c r="I761" s="65"/>
      <c r="J761" s="66" t="str">
        <f>IF(I761&lt;&gt;"",(I761-H761)-almoco,"")</f>
        <v/>
      </c>
      <c r="K761" s="67"/>
      <c r="L761" s="59"/>
      <c r="M761" s="59"/>
      <c r="N761" s="68"/>
      <c r="O761" s="69"/>
      <c r="P761" s="69"/>
      <c r="Q761" s="59"/>
      <c r="R761" s="69"/>
      <c r="S761" s="59"/>
      <c r="T761" s="59"/>
      <c r="U761" s="62"/>
      <c r="V761" s="65"/>
      <c r="W761" s="65"/>
      <c r="X761" s="66" t="str">
        <f>IF(W761&lt;&gt;"",IF((W761-V761)-almoco&gt;=corte_almoco,(W761-V761)-almoco,(W761-V761)),"")</f>
        <v/>
      </c>
      <c r="Y761" s="66" t="str">
        <f t="shared" si="2"/>
        <v/>
      </c>
      <c r="Z761" s="59"/>
      <c r="AA761" s="59"/>
      <c r="AB761" s="59"/>
      <c r="AC761" s="70"/>
      <c r="AD761" s="70"/>
      <c r="AE761" s="71" t="str">
        <f t="shared" si="3"/>
        <v/>
      </c>
      <c r="AF761" s="71" t="str">
        <f>IF(X761&lt;&gt;"",(HOUR(X761)+MINUTE(X761)/60)*custohh,"")</f>
        <v/>
      </c>
      <c r="AG761" s="70"/>
      <c r="AH761" s="71" t="str">
        <f t="shared" si="4"/>
        <v/>
      </c>
      <c r="AI761" s="59"/>
      <c r="AJ761" s="59"/>
      <c r="AK761" s="59"/>
      <c r="AL761" s="72"/>
      <c r="AM761" s="59"/>
      <c r="AN761" s="73"/>
      <c r="AO761" s="59"/>
      <c r="AP761" s="59"/>
      <c r="AQ761" s="74"/>
      <c r="AR761" s="74"/>
      <c r="AS761" s="62"/>
      <c r="AT761" s="62"/>
      <c r="AU761" s="59"/>
    </row>
    <row r="762">
      <c r="A762" s="59"/>
      <c r="B762" s="60" t="str">
        <f>IFERROR(VLOOKUP($A762,contratos,2,FALSE),"")</f>
        <v/>
      </c>
      <c r="C762" s="61" t="str">
        <f t="shared" si="1"/>
        <v/>
      </c>
      <c r="D762" s="62"/>
      <c r="E762" s="62"/>
      <c r="F762" s="63"/>
      <c r="G762" s="62"/>
      <c r="H762" s="65"/>
      <c r="I762" s="65"/>
      <c r="J762" s="66" t="str">
        <f>IF(I762&lt;&gt;"",(I762-H762)-almoco,"")</f>
        <v/>
      </c>
      <c r="K762" s="67"/>
      <c r="L762" s="59"/>
      <c r="M762" s="59"/>
      <c r="N762" s="68"/>
      <c r="O762" s="69"/>
      <c r="P762" s="69"/>
      <c r="Q762" s="59"/>
      <c r="R762" s="69"/>
      <c r="S762" s="59"/>
      <c r="T762" s="59"/>
      <c r="U762" s="62"/>
      <c r="V762" s="65"/>
      <c r="W762" s="65"/>
      <c r="X762" s="66" t="str">
        <f>IF(W762&lt;&gt;"",IF((W762-V762)-almoco&gt;=corte_almoco,(W762-V762)-almoco,(W762-V762)),"")</f>
        <v/>
      </c>
      <c r="Y762" s="66" t="str">
        <f t="shared" si="2"/>
        <v/>
      </c>
      <c r="Z762" s="59"/>
      <c r="AA762" s="59"/>
      <c r="AB762" s="59"/>
      <c r="AC762" s="70"/>
      <c r="AD762" s="70"/>
      <c r="AE762" s="71" t="str">
        <f t="shared" si="3"/>
        <v/>
      </c>
      <c r="AF762" s="71" t="str">
        <f>IF(X762&lt;&gt;"",(HOUR(X762)+MINUTE(X762)/60)*custohh,"")</f>
        <v/>
      </c>
      <c r="AG762" s="70"/>
      <c r="AH762" s="71" t="str">
        <f t="shared" si="4"/>
        <v/>
      </c>
      <c r="AI762" s="59"/>
      <c r="AJ762" s="59"/>
      <c r="AK762" s="59"/>
      <c r="AL762" s="72"/>
      <c r="AM762" s="59"/>
      <c r="AN762" s="73"/>
      <c r="AO762" s="59"/>
      <c r="AP762" s="59"/>
      <c r="AQ762" s="74"/>
      <c r="AR762" s="74"/>
      <c r="AS762" s="62"/>
      <c r="AT762" s="62"/>
      <c r="AU762" s="59"/>
    </row>
    <row r="763">
      <c r="A763" s="59"/>
      <c r="B763" s="60" t="str">
        <f>IFERROR(VLOOKUP($A763,contratos,2,FALSE),"")</f>
        <v/>
      </c>
      <c r="C763" s="61" t="str">
        <f t="shared" si="1"/>
        <v/>
      </c>
      <c r="D763" s="62"/>
      <c r="E763" s="62"/>
      <c r="F763" s="63"/>
      <c r="G763" s="62"/>
      <c r="H763" s="65"/>
      <c r="I763" s="65"/>
      <c r="J763" s="66" t="str">
        <f>IF(I763&lt;&gt;"",(I763-H763)-almoco,"")</f>
        <v/>
      </c>
      <c r="K763" s="67"/>
      <c r="L763" s="59"/>
      <c r="M763" s="59"/>
      <c r="N763" s="68"/>
      <c r="O763" s="69"/>
      <c r="P763" s="69"/>
      <c r="Q763" s="59"/>
      <c r="R763" s="69"/>
      <c r="S763" s="59"/>
      <c r="T763" s="59"/>
      <c r="U763" s="62"/>
      <c r="V763" s="65"/>
      <c r="W763" s="65"/>
      <c r="X763" s="66" t="str">
        <f>IF(W763&lt;&gt;"",IF((W763-V763)-almoco&gt;=corte_almoco,(W763-V763)-almoco,(W763-V763)),"")</f>
        <v/>
      </c>
      <c r="Y763" s="66" t="str">
        <f t="shared" si="2"/>
        <v/>
      </c>
      <c r="Z763" s="59"/>
      <c r="AA763" s="59"/>
      <c r="AB763" s="59"/>
      <c r="AC763" s="70"/>
      <c r="AD763" s="70"/>
      <c r="AE763" s="71" t="str">
        <f t="shared" si="3"/>
        <v/>
      </c>
      <c r="AF763" s="71" t="str">
        <f>IF(X763&lt;&gt;"",(HOUR(X763)+MINUTE(X763)/60)*custohh,"")</f>
        <v/>
      </c>
      <c r="AG763" s="70"/>
      <c r="AH763" s="71" t="str">
        <f t="shared" si="4"/>
        <v/>
      </c>
      <c r="AI763" s="59"/>
      <c r="AJ763" s="59"/>
      <c r="AK763" s="59"/>
      <c r="AL763" s="72"/>
      <c r="AM763" s="59"/>
      <c r="AN763" s="73"/>
      <c r="AO763" s="59"/>
      <c r="AP763" s="59"/>
      <c r="AQ763" s="74"/>
      <c r="AR763" s="74"/>
      <c r="AS763" s="62"/>
      <c r="AT763" s="62"/>
      <c r="AU763" s="59"/>
    </row>
    <row r="764">
      <c r="A764" s="59"/>
      <c r="B764" s="60" t="str">
        <f>IFERROR(VLOOKUP($A764,contratos,2,FALSE),"")</f>
        <v/>
      </c>
      <c r="C764" s="61" t="str">
        <f t="shared" si="1"/>
        <v/>
      </c>
      <c r="D764" s="62"/>
      <c r="E764" s="62"/>
      <c r="F764" s="63"/>
      <c r="G764" s="62"/>
      <c r="H764" s="65"/>
      <c r="I764" s="65"/>
      <c r="J764" s="66" t="str">
        <f>IF(I764&lt;&gt;"",(I764-H764)-almoco,"")</f>
        <v/>
      </c>
      <c r="K764" s="67"/>
      <c r="L764" s="59"/>
      <c r="M764" s="59"/>
      <c r="N764" s="68"/>
      <c r="O764" s="69"/>
      <c r="P764" s="69"/>
      <c r="Q764" s="59"/>
      <c r="R764" s="69"/>
      <c r="S764" s="59"/>
      <c r="T764" s="59"/>
      <c r="U764" s="62"/>
      <c r="V764" s="65"/>
      <c r="W764" s="65"/>
      <c r="X764" s="66" t="str">
        <f>IF(W764&lt;&gt;"",IF((W764-V764)-almoco&gt;=corte_almoco,(W764-V764)-almoco,(W764-V764)),"")</f>
        <v/>
      </c>
      <c r="Y764" s="66" t="str">
        <f t="shared" si="2"/>
        <v/>
      </c>
      <c r="Z764" s="59"/>
      <c r="AA764" s="59"/>
      <c r="AB764" s="59"/>
      <c r="AC764" s="70"/>
      <c r="AD764" s="70"/>
      <c r="AE764" s="71" t="str">
        <f t="shared" si="3"/>
        <v/>
      </c>
      <c r="AF764" s="71" t="str">
        <f>IF(X764&lt;&gt;"",(HOUR(X764)+MINUTE(X764)/60)*custohh,"")</f>
        <v/>
      </c>
      <c r="AG764" s="70"/>
      <c r="AH764" s="71" t="str">
        <f t="shared" si="4"/>
        <v/>
      </c>
      <c r="AI764" s="59"/>
      <c r="AJ764" s="59"/>
      <c r="AK764" s="59"/>
      <c r="AL764" s="72"/>
      <c r="AM764" s="59"/>
      <c r="AN764" s="73"/>
      <c r="AO764" s="59"/>
      <c r="AP764" s="59"/>
      <c r="AQ764" s="74"/>
      <c r="AR764" s="74"/>
      <c r="AS764" s="62"/>
      <c r="AT764" s="62"/>
      <c r="AU764" s="59"/>
    </row>
    <row r="765">
      <c r="A765" s="59"/>
      <c r="B765" s="60" t="str">
        <f>IFERROR(VLOOKUP($A765,contratos,2,FALSE),"")</f>
        <v/>
      </c>
      <c r="C765" s="61" t="str">
        <f t="shared" si="1"/>
        <v/>
      </c>
      <c r="D765" s="62"/>
      <c r="E765" s="62"/>
      <c r="F765" s="63"/>
      <c r="G765" s="62"/>
      <c r="H765" s="65"/>
      <c r="I765" s="65"/>
      <c r="J765" s="66" t="str">
        <f>IF(I765&lt;&gt;"",(I765-H765)-almoco,"")</f>
        <v/>
      </c>
      <c r="K765" s="67"/>
      <c r="L765" s="59"/>
      <c r="M765" s="59"/>
      <c r="N765" s="68"/>
      <c r="O765" s="69"/>
      <c r="P765" s="69"/>
      <c r="Q765" s="59"/>
      <c r="R765" s="69"/>
      <c r="S765" s="59"/>
      <c r="T765" s="59"/>
      <c r="U765" s="62"/>
      <c r="V765" s="65"/>
      <c r="W765" s="65"/>
      <c r="X765" s="66" t="str">
        <f>IF(W765&lt;&gt;"",IF((W765-V765)-almoco&gt;=corte_almoco,(W765-V765)-almoco,(W765-V765)),"")</f>
        <v/>
      </c>
      <c r="Y765" s="66" t="str">
        <f t="shared" si="2"/>
        <v/>
      </c>
      <c r="Z765" s="59"/>
      <c r="AA765" s="59"/>
      <c r="AB765" s="59"/>
      <c r="AC765" s="70"/>
      <c r="AD765" s="70"/>
      <c r="AE765" s="71" t="str">
        <f t="shared" si="3"/>
        <v/>
      </c>
      <c r="AF765" s="71" t="str">
        <f>IF(X765&lt;&gt;"",(HOUR(X765)+MINUTE(X765)/60)*custohh,"")</f>
        <v/>
      </c>
      <c r="AG765" s="70"/>
      <c r="AH765" s="71" t="str">
        <f t="shared" si="4"/>
        <v/>
      </c>
      <c r="AI765" s="59"/>
      <c r="AJ765" s="59"/>
      <c r="AK765" s="59"/>
      <c r="AL765" s="72"/>
      <c r="AM765" s="59"/>
      <c r="AN765" s="73"/>
      <c r="AO765" s="59"/>
      <c r="AP765" s="59"/>
      <c r="AQ765" s="74"/>
      <c r="AR765" s="74"/>
      <c r="AS765" s="62"/>
      <c r="AT765" s="62"/>
      <c r="AU765" s="59"/>
    </row>
    <row r="766">
      <c r="A766" s="59"/>
      <c r="B766" s="60" t="str">
        <f>IFERROR(VLOOKUP($A766,contratos,2,FALSE),"")</f>
        <v/>
      </c>
      <c r="C766" s="61" t="str">
        <f t="shared" si="1"/>
        <v/>
      </c>
      <c r="D766" s="62"/>
      <c r="E766" s="62"/>
      <c r="F766" s="63"/>
      <c r="G766" s="62"/>
      <c r="H766" s="65"/>
      <c r="I766" s="65"/>
      <c r="J766" s="66" t="str">
        <f>IF(I766&lt;&gt;"",(I766-H766)-almoco,"")</f>
        <v/>
      </c>
      <c r="K766" s="67"/>
      <c r="L766" s="59"/>
      <c r="M766" s="59"/>
      <c r="N766" s="68"/>
      <c r="O766" s="69"/>
      <c r="P766" s="69"/>
      <c r="Q766" s="59"/>
      <c r="R766" s="69"/>
      <c r="S766" s="59"/>
      <c r="T766" s="59"/>
      <c r="U766" s="62"/>
      <c r="V766" s="65"/>
      <c r="W766" s="65"/>
      <c r="X766" s="66" t="str">
        <f>IF(W766&lt;&gt;"",IF((W766-V766)-almoco&gt;=corte_almoco,(W766-V766)-almoco,(W766-V766)),"")</f>
        <v/>
      </c>
      <c r="Y766" s="66" t="str">
        <f t="shared" si="2"/>
        <v/>
      </c>
      <c r="Z766" s="59"/>
      <c r="AA766" s="59"/>
      <c r="AB766" s="59"/>
      <c r="AC766" s="70"/>
      <c r="AD766" s="70"/>
      <c r="AE766" s="71" t="str">
        <f t="shared" si="3"/>
        <v/>
      </c>
      <c r="AF766" s="71" t="str">
        <f>IF(X766&lt;&gt;"",(HOUR(X766)+MINUTE(X766)/60)*custohh,"")</f>
        <v/>
      </c>
      <c r="AG766" s="70"/>
      <c r="AH766" s="71" t="str">
        <f t="shared" si="4"/>
        <v/>
      </c>
      <c r="AI766" s="59"/>
      <c r="AJ766" s="59"/>
      <c r="AK766" s="59"/>
      <c r="AL766" s="72"/>
      <c r="AM766" s="59"/>
      <c r="AN766" s="73"/>
      <c r="AO766" s="59"/>
      <c r="AP766" s="59"/>
      <c r="AQ766" s="74"/>
      <c r="AR766" s="74"/>
      <c r="AS766" s="62"/>
      <c r="AT766" s="62"/>
      <c r="AU766" s="59"/>
    </row>
    <row r="767">
      <c r="A767" s="59"/>
      <c r="B767" s="60" t="str">
        <f>IFERROR(VLOOKUP($A767,contratos,2,FALSE),"")</f>
        <v/>
      </c>
      <c r="C767" s="61" t="str">
        <f t="shared" si="1"/>
        <v/>
      </c>
      <c r="D767" s="62"/>
      <c r="E767" s="62"/>
      <c r="F767" s="63"/>
      <c r="G767" s="62"/>
      <c r="H767" s="65"/>
      <c r="I767" s="65"/>
      <c r="J767" s="66" t="str">
        <f>IF(I767&lt;&gt;"",(I767-H767)-almoco,"")</f>
        <v/>
      </c>
      <c r="K767" s="67"/>
      <c r="L767" s="59"/>
      <c r="M767" s="59"/>
      <c r="N767" s="68"/>
      <c r="O767" s="69"/>
      <c r="P767" s="69"/>
      <c r="Q767" s="59"/>
      <c r="R767" s="69"/>
      <c r="S767" s="59"/>
      <c r="T767" s="59"/>
      <c r="U767" s="62"/>
      <c r="V767" s="65"/>
      <c r="W767" s="65"/>
      <c r="X767" s="66" t="str">
        <f>IF(W767&lt;&gt;"",IF((W767-V767)-almoco&gt;=corte_almoco,(W767-V767)-almoco,(W767-V767)),"")</f>
        <v/>
      </c>
      <c r="Y767" s="66" t="str">
        <f t="shared" si="2"/>
        <v/>
      </c>
      <c r="Z767" s="59"/>
      <c r="AA767" s="59"/>
      <c r="AB767" s="59"/>
      <c r="AC767" s="70"/>
      <c r="AD767" s="70"/>
      <c r="AE767" s="71" t="str">
        <f t="shared" si="3"/>
        <v/>
      </c>
      <c r="AF767" s="71" t="str">
        <f>IF(X767&lt;&gt;"",(HOUR(X767)+MINUTE(X767)/60)*custohh,"")</f>
        <v/>
      </c>
      <c r="AG767" s="70"/>
      <c r="AH767" s="71" t="str">
        <f t="shared" si="4"/>
        <v/>
      </c>
      <c r="AI767" s="59"/>
      <c r="AJ767" s="59"/>
      <c r="AK767" s="59"/>
      <c r="AL767" s="72"/>
      <c r="AM767" s="59"/>
      <c r="AN767" s="73"/>
      <c r="AO767" s="59"/>
      <c r="AP767" s="59"/>
      <c r="AQ767" s="74"/>
      <c r="AR767" s="74"/>
      <c r="AS767" s="62"/>
      <c r="AT767" s="62"/>
      <c r="AU767" s="59"/>
    </row>
    <row r="768">
      <c r="A768" s="59"/>
      <c r="B768" s="60" t="str">
        <f>IFERROR(VLOOKUP($A768,contratos,2,FALSE),"")</f>
        <v/>
      </c>
      <c r="C768" s="61" t="str">
        <f t="shared" si="1"/>
        <v/>
      </c>
      <c r="D768" s="62"/>
      <c r="E768" s="62"/>
      <c r="F768" s="63"/>
      <c r="G768" s="62"/>
      <c r="H768" s="65"/>
      <c r="I768" s="65"/>
      <c r="J768" s="66" t="str">
        <f>IF(I768&lt;&gt;"",(I768-H768)-almoco,"")</f>
        <v/>
      </c>
      <c r="K768" s="67"/>
      <c r="L768" s="59"/>
      <c r="M768" s="59"/>
      <c r="N768" s="68"/>
      <c r="O768" s="69"/>
      <c r="P768" s="69"/>
      <c r="Q768" s="59"/>
      <c r="R768" s="69"/>
      <c r="S768" s="59"/>
      <c r="T768" s="59"/>
      <c r="U768" s="62"/>
      <c r="V768" s="65"/>
      <c r="W768" s="65"/>
      <c r="X768" s="66" t="str">
        <f>IF(W768&lt;&gt;"",IF((W768-V768)-almoco&gt;=corte_almoco,(W768-V768)-almoco,(W768-V768)),"")</f>
        <v/>
      </c>
      <c r="Y768" s="66" t="str">
        <f t="shared" si="2"/>
        <v/>
      </c>
      <c r="Z768" s="59"/>
      <c r="AA768" s="59"/>
      <c r="AB768" s="59"/>
      <c r="AC768" s="70"/>
      <c r="AD768" s="70"/>
      <c r="AE768" s="71" t="str">
        <f t="shared" si="3"/>
        <v/>
      </c>
      <c r="AF768" s="71" t="str">
        <f>IF(X768&lt;&gt;"",(HOUR(X768)+MINUTE(X768)/60)*custohh,"")</f>
        <v/>
      </c>
      <c r="AG768" s="70"/>
      <c r="AH768" s="71" t="str">
        <f t="shared" si="4"/>
        <v/>
      </c>
      <c r="AI768" s="59"/>
      <c r="AJ768" s="59"/>
      <c r="AK768" s="59"/>
      <c r="AL768" s="72"/>
      <c r="AM768" s="59"/>
      <c r="AN768" s="73"/>
      <c r="AO768" s="59"/>
      <c r="AP768" s="59"/>
      <c r="AQ768" s="74"/>
      <c r="AR768" s="74"/>
      <c r="AS768" s="62"/>
      <c r="AT768" s="62"/>
      <c r="AU768" s="59"/>
    </row>
    <row r="769">
      <c r="A769" s="59"/>
      <c r="B769" s="60" t="str">
        <f>IFERROR(VLOOKUP($A769,contratos,2,FALSE),"")</f>
        <v/>
      </c>
      <c r="C769" s="61" t="str">
        <f t="shared" si="1"/>
        <v/>
      </c>
      <c r="D769" s="62"/>
      <c r="E769" s="62"/>
      <c r="F769" s="63"/>
      <c r="G769" s="62"/>
      <c r="H769" s="65"/>
      <c r="I769" s="65"/>
      <c r="J769" s="66" t="str">
        <f>IF(I769&lt;&gt;"",(I769-H769)-almoco,"")</f>
        <v/>
      </c>
      <c r="K769" s="67"/>
      <c r="L769" s="59"/>
      <c r="M769" s="59"/>
      <c r="N769" s="68"/>
      <c r="O769" s="69"/>
      <c r="P769" s="69"/>
      <c r="Q769" s="59"/>
      <c r="R769" s="69"/>
      <c r="S769" s="59"/>
      <c r="T769" s="59"/>
      <c r="U769" s="62"/>
      <c r="V769" s="65"/>
      <c r="W769" s="65"/>
      <c r="X769" s="66" t="str">
        <f>IF(W769&lt;&gt;"",IF((W769-V769)-almoco&gt;=corte_almoco,(W769-V769)-almoco,(W769-V769)),"")</f>
        <v/>
      </c>
      <c r="Y769" s="66" t="str">
        <f t="shared" si="2"/>
        <v/>
      </c>
      <c r="Z769" s="59"/>
      <c r="AA769" s="59"/>
      <c r="AB769" s="59"/>
      <c r="AC769" s="70"/>
      <c r="AD769" s="70"/>
      <c r="AE769" s="71" t="str">
        <f t="shared" si="3"/>
        <v/>
      </c>
      <c r="AF769" s="71" t="str">
        <f>IF(X769&lt;&gt;"",(HOUR(X769)+MINUTE(X769)/60)*custohh,"")</f>
        <v/>
      </c>
      <c r="AG769" s="70"/>
      <c r="AH769" s="71" t="str">
        <f t="shared" si="4"/>
        <v/>
      </c>
      <c r="AI769" s="59"/>
      <c r="AJ769" s="59"/>
      <c r="AK769" s="59"/>
      <c r="AL769" s="72"/>
      <c r="AM769" s="59"/>
      <c r="AN769" s="73"/>
      <c r="AO769" s="59"/>
      <c r="AP769" s="59"/>
      <c r="AQ769" s="74"/>
      <c r="AR769" s="74"/>
      <c r="AS769" s="62"/>
      <c r="AT769" s="62"/>
      <c r="AU769" s="59"/>
    </row>
    <row r="770">
      <c r="A770" s="59"/>
      <c r="B770" s="60" t="str">
        <f>IFERROR(VLOOKUP($A770,contratos,2,FALSE),"")</f>
        <v/>
      </c>
      <c r="C770" s="61" t="str">
        <f t="shared" si="1"/>
        <v/>
      </c>
      <c r="D770" s="62"/>
      <c r="E770" s="62"/>
      <c r="F770" s="63"/>
      <c r="G770" s="62"/>
      <c r="H770" s="65"/>
      <c r="I770" s="65"/>
      <c r="J770" s="66" t="str">
        <f>IF(I770&lt;&gt;"",(I770-H770)-almoco,"")</f>
        <v/>
      </c>
      <c r="K770" s="67"/>
      <c r="L770" s="59"/>
      <c r="M770" s="59"/>
      <c r="N770" s="68"/>
      <c r="O770" s="69"/>
      <c r="P770" s="69"/>
      <c r="Q770" s="59"/>
      <c r="R770" s="69"/>
      <c r="S770" s="59"/>
      <c r="T770" s="59"/>
      <c r="U770" s="62"/>
      <c r="V770" s="65"/>
      <c r="W770" s="65"/>
      <c r="X770" s="66" t="str">
        <f>IF(W770&lt;&gt;"",IF((W770-V770)-almoco&gt;=corte_almoco,(W770-V770)-almoco,(W770-V770)),"")</f>
        <v/>
      </c>
      <c r="Y770" s="66" t="str">
        <f t="shared" si="2"/>
        <v/>
      </c>
      <c r="Z770" s="59"/>
      <c r="AA770" s="59"/>
      <c r="AB770" s="59"/>
      <c r="AC770" s="70"/>
      <c r="AD770" s="70"/>
      <c r="AE770" s="71" t="str">
        <f t="shared" si="3"/>
        <v/>
      </c>
      <c r="AF770" s="71" t="str">
        <f>IF(X770&lt;&gt;"",(HOUR(X770)+MINUTE(X770)/60)*custohh,"")</f>
        <v/>
      </c>
      <c r="AG770" s="70"/>
      <c r="AH770" s="71" t="str">
        <f t="shared" si="4"/>
        <v/>
      </c>
      <c r="AI770" s="59"/>
      <c r="AJ770" s="59"/>
      <c r="AK770" s="59"/>
      <c r="AL770" s="72"/>
      <c r="AM770" s="59"/>
      <c r="AN770" s="73"/>
      <c r="AO770" s="59"/>
      <c r="AP770" s="59"/>
      <c r="AQ770" s="74"/>
      <c r="AR770" s="74"/>
      <c r="AS770" s="62"/>
      <c r="AT770" s="62"/>
      <c r="AU770" s="59"/>
    </row>
    <row r="771">
      <c r="A771" s="59"/>
      <c r="B771" s="60" t="str">
        <f>IFERROR(VLOOKUP($A771,contratos,2,FALSE),"")</f>
        <v/>
      </c>
      <c r="C771" s="61" t="str">
        <f t="shared" si="1"/>
        <v/>
      </c>
      <c r="D771" s="62"/>
      <c r="E771" s="62"/>
      <c r="F771" s="63"/>
      <c r="G771" s="62"/>
      <c r="H771" s="65"/>
      <c r="I771" s="65"/>
      <c r="J771" s="66" t="str">
        <f>IF(I771&lt;&gt;"",(I771-H771)-almoco,"")</f>
        <v/>
      </c>
      <c r="K771" s="67"/>
      <c r="L771" s="59"/>
      <c r="M771" s="59"/>
      <c r="N771" s="68"/>
      <c r="O771" s="69"/>
      <c r="P771" s="69"/>
      <c r="Q771" s="59"/>
      <c r="R771" s="69"/>
      <c r="S771" s="59"/>
      <c r="T771" s="59"/>
      <c r="U771" s="62"/>
      <c r="V771" s="65"/>
      <c r="W771" s="65"/>
      <c r="X771" s="66" t="str">
        <f>IF(W771&lt;&gt;"",IF((W771-V771)-almoco&gt;=corte_almoco,(W771-V771)-almoco,(W771-V771)),"")</f>
        <v/>
      </c>
      <c r="Y771" s="66" t="str">
        <f t="shared" si="2"/>
        <v/>
      </c>
      <c r="Z771" s="59"/>
      <c r="AA771" s="59"/>
      <c r="AB771" s="59"/>
      <c r="AC771" s="70"/>
      <c r="AD771" s="70"/>
      <c r="AE771" s="71" t="str">
        <f t="shared" si="3"/>
        <v/>
      </c>
      <c r="AF771" s="71" t="str">
        <f>IF(X771&lt;&gt;"",(HOUR(X771)+MINUTE(X771)/60)*custohh,"")</f>
        <v/>
      </c>
      <c r="AG771" s="70"/>
      <c r="AH771" s="71" t="str">
        <f t="shared" si="4"/>
        <v/>
      </c>
      <c r="AI771" s="59"/>
      <c r="AJ771" s="59"/>
      <c r="AK771" s="59"/>
      <c r="AL771" s="72"/>
      <c r="AM771" s="59"/>
      <c r="AN771" s="73"/>
      <c r="AO771" s="59"/>
      <c r="AP771" s="59"/>
      <c r="AQ771" s="74"/>
      <c r="AR771" s="74"/>
      <c r="AS771" s="62"/>
      <c r="AT771" s="62"/>
      <c r="AU771" s="59"/>
    </row>
    <row r="772">
      <c r="A772" s="59"/>
      <c r="B772" s="60" t="str">
        <f>IFERROR(VLOOKUP($A772,contratos,2,FALSE),"")</f>
        <v/>
      </c>
      <c r="C772" s="61" t="str">
        <f t="shared" si="1"/>
        <v/>
      </c>
      <c r="D772" s="62"/>
      <c r="E772" s="62"/>
      <c r="F772" s="63"/>
      <c r="G772" s="62"/>
      <c r="H772" s="65"/>
      <c r="I772" s="65"/>
      <c r="J772" s="66" t="str">
        <f>IF(I772&lt;&gt;"",(I772-H772)-almoco,"")</f>
        <v/>
      </c>
      <c r="K772" s="67"/>
      <c r="L772" s="59"/>
      <c r="M772" s="59"/>
      <c r="N772" s="68"/>
      <c r="O772" s="69"/>
      <c r="P772" s="69"/>
      <c r="Q772" s="59"/>
      <c r="R772" s="69"/>
      <c r="S772" s="59"/>
      <c r="T772" s="59"/>
      <c r="U772" s="62"/>
      <c r="V772" s="65"/>
      <c r="W772" s="65"/>
      <c r="X772" s="66" t="str">
        <f>IF(W772&lt;&gt;"",IF((W772-V772)-almoco&gt;=corte_almoco,(W772-V772)-almoco,(W772-V772)),"")</f>
        <v/>
      </c>
      <c r="Y772" s="66" t="str">
        <f t="shared" si="2"/>
        <v/>
      </c>
      <c r="Z772" s="59"/>
      <c r="AA772" s="59"/>
      <c r="AB772" s="59"/>
      <c r="AC772" s="70"/>
      <c r="AD772" s="70"/>
      <c r="AE772" s="71" t="str">
        <f t="shared" si="3"/>
        <v/>
      </c>
      <c r="AF772" s="71" t="str">
        <f>IF(X772&lt;&gt;"",(HOUR(X772)+MINUTE(X772)/60)*custohh,"")</f>
        <v/>
      </c>
      <c r="AG772" s="70"/>
      <c r="AH772" s="71" t="str">
        <f t="shared" si="4"/>
        <v/>
      </c>
      <c r="AI772" s="59"/>
      <c r="AJ772" s="59"/>
      <c r="AK772" s="59"/>
      <c r="AL772" s="72"/>
      <c r="AM772" s="59"/>
      <c r="AN772" s="73"/>
      <c r="AO772" s="59"/>
      <c r="AP772" s="59"/>
      <c r="AQ772" s="74"/>
      <c r="AR772" s="74"/>
      <c r="AS772" s="62"/>
      <c r="AT772" s="62"/>
      <c r="AU772" s="59"/>
    </row>
    <row r="773">
      <c r="A773" s="59"/>
      <c r="B773" s="60" t="str">
        <f>IFERROR(VLOOKUP($A773,contratos,2,FALSE),"")</f>
        <v/>
      </c>
      <c r="C773" s="61" t="str">
        <f t="shared" si="1"/>
        <v/>
      </c>
      <c r="D773" s="62"/>
      <c r="E773" s="62"/>
      <c r="F773" s="63"/>
      <c r="G773" s="62"/>
      <c r="H773" s="65"/>
      <c r="I773" s="65"/>
      <c r="J773" s="66" t="str">
        <f>IF(I773&lt;&gt;"",(I773-H773)-almoco,"")</f>
        <v/>
      </c>
      <c r="K773" s="67"/>
      <c r="L773" s="59"/>
      <c r="M773" s="59"/>
      <c r="N773" s="68"/>
      <c r="O773" s="69"/>
      <c r="P773" s="69"/>
      <c r="Q773" s="59"/>
      <c r="R773" s="69"/>
      <c r="S773" s="59"/>
      <c r="T773" s="59"/>
      <c r="U773" s="62"/>
      <c r="V773" s="65"/>
      <c r="W773" s="65"/>
      <c r="X773" s="66" t="str">
        <f>IF(W773&lt;&gt;"",IF((W773-V773)-almoco&gt;=corte_almoco,(W773-V773)-almoco,(W773-V773)),"")</f>
        <v/>
      </c>
      <c r="Y773" s="66" t="str">
        <f t="shared" si="2"/>
        <v/>
      </c>
      <c r="Z773" s="59"/>
      <c r="AA773" s="59"/>
      <c r="AB773" s="59"/>
      <c r="AC773" s="70"/>
      <c r="AD773" s="70"/>
      <c r="AE773" s="71" t="str">
        <f t="shared" si="3"/>
        <v/>
      </c>
      <c r="AF773" s="71" t="str">
        <f>IF(X773&lt;&gt;"",(HOUR(X773)+MINUTE(X773)/60)*custohh,"")</f>
        <v/>
      </c>
      <c r="AG773" s="70"/>
      <c r="AH773" s="71" t="str">
        <f t="shared" si="4"/>
        <v/>
      </c>
      <c r="AI773" s="59"/>
      <c r="AJ773" s="59"/>
      <c r="AK773" s="59"/>
      <c r="AL773" s="72"/>
      <c r="AM773" s="59"/>
      <c r="AN773" s="73"/>
      <c r="AO773" s="59"/>
      <c r="AP773" s="59"/>
      <c r="AQ773" s="74"/>
      <c r="AR773" s="74"/>
      <c r="AS773" s="62"/>
      <c r="AT773" s="62"/>
      <c r="AU773" s="59"/>
    </row>
    <row r="774">
      <c r="A774" s="59"/>
      <c r="B774" s="60" t="str">
        <f>IFERROR(VLOOKUP($A774,contratos,2,FALSE),"")</f>
        <v/>
      </c>
      <c r="C774" s="61" t="str">
        <f t="shared" si="1"/>
        <v/>
      </c>
      <c r="D774" s="62"/>
      <c r="E774" s="62"/>
      <c r="F774" s="63"/>
      <c r="G774" s="62"/>
      <c r="H774" s="65"/>
      <c r="I774" s="65"/>
      <c r="J774" s="66" t="str">
        <f>IF(I774&lt;&gt;"",(I774-H774)-almoco,"")</f>
        <v/>
      </c>
      <c r="K774" s="67"/>
      <c r="L774" s="59"/>
      <c r="M774" s="59"/>
      <c r="N774" s="68"/>
      <c r="O774" s="69"/>
      <c r="P774" s="69"/>
      <c r="Q774" s="59"/>
      <c r="R774" s="69"/>
      <c r="S774" s="59"/>
      <c r="T774" s="59"/>
      <c r="U774" s="62"/>
      <c r="V774" s="65"/>
      <c r="W774" s="65"/>
      <c r="X774" s="66" t="str">
        <f>IF(W774&lt;&gt;"",IF((W774-V774)-almoco&gt;=corte_almoco,(W774-V774)-almoco,(W774-V774)),"")</f>
        <v/>
      </c>
      <c r="Y774" s="66" t="str">
        <f t="shared" si="2"/>
        <v/>
      </c>
      <c r="Z774" s="59"/>
      <c r="AA774" s="59"/>
      <c r="AB774" s="59"/>
      <c r="AC774" s="70"/>
      <c r="AD774" s="70"/>
      <c r="AE774" s="71" t="str">
        <f t="shared" si="3"/>
        <v/>
      </c>
      <c r="AF774" s="71" t="str">
        <f>IF(X774&lt;&gt;"",(HOUR(X774)+MINUTE(X774)/60)*custohh,"")</f>
        <v/>
      </c>
      <c r="AG774" s="70"/>
      <c r="AH774" s="71" t="str">
        <f t="shared" si="4"/>
        <v/>
      </c>
      <c r="AI774" s="59"/>
      <c r="AJ774" s="59"/>
      <c r="AK774" s="59"/>
      <c r="AL774" s="72"/>
      <c r="AM774" s="59"/>
      <c r="AN774" s="73"/>
      <c r="AO774" s="59"/>
      <c r="AP774" s="59"/>
      <c r="AQ774" s="74"/>
      <c r="AR774" s="74"/>
      <c r="AS774" s="62"/>
      <c r="AT774" s="62"/>
      <c r="AU774" s="59"/>
    </row>
    <row r="775">
      <c r="A775" s="59"/>
      <c r="B775" s="60" t="str">
        <f>IFERROR(VLOOKUP($A775,contratos,2,FALSE),"")</f>
        <v/>
      </c>
      <c r="C775" s="61" t="str">
        <f t="shared" si="1"/>
        <v/>
      </c>
      <c r="D775" s="62"/>
      <c r="E775" s="62"/>
      <c r="F775" s="63"/>
      <c r="G775" s="62"/>
      <c r="H775" s="65"/>
      <c r="I775" s="65"/>
      <c r="J775" s="66" t="str">
        <f>IF(I775&lt;&gt;"",(I775-H775)-almoco,"")</f>
        <v/>
      </c>
      <c r="K775" s="67"/>
      <c r="L775" s="59"/>
      <c r="M775" s="59"/>
      <c r="N775" s="68"/>
      <c r="O775" s="69"/>
      <c r="P775" s="69"/>
      <c r="Q775" s="59"/>
      <c r="R775" s="69"/>
      <c r="S775" s="59"/>
      <c r="T775" s="59"/>
      <c r="U775" s="62"/>
      <c r="V775" s="65"/>
      <c r="W775" s="65"/>
      <c r="X775" s="66" t="str">
        <f>IF(W775&lt;&gt;"",IF((W775-V775)-almoco&gt;=corte_almoco,(W775-V775)-almoco,(W775-V775)),"")</f>
        <v/>
      </c>
      <c r="Y775" s="66" t="str">
        <f t="shared" si="2"/>
        <v/>
      </c>
      <c r="Z775" s="59"/>
      <c r="AA775" s="59"/>
      <c r="AB775" s="59"/>
      <c r="AC775" s="70"/>
      <c r="AD775" s="70"/>
      <c r="AE775" s="71" t="str">
        <f t="shared" si="3"/>
        <v/>
      </c>
      <c r="AF775" s="71" t="str">
        <f>IF(X775&lt;&gt;"",(HOUR(X775)+MINUTE(X775)/60)*custohh,"")</f>
        <v/>
      </c>
      <c r="AG775" s="70"/>
      <c r="AH775" s="71" t="str">
        <f t="shared" si="4"/>
        <v/>
      </c>
      <c r="AI775" s="59"/>
      <c r="AJ775" s="59"/>
      <c r="AK775" s="59"/>
      <c r="AL775" s="72"/>
      <c r="AM775" s="59"/>
      <c r="AN775" s="73"/>
      <c r="AO775" s="59"/>
      <c r="AP775" s="59"/>
      <c r="AQ775" s="74"/>
      <c r="AR775" s="74"/>
      <c r="AS775" s="62"/>
      <c r="AT775" s="62"/>
      <c r="AU775" s="59"/>
    </row>
    <row r="776">
      <c r="A776" s="59"/>
      <c r="B776" s="60" t="str">
        <f>IFERROR(VLOOKUP($A776,contratos,2,FALSE),"")</f>
        <v/>
      </c>
      <c r="C776" s="61" t="str">
        <f t="shared" si="1"/>
        <v/>
      </c>
      <c r="D776" s="62"/>
      <c r="E776" s="62"/>
      <c r="F776" s="63"/>
      <c r="G776" s="62"/>
      <c r="H776" s="65"/>
      <c r="I776" s="65"/>
      <c r="J776" s="66" t="str">
        <f>IF(I776&lt;&gt;"",(I776-H776)-almoco,"")</f>
        <v/>
      </c>
      <c r="K776" s="67"/>
      <c r="L776" s="59"/>
      <c r="M776" s="59"/>
      <c r="N776" s="68"/>
      <c r="O776" s="69"/>
      <c r="P776" s="69"/>
      <c r="Q776" s="59"/>
      <c r="R776" s="69"/>
      <c r="S776" s="59"/>
      <c r="T776" s="59"/>
      <c r="U776" s="62"/>
      <c r="V776" s="65"/>
      <c r="W776" s="65"/>
      <c r="X776" s="66" t="str">
        <f>IF(W776&lt;&gt;"",IF((W776-V776)-almoco&gt;=corte_almoco,(W776-V776)-almoco,(W776-V776)),"")</f>
        <v/>
      </c>
      <c r="Y776" s="66" t="str">
        <f t="shared" si="2"/>
        <v/>
      </c>
      <c r="Z776" s="59"/>
      <c r="AA776" s="59"/>
      <c r="AB776" s="59"/>
      <c r="AC776" s="70"/>
      <c r="AD776" s="70"/>
      <c r="AE776" s="71" t="str">
        <f t="shared" si="3"/>
        <v/>
      </c>
      <c r="AF776" s="71" t="str">
        <f>IF(X776&lt;&gt;"",(HOUR(X776)+MINUTE(X776)/60)*custohh,"")</f>
        <v/>
      </c>
      <c r="AG776" s="70"/>
      <c r="AH776" s="71" t="str">
        <f t="shared" si="4"/>
        <v/>
      </c>
      <c r="AI776" s="59"/>
      <c r="AJ776" s="59"/>
      <c r="AK776" s="59"/>
      <c r="AL776" s="72"/>
      <c r="AM776" s="59"/>
      <c r="AN776" s="73"/>
      <c r="AO776" s="59"/>
      <c r="AP776" s="59"/>
      <c r="AQ776" s="74"/>
      <c r="AR776" s="74"/>
      <c r="AS776" s="62"/>
      <c r="AT776" s="62"/>
      <c r="AU776" s="59"/>
    </row>
    <row r="777">
      <c r="A777" s="59"/>
      <c r="B777" s="60" t="str">
        <f>IFERROR(VLOOKUP($A777,contratos,2,FALSE),"")</f>
        <v/>
      </c>
      <c r="C777" s="61" t="str">
        <f t="shared" si="1"/>
        <v/>
      </c>
      <c r="D777" s="62"/>
      <c r="E777" s="62"/>
      <c r="F777" s="63"/>
      <c r="G777" s="62"/>
      <c r="H777" s="65"/>
      <c r="I777" s="65"/>
      <c r="J777" s="66" t="str">
        <f>IF(I777&lt;&gt;"",(I777-H777)-almoco,"")</f>
        <v/>
      </c>
      <c r="K777" s="67"/>
      <c r="L777" s="59"/>
      <c r="M777" s="59"/>
      <c r="N777" s="68"/>
      <c r="O777" s="69"/>
      <c r="P777" s="69"/>
      <c r="Q777" s="59"/>
      <c r="R777" s="69"/>
      <c r="S777" s="59"/>
      <c r="T777" s="59"/>
      <c r="U777" s="62"/>
      <c r="V777" s="65"/>
      <c r="W777" s="65"/>
      <c r="X777" s="66" t="str">
        <f>IF(W777&lt;&gt;"",IF((W777-V777)-almoco&gt;=corte_almoco,(W777-V777)-almoco,(W777-V777)),"")</f>
        <v/>
      </c>
      <c r="Y777" s="66" t="str">
        <f t="shared" si="2"/>
        <v/>
      </c>
      <c r="Z777" s="59"/>
      <c r="AA777" s="59"/>
      <c r="AB777" s="59"/>
      <c r="AC777" s="70"/>
      <c r="AD777" s="70"/>
      <c r="AE777" s="71" t="str">
        <f t="shared" si="3"/>
        <v/>
      </c>
      <c r="AF777" s="71" t="str">
        <f>IF(X777&lt;&gt;"",(HOUR(X777)+MINUTE(X777)/60)*custohh,"")</f>
        <v/>
      </c>
      <c r="AG777" s="70"/>
      <c r="AH777" s="71" t="str">
        <f t="shared" si="4"/>
        <v/>
      </c>
      <c r="AI777" s="59"/>
      <c r="AJ777" s="59"/>
      <c r="AK777" s="59"/>
      <c r="AL777" s="72"/>
      <c r="AM777" s="59"/>
      <c r="AN777" s="73"/>
      <c r="AO777" s="59"/>
      <c r="AP777" s="59"/>
      <c r="AQ777" s="74"/>
      <c r="AR777" s="74"/>
      <c r="AS777" s="62"/>
      <c r="AT777" s="62"/>
      <c r="AU777" s="59"/>
    </row>
    <row r="778">
      <c r="A778" s="59"/>
      <c r="B778" s="60" t="str">
        <f>IFERROR(VLOOKUP($A778,contratos,2,FALSE),"")</f>
        <v/>
      </c>
      <c r="C778" s="61" t="str">
        <f t="shared" si="1"/>
        <v/>
      </c>
      <c r="D778" s="62"/>
      <c r="E778" s="62"/>
      <c r="F778" s="63"/>
      <c r="G778" s="62"/>
      <c r="H778" s="65"/>
      <c r="I778" s="65"/>
      <c r="J778" s="66" t="str">
        <f>IF(I778&lt;&gt;"",(I778-H778)-almoco,"")</f>
        <v/>
      </c>
      <c r="K778" s="67"/>
      <c r="L778" s="59"/>
      <c r="M778" s="59"/>
      <c r="N778" s="68"/>
      <c r="O778" s="69"/>
      <c r="P778" s="69"/>
      <c r="Q778" s="59"/>
      <c r="R778" s="69"/>
      <c r="S778" s="59"/>
      <c r="T778" s="59"/>
      <c r="U778" s="62"/>
      <c r="V778" s="65"/>
      <c r="W778" s="65"/>
      <c r="X778" s="66" t="str">
        <f>IF(W778&lt;&gt;"",IF((W778-V778)-almoco&gt;=corte_almoco,(W778-V778)-almoco,(W778-V778)),"")</f>
        <v/>
      </c>
      <c r="Y778" s="66" t="str">
        <f t="shared" si="2"/>
        <v/>
      </c>
      <c r="Z778" s="59"/>
      <c r="AA778" s="59"/>
      <c r="AB778" s="59"/>
      <c r="AC778" s="70"/>
      <c r="AD778" s="70"/>
      <c r="AE778" s="71" t="str">
        <f t="shared" si="3"/>
        <v/>
      </c>
      <c r="AF778" s="71" t="str">
        <f>IF(X778&lt;&gt;"",(HOUR(X778)+MINUTE(X778)/60)*custohh,"")</f>
        <v/>
      </c>
      <c r="AG778" s="70"/>
      <c r="AH778" s="71" t="str">
        <f t="shared" si="4"/>
        <v/>
      </c>
      <c r="AI778" s="59"/>
      <c r="AJ778" s="59"/>
      <c r="AK778" s="59"/>
      <c r="AL778" s="72"/>
      <c r="AM778" s="59"/>
      <c r="AN778" s="73"/>
      <c r="AO778" s="59"/>
      <c r="AP778" s="59"/>
      <c r="AQ778" s="74"/>
      <c r="AR778" s="74"/>
      <c r="AS778" s="62"/>
      <c r="AT778" s="62"/>
      <c r="AU778" s="59"/>
    </row>
    <row r="779">
      <c r="A779" s="59"/>
      <c r="B779" s="60" t="str">
        <f>IFERROR(VLOOKUP($A779,contratos,2,FALSE),"")</f>
        <v/>
      </c>
      <c r="C779" s="61" t="str">
        <f t="shared" si="1"/>
        <v/>
      </c>
      <c r="D779" s="62"/>
      <c r="E779" s="62"/>
      <c r="F779" s="63"/>
      <c r="G779" s="62"/>
      <c r="H779" s="65"/>
      <c r="I779" s="65"/>
      <c r="J779" s="66" t="str">
        <f>IF(I779&lt;&gt;"",(I779-H779)-almoco,"")</f>
        <v/>
      </c>
      <c r="K779" s="67"/>
      <c r="L779" s="59"/>
      <c r="M779" s="59"/>
      <c r="N779" s="68"/>
      <c r="O779" s="69"/>
      <c r="P779" s="69"/>
      <c r="Q779" s="59"/>
      <c r="R779" s="69"/>
      <c r="S779" s="59"/>
      <c r="T779" s="59"/>
      <c r="U779" s="62"/>
      <c r="V779" s="65"/>
      <c r="W779" s="65"/>
      <c r="X779" s="66" t="str">
        <f>IF(W779&lt;&gt;"",IF((W779-V779)-almoco&gt;=corte_almoco,(W779-V779)-almoco,(W779-V779)),"")</f>
        <v/>
      </c>
      <c r="Y779" s="66" t="str">
        <f t="shared" si="2"/>
        <v/>
      </c>
      <c r="Z779" s="59"/>
      <c r="AA779" s="59"/>
      <c r="AB779" s="59"/>
      <c r="AC779" s="70"/>
      <c r="AD779" s="70"/>
      <c r="AE779" s="71" t="str">
        <f t="shared" si="3"/>
        <v/>
      </c>
      <c r="AF779" s="71" t="str">
        <f>IF(X779&lt;&gt;"",(HOUR(X779)+MINUTE(X779)/60)*custohh,"")</f>
        <v/>
      </c>
      <c r="AG779" s="70"/>
      <c r="AH779" s="71" t="str">
        <f t="shared" si="4"/>
        <v/>
      </c>
      <c r="AI779" s="59"/>
      <c r="AJ779" s="59"/>
      <c r="AK779" s="59"/>
      <c r="AL779" s="72"/>
      <c r="AM779" s="59"/>
      <c r="AN779" s="73"/>
      <c r="AO779" s="59"/>
      <c r="AP779" s="59"/>
      <c r="AQ779" s="74"/>
      <c r="AR779" s="74"/>
      <c r="AS779" s="62"/>
      <c r="AT779" s="62"/>
      <c r="AU779" s="59"/>
    </row>
    <row r="780">
      <c r="A780" s="59"/>
      <c r="B780" s="60" t="str">
        <f>IFERROR(VLOOKUP($A780,contratos,2,FALSE),"")</f>
        <v/>
      </c>
      <c r="C780" s="61" t="str">
        <f t="shared" si="1"/>
        <v/>
      </c>
      <c r="D780" s="62"/>
      <c r="E780" s="62"/>
      <c r="F780" s="63"/>
      <c r="G780" s="62"/>
      <c r="H780" s="65"/>
      <c r="I780" s="65"/>
      <c r="J780" s="66" t="str">
        <f>IF(I780&lt;&gt;"",(I780-H780)-almoco,"")</f>
        <v/>
      </c>
      <c r="K780" s="67"/>
      <c r="L780" s="59"/>
      <c r="M780" s="59"/>
      <c r="N780" s="68"/>
      <c r="O780" s="69"/>
      <c r="P780" s="69"/>
      <c r="Q780" s="59"/>
      <c r="R780" s="69"/>
      <c r="S780" s="59"/>
      <c r="T780" s="59"/>
      <c r="U780" s="62"/>
      <c r="V780" s="65"/>
      <c r="W780" s="65"/>
      <c r="X780" s="66" t="str">
        <f>IF(W780&lt;&gt;"",IF((W780-V780)-almoco&gt;=corte_almoco,(W780-V780)-almoco,(W780-V780)),"")</f>
        <v/>
      </c>
      <c r="Y780" s="66" t="str">
        <f t="shared" si="2"/>
        <v/>
      </c>
      <c r="Z780" s="59"/>
      <c r="AA780" s="59"/>
      <c r="AB780" s="59"/>
      <c r="AC780" s="70"/>
      <c r="AD780" s="70"/>
      <c r="AE780" s="71" t="str">
        <f t="shared" si="3"/>
        <v/>
      </c>
      <c r="AF780" s="71" t="str">
        <f>IF(X780&lt;&gt;"",(HOUR(X780)+MINUTE(X780)/60)*custohh,"")</f>
        <v/>
      </c>
      <c r="AG780" s="70"/>
      <c r="AH780" s="71" t="str">
        <f t="shared" si="4"/>
        <v/>
      </c>
      <c r="AI780" s="59"/>
      <c r="AJ780" s="59"/>
      <c r="AK780" s="59"/>
      <c r="AL780" s="72"/>
      <c r="AM780" s="59"/>
      <c r="AN780" s="73"/>
      <c r="AO780" s="59"/>
      <c r="AP780" s="59"/>
      <c r="AQ780" s="74"/>
      <c r="AR780" s="74"/>
      <c r="AS780" s="62"/>
      <c r="AT780" s="62"/>
      <c r="AU780" s="59"/>
    </row>
    <row r="781">
      <c r="A781" s="59"/>
      <c r="B781" s="60" t="str">
        <f>IFERROR(VLOOKUP($A781,contratos,2,FALSE),"")</f>
        <v/>
      </c>
      <c r="C781" s="61" t="str">
        <f t="shared" si="1"/>
        <v/>
      </c>
      <c r="D781" s="62"/>
      <c r="E781" s="62"/>
      <c r="F781" s="63"/>
      <c r="G781" s="62"/>
      <c r="H781" s="65"/>
      <c r="I781" s="65"/>
      <c r="J781" s="66" t="str">
        <f>IF(I781&lt;&gt;"",(I781-H781)-almoco,"")</f>
        <v/>
      </c>
      <c r="K781" s="67"/>
      <c r="L781" s="59"/>
      <c r="M781" s="59"/>
      <c r="N781" s="68"/>
      <c r="O781" s="69"/>
      <c r="P781" s="69"/>
      <c r="Q781" s="59"/>
      <c r="R781" s="69"/>
      <c r="S781" s="59"/>
      <c r="T781" s="59"/>
      <c r="U781" s="62"/>
      <c r="V781" s="65"/>
      <c r="W781" s="65"/>
      <c r="X781" s="66" t="str">
        <f>IF(W781&lt;&gt;"",IF((W781-V781)-almoco&gt;=corte_almoco,(W781-V781)-almoco,(W781-V781)),"")</f>
        <v/>
      </c>
      <c r="Y781" s="66" t="str">
        <f t="shared" si="2"/>
        <v/>
      </c>
      <c r="Z781" s="59"/>
      <c r="AA781" s="59"/>
      <c r="AB781" s="59"/>
      <c r="AC781" s="70"/>
      <c r="AD781" s="70"/>
      <c r="AE781" s="71" t="str">
        <f t="shared" si="3"/>
        <v/>
      </c>
      <c r="AF781" s="71" t="str">
        <f>IF(X781&lt;&gt;"",(HOUR(X781)+MINUTE(X781)/60)*custohh,"")</f>
        <v/>
      </c>
      <c r="AG781" s="70"/>
      <c r="AH781" s="71" t="str">
        <f t="shared" si="4"/>
        <v/>
      </c>
      <c r="AI781" s="59"/>
      <c r="AJ781" s="59"/>
      <c r="AK781" s="59"/>
      <c r="AL781" s="72"/>
      <c r="AM781" s="59"/>
      <c r="AN781" s="73"/>
      <c r="AO781" s="59"/>
      <c r="AP781" s="59"/>
      <c r="AQ781" s="74"/>
      <c r="AR781" s="74"/>
      <c r="AS781" s="62"/>
      <c r="AT781" s="62"/>
      <c r="AU781" s="59"/>
    </row>
    <row r="782">
      <c r="A782" s="59"/>
      <c r="B782" s="60" t="str">
        <f>IFERROR(VLOOKUP($A782,contratos,2,FALSE),"")</f>
        <v/>
      </c>
      <c r="C782" s="61" t="str">
        <f t="shared" si="1"/>
        <v/>
      </c>
      <c r="D782" s="62"/>
      <c r="E782" s="62"/>
      <c r="F782" s="63"/>
      <c r="G782" s="62"/>
      <c r="H782" s="65"/>
      <c r="I782" s="65"/>
      <c r="J782" s="66" t="str">
        <f>IF(I782&lt;&gt;"",(I782-H782)-almoco,"")</f>
        <v/>
      </c>
      <c r="K782" s="67"/>
      <c r="L782" s="59"/>
      <c r="M782" s="59"/>
      <c r="N782" s="68"/>
      <c r="O782" s="69"/>
      <c r="P782" s="69"/>
      <c r="Q782" s="59"/>
      <c r="R782" s="69"/>
      <c r="S782" s="59"/>
      <c r="T782" s="59"/>
      <c r="U782" s="62"/>
      <c r="V782" s="65"/>
      <c r="W782" s="65"/>
      <c r="X782" s="66" t="str">
        <f>IF(W782&lt;&gt;"",IF((W782-V782)-almoco&gt;=corte_almoco,(W782-V782)-almoco,(W782-V782)),"")</f>
        <v/>
      </c>
      <c r="Y782" s="66" t="str">
        <f t="shared" si="2"/>
        <v/>
      </c>
      <c r="Z782" s="59"/>
      <c r="AA782" s="59"/>
      <c r="AB782" s="59"/>
      <c r="AC782" s="70"/>
      <c r="AD782" s="70"/>
      <c r="AE782" s="71" t="str">
        <f t="shared" si="3"/>
        <v/>
      </c>
      <c r="AF782" s="71" t="str">
        <f>IF(X782&lt;&gt;"",(HOUR(X782)+MINUTE(X782)/60)*custohh,"")</f>
        <v/>
      </c>
      <c r="AG782" s="70"/>
      <c r="AH782" s="71" t="str">
        <f t="shared" si="4"/>
        <v/>
      </c>
      <c r="AI782" s="59"/>
      <c r="AJ782" s="59"/>
      <c r="AK782" s="59"/>
      <c r="AL782" s="72"/>
      <c r="AM782" s="59"/>
      <c r="AN782" s="73"/>
      <c r="AO782" s="59"/>
      <c r="AP782" s="59"/>
      <c r="AQ782" s="74"/>
      <c r="AR782" s="74"/>
      <c r="AS782" s="62"/>
      <c r="AT782" s="62"/>
      <c r="AU782" s="59"/>
    </row>
    <row r="783">
      <c r="A783" s="59"/>
      <c r="B783" s="60" t="str">
        <f>IFERROR(VLOOKUP($A783,contratos,2,FALSE),"")</f>
        <v/>
      </c>
      <c r="C783" s="61" t="str">
        <f t="shared" si="1"/>
        <v/>
      </c>
      <c r="D783" s="62"/>
      <c r="E783" s="62"/>
      <c r="F783" s="63"/>
      <c r="G783" s="62"/>
      <c r="H783" s="65"/>
      <c r="I783" s="65"/>
      <c r="J783" s="66" t="str">
        <f>IF(I783&lt;&gt;"",(I783-H783)-almoco,"")</f>
        <v/>
      </c>
      <c r="K783" s="67"/>
      <c r="L783" s="59"/>
      <c r="M783" s="59"/>
      <c r="N783" s="68"/>
      <c r="O783" s="69"/>
      <c r="P783" s="69"/>
      <c r="Q783" s="59"/>
      <c r="R783" s="69"/>
      <c r="S783" s="59"/>
      <c r="T783" s="59"/>
      <c r="U783" s="62"/>
      <c r="V783" s="65"/>
      <c r="W783" s="65"/>
      <c r="X783" s="66" t="str">
        <f>IF(W783&lt;&gt;"",IF((W783-V783)-almoco&gt;=corte_almoco,(W783-V783)-almoco,(W783-V783)),"")</f>
        <v/>
      </c>
      <c r="Y783" s="66" t="str">
        <f t="shared" si="2"/>
        <v/>
      </c>
      <c r="Z783" s="59"/>
      <c r="AA783" s="59"/>
      <c r="AB783" s="59"/>
      <c r="AC783" s="70"/>
      <c r="AD783" s="70"/>
      <c r="AE783" s="71" t="str">
        <f t="shared" si="3"/>
        <v/>
      </c>
      <c r="AF783" s="71" t="str">
        <f>IF(X783&lt;&gt;"",(HOUR(X783)+MINUTE(X783)/60)*custohh,"")</f>
        <v/>
      </c>
      <c r="AG783" s="70"/>
      <c r="AH783" s="71" t="str">
        <f t="shared" si="4"/>
        <v/>
      </c>
      <c r="AI783" s="59"/>
      <c r="AJ783" s="59"/>
      <c r="AK783" s="59"/>
      <c r="AL783" s="72"/>
      <c r="AM783" s="59"/>
      <c r="AN783" s="73"/>
      <c r="AO783" s="59"/>
      <c r="AP783" s="59"/>
      <c r="AQ783" s="74"/>
      <c r="AR783" s="74"/>
      <c r="AS783" s="62"/>
      <c r="AT783" s="62"/>
      <c r="AU783" s="59"/>
    </row>
    <row r="784">
      <c r="A784" s="59"/>
      <c r="B784" s="60" t="str">
        <f>IFERROR(VLOOKUP($A784,contratos,2,FALSE),"")</f>
        <v/>
      </c>
      <c r="C784" s="61" t="str">
        <f t="shared" si="1"/>
        <v/>
      </c>
      <c r="D784" s="62"/>
      <c r="E784" s="62"/>
      <c r="F784" s="63"/>
      <c r="G784" s="62"/>
      <c r="H784" s="65"/>
      <c r="I784" s="65"/>
      <c r="J784" s="66" t="str">
        <f>IF(I784&lt;&gt;"",(I784-H784)-almoco,"")</f>
        <v/>
      </c>
      <c r="K784" s="67"/>
      <c r="L784" s="59"/>
      <c r="M784" s="59"/>
      <c r="N784" s="68"/>
      <c r="O784" s="69"/>
      <c r="P784" s="69"/>
      <c r="Q784" s="59"/>
      <c r="R784" s="69"/>
      <c r="S784" s="59"/>
      <c r="T784" s="59"/>
      <c r="U784" s="62"/>
      <c r="V784" s="65"/>
      <c r="W784" s="65"/>
      <c r="X784" s="66" t="str">
        <f>IF(W784&lt;&gt;"",IF((W784-V784)-almoco&gt;=corte_almoco,(W784-V784)-almoco,(W784-V784)),"")</f>
        <v/>
      </c>
      <c r="Y784" s="66" t="str">
        <f t="shared" si="2"/>
        <v/>
      </c>
      <c r="Z784" s="59"/>
      <c r="AA784" s="59"/>
      <c r="AB784" s="59"/>
      <c r="AC784" s="70"/>
      <c r="AD784" s="70"/>
      <c r="AE784" s="71" t="str">
        <f t="shared" si="3"/>
        <v/>
      </c>
      <c r="AF784" s="71" t="str">
        <f>IF(X784&lt;&gt;"",(HOUR(X784)+MINUTE(X784)/60)*custohh,"")</f>
        <v/>
      </c>
      <c r="AG784" s="70"/>
      <c r="AH784" s="71" t="str">
        <f t="shared" si="4"/>
        <v/>
      </c>
      <c r="AI784" s="59"/>
      <c r="AJ784" s="59"/>
      <c r="AK784" s="59"/>
      <c r="AL784" s="72"/>
      <c r="AM784" s="59"/>
      <c r="AN784" s="73"/>
      <c r="AO784" s="59"/>
      <c r="AP784" s="59"/>
      <c r="AQ784" s="74"/>
      <c r="AR784" s="74"/>
      <c r="AS784" s="62"/>
      <c r="AT784" s="62"/>
      <c r="AU784" s="59"/>
    </row>
    <row r="785">
      <c r="A785" s="59"/>
      <c r="B785" s="60" t="str">
        <f>IFERROR(VLOOKUP($A785,contratos,2,FALSE),"")</f>
        <v/>
      </c>
      <c r="C785" s="61" t="str">
        <f t="shared" si="1"/>
        <v/>
      </c>
      <c r="D785" s="62"/>
      <c r="E785" s="62"/>
      <c r="F785" s="63"/>
      <c r="G785" s="62"/>
      <c r="H785" s="65"/>
      <c r="I785" s="65"/>
      <c r="J785" s="66" t="str">
        <f>IF(I785&lt;&gt;"",(I785-H785)-almoco,"")</f>
        <v/>
      </c>
      <c r="K785" s="67"/>
      <c r="L785" s="59"/>
      <c r="M785" s="59"/>
      <c r="N785" s="68"/>
      <c r="O785" s="69"/>
      <c r="P785" s="69"/>
      <c r="Q785" s="59"/>
      <c r="R785" s="69"/>
      <c r="S785" s="59"/>
      <c r="T785" s="59"/>
      <c r="U785" s="62"/>
      <c r="V785" s="65"/>
      <c r="W785" s="65"/>
      <c r="X785" s="66" t="str">
        <f>IF(W785&lt;&gt;"",IF((W785-V785)-almoco&gt;=corte_almoco,(W785-V785)-almoco,(W785-V785)),"")</f>
        <v/>
      </c>
      <c r="Y785" s="66" t="str">
        <f t="shared" si="2"/>
        <v/>
      </c>
      <c r="Z785" s="59"/>
      <c r="AA785" s="59"/>
      <c r="AB785" s="59"/>
      <c r="AC785" s="70"/>
      <c r="AD785" s="70"/>
      <c r="AE785" s="71" t="str">
        <f t="shared" si="3"/>
        <v/>
      </c>
      <c r="AF785" s="71" t="str">
        <f>IF(X785&lt;&gt;"",(HOUR(X785)+MINUTE(X785)/60)*custohh,"")</f>
        <v/>
      </c>
      <c r="AG785" s="70"/>
      <c r="AH785" s="71" t="str">
        <f t="shared" si="4"/>
        <v/>
      </c>
      <c r="AI785" s="59"/>
      <c r="AJ785" s="59"/>
      <c r="AK785" s="59"/>
      <c r="AL785" s="72"/>
      <c r="AM785" s="59"/>
      <c r="AN785" s="73"/>
      <c r="AO785" s="59"/>
      <c r="AP785" s="59"/>
      <c r="AQ785" s="74"/>
      <c r="AR785" s="74"/>
      <c r="AS785" s="62"/>
      <c r="AT785" s="62"/>
      <c r="AU785" s="59"/>
    </row>
    <row r="786">
      <c r="A786" s="59"/>
      <c r="B786" s="60" t="str">
        <f>IFERROR(VLOOKUP($A786,contratos,2,FALSE),"")</f>
        <v/>
      </c>
      <c r="C786" s="61" t="str">
        <f t="shared" si="1"/>
        <v/>
      </c>
      <c r="D786" s="62"/>
      <c r="E786" s="62"/>
      <c r="F786" s="63"/>
      <c r="G786" s="62"/>
      <c r="H786" s="65"/>
      <c r="I786" s="65"/>
      <c r="J786" s="66" t="str">
        <f>IF(I786&lt;&gt;"",(I786-H786)-almoco,"")</f>
        <v/>
      </c>
      <c r="K786" s="67"/>
      <c r="L786" s="59"/>
      <c r="M786" s="59"/>
      <c r="N786" s="68"/>
      <c r="O786" s="69"/>
      <c r="P786" s="69"/>
      <c r="Q786" s="59"/>
      <c r="R786" s="69"/>
      <c r="S786" s="59"/>
      <c r="T786" s="59"/>
      <c r="U786" s="62"/>
      <c r="V786" s="65"/>
      <c r="W786" s="65"/>
      <c r="X786" s="66" t="str">
        <f>IF(W786&lt;&gt;"",IF((W786-V786)-almoco&gt;=corte_almoco,(W786-V786)-almoco,(W786-V786)),"")</f>
        <v/>
      </c>
      <c r="Y786" s="66" t="str">
        <f t="shared" si="2"/>
        <v/>
      </c>
      <c r="Z786" s="59"/>
      <c r="AA786" s="59"/>
      <c r="AB786" s="59"/>
      <c r="AC786" s="70"/>
      <c r="AD786" s="70"/>
      <c r="AE786" s="71" t="str">
        <f t="shared" si="3"/>
        <v/>
      </c>
      <c r="AF786" s="71" t="str">
        <f>IF(X786&lt;&gt;"",(HOUR(X786)+MINUTE(X786)/60)*custohh,"")</f>
        <v/>
      </c>
      <c r="AG786" s="70"/>
      <c r="AH786" s="71" t="str">
        <f t="shared" si="4"/>
        <v/>
      </c>
      <c r="AI786" s="59"/>
      <c r="AJ786" s="59"/>
      <c r="AK786" s="59"/>
      <c r="AL786" s="72"/>
      <c r="AM786" s="59"/>
      <c r="AN786" s="73"/>
      <c r="AO786" s="59"/>
      <c r="AP786" s="59"/>
      <c r="AQ786" s="74"/>
      <c r="AR786" s="74"/>
      <c r="AS786" s="62"/>
      <c r="AT786" s="62"/>
      <c r="AU786" s="59"/>
    </row>
    <row r="787">
      <c r="A787" s="59"/>
      <c r="B787" s="60" t="str">
        <f>IFERROR(VLOOKUP($A787,contratos,2,FALSE),"")</f>
        <v/>
      </c>
      <c r="C787" s="61" t="str">
        <f t="shared" si="1"/>
        <v/>
      </c>
      <c r="D787" s="62"/>
      <c r="E787" s="62"/>
      <c r="F787" s="63"/>
      <c r="G787" s="62"/>
      <c r="H787" s="65"/>
      <c r="I787" s="65"/>
      <c r="J787" s="66" t="str">
        <f>IF(I787&lt;&gt;"",(I787-H787)-almoco,"")</f>
        <v/>
      </c>
      <c r="K787" s="67"/>
      <c r="L787" s="59"/>
      <c r="M787" s="59"/>
      <c r="N787" s="68"/>
      <c r="O787" s="69"/>
      <c r="P787" s="69"/>
      <c r="Q787" s="59"/>
      <c r="R787" s="69"/>
      <c r="S787" s="59"/>
      <c r="T787" s="59"/>
      <c r="U787" s="62"/>
      <c r="V787" s="65"/>
      <c r="W787" s="65"/>
      <c r="X787" s="66" t="str">
        <f>IF(W787&lt;&gt;"",IF((W787-V787)-almoco&gt;=corte_almoco,(W787-V787)-almoco,(W787-V787)),"")</f>
        <v/>
      </c>
      <c r="Y787" s="66" t="str">
        <f t="shared" si="2"/>
        <v/>
      </c>
      <c r="Z787" s="59"/>
      <c r="AA787" s="59"/>
      <c r="AB787" s="59"/>
      <c r="AC787" s="70"/>
      <c r="AD787" s="70"/>
      <c r="AE787" s="71" t="str">
        <f t="shared" si="3"/>
        <v/>
      </c>
      <c r="AF787" s="71" t="str">
        <f>IF(X787&lt;&gt;"",(HOUR(X787)+MINUTE(X787)/60)*custohh,"")</f>
        <v/>
      </c>
      <c r="AG787" s="70"/>
      <c r="AH787" s="71" t="str">
        <f t="shared" si="4"/>
        <v/>
      </c>
      <c r="AI787" s="59"/>
      <c r="AJ787" s="59"/>
      <c r="AK787" s="59"/>
      <c r="AL787" s="72"/>
      <c r="AM787" s="59"/>
      <c r="AN787" s="73"/>
      <c r="AO787" s="59"/>
      <c r="AP787" s="59"/>
      <c r="AQ787" s="74"/>
      <c r="AR787" s="74"/>
      <c r="AS787" s="62"/>
      <c r="AT787" s="62"/>
      <c r="AU787" s="59"/>
    </row>
    <row r="788">
      <c r="A788" s="59"/>
      <c r="B788" s="60" t="str">
        <f>IFERROR(VLOOKUP($A788,contratos,2,FALSE),"")</f>
        <v/>
      </c>
      <c r="C788" s="61" t="str">
        <f t="shared" si="1"/>
        <v/>
      </c>
      <c r="D788" s="62"/>
      <c r="E788" s="62"/>
      <c r="F788" s="63"/>
      <c r="G788" s="62"/>
      <c r="H788" s="65"/>
      <c r="I788" s="65"/>
      <c r="J788" s="66" t="str">
        <f>IF(I788&lt;&gt;"",(I788-H788)-almoco,"")</f>
        <v/>
      </c>
      <c r="K788" s="67"/>
      <c r="L788" s="59"/>
      <c r="M788" s="59"/>
      <c r="N788" s="68"/>
      <c r="O788" s="69"/>
      <c r="P788" s="69"/>
      <c r="Q788" s="59"/>
      <c r="R788" s="69"/>
      <c r="S788" s="59"/>
      <c r="T788" s="59"/>
      <c r="U788" s="62"/>
      <c r="V788" s="65"/>
      <c r="W788" s="65"/>
      <c r="X788" s="66" t="str">
        <f>IF(W788&lt;&gt;"",IF((W788-V788)-almoco&gt;=corte_almoco,(W788-V788)-almoco,(W788-V788)),"")</f>
        <v/>
      </c>
      <c r="Y788" s="66" t="str">
        <f t="shared" si="2"/>
        <v/>
      </c>
      <c r="Z788" s="59"/>
      <c r="AA788" s="59"/>
      <c r="AB788" s="59"/>
      <c r="AC788" s="70"/>
      <c r="AD788" s="70"/>
      <c r="AE788" s="71" t="str">
        <f t="shared" si="3"/>
        <v/>
      </c>
      <c r="AF788" s="71" t="str">
        <f>IF(X788&lt;&gt;"",(HOUR(X788)+MINUTE(X788)/60)*custohh,"")</f>
        <v/>
      </c>
      <c r="AG788" s="70"/>
      <c r="AH788" s="71" t="str">
        <f t="shared" si="4"/>
        <v/>
      </c>
      <c r="AI788" s="59"/>
      <c r="AJ788" s="59"/>
      <c r="AK788" s="59"/>
      <c r="AL788" s="72"/>
      <c r="AM788" s="59"/>
      <c r="AN788" s="73"/>
      <c r="AO788" s="59"/>
      <c r="AP788" s="59"/>
      <c r="AQ788" s="74"/>
      <c r="AR788" s="74"/>
      <c r="AS788" s="62"/>
      <c r="AT788" s="62"/>
      <c r="AU788" s="59"/>
    </row>
    <row r="789">
      <c r="A789" s="59"/>
      <c r="B789" s="60" t="str">
        <f>IFERROR(VLOOKUP($A789,contratos,2,FALSE),"")</f>
        <v/>
      </c>
      <c r="C789" s="61" t="str">
        <f t="shared" si="1"/>
        <v/>
      </c>
      <c r="D789" s="62"/>
      <c r="E789" s="62"/>
      <c r="F789" s="63"/>
      <c r="G789" s="62"/>
      <c r="H789" s="65"/>
      <c r="I789" s="65"/>
      <c r="J789" s="66" t="str">
        <f>IF(I789&lt;&gt;"",(I789-H789)-almoco,"")</f>
        <v/>
      </c>
      <c r="K789" s="67"/>
      <c r="L789" s="59"/>
      <c r="M789" s="59"/>
      <c r="N789" s="68"/>
      <c r="O789" s="69"/>
      <c r="P789" s="69"/>
      <c r="Q789" s="59"/>
      <c r="R789" s="69"/>
      <c r="S789" s="59"/>
      <c r="T789" s="59"/>
      <c r="U789" s="62"/>
      <c r="V789" s="65"/>
      <c r="W789" s="65"/>
      <c r="X789" s="66" t="str">
        <f>IF(W789&lt;&gt;"",IF((W789-V789)-almoco&gt;=corte_almoco,(W789-V789)-almoco,(W789-V789)),"")</f>
        <v/>
      </c>
      <c r="Y789" s="66" t="str">
        <f t="shared" si="2"/>
        <v/>
      </c>
      <c r="Z789" s="59"/>
      <c r="AA789" s="59"/>
      <c r="AB789" s="59"/>
      <c r="AC789" s="70"/>
      <c r="AD789" s="70"/>
      <c r="AE789" s="71" t="str">
        <f t="shared" si="3"/>
        <v/>
      </c>
      <c r="AF789" s="71" t="str">
        <f>IF(X789&lt;&gt;"",(HOUR(X789)+MINUTE(X789)/60)*custohh,"")</f>
        <v/>
      </c>
      <c r="AG789" s="70"/>
      <c r="AH789" s="71" t="str">
        <f t="shared" si="4"/>
        <v/>
      </c>
      <c r="AI789" s="59"/>
      <c r="AJ789" s="59"/>
      <c r="AK789" s="59"/>
      <c r="AL789" s="72"/>
      <c r="AM789" s="59"/>
      <c r="AN789" s="73"/>
      <c r="AO789" s="59"/>
      <c r="AP789" s="59"/>
      <c r="AQ789" s="74"/>
      <c r="AR789" s="74"/>
      <c r="AS789" s="62"/>
      <c r="AT789" s="62"/>
      <c r="AU789" s="59"/>
    </row>
    <row r="790">
      <c r="A790" s="59"/>
      <c r="B790" s="60" t="str">
        <f>IFERROR(VLOOKUP($A790,contratos,2,FALSE),"")</f>
        <v/>
      </c>
      <c r="C790" s="61" t="str">
        <f t="shared" si="1"/>
        <v/>
      </c>
      <c r="D790" s="62"/>
      <c r="E790" s="62"/>
      <c r="F790" s="63"/>
      <c r="G790" s="62"/>
      <c r="H790" s="65"/>
      <c r="I790" s="65"/>
      <c r="J790" s="66" t="str">
        <f>IF(I790&lt;&gt;"",(I790-H790)-almoco,"")</f>
        <v/>
      </c>
      <c r="K790" s="67"/>
      <c r="L790" s="59"/>
      <c r="M790" s="59"/>
      <c r="N790" s="68"/>
      <c r="O790" s="69"/>
      <c r="P790" s="69"/>
      <c r="Q790" s="59"/>
      <c r="R790" s="69"/>
      <c r="S790" s="59"/>
      <c r="T790" s="59"/>
      <c r="U790" s="62"/>
      <c r="V790" s="65"/>
      <c r="W790" s="65"/>
      <c r="X790" s="66" t="str">
        <f>IF(W790&lt;&gt;"",IF((W790-V790)-almoco&gt;=corte_almoco,(W790-V790)-almoco,(W790-V790)),"")</f>
        <v/>
      </c>
      <c r="Y790" s="66" t="str">
        <f t="shared" si="2"/>
        <v/>
      </c>
      <c r="Z790" s="59"/>
      <c r="AA790" s="59"/>
      <c r="AB790" s="59"/>
      <c r="AC790" s="70"/>
      <c r="AD790" s="70"/>
      <c r="AE790" s="71" t="str">
        <f t="shared" si="3"/>
        <v/>
      </c>
      <c r="AF790" s="71" t="str">
        <f>IF(X790&lt;&gt;"",(HOUR(X790)+MINUTE(X790)/60)*custohh,"")</f>
        <v/>
      </c>
      <c r="AG790" s="70"/>
      <c r="AH790" s="71" t="str">
        <f t="shared" si="4"/>
        <v/>
      </c>
      <c r="AI790" s="59"/>
      <c r="AJ790" s="59"/>
      <c r="AK790" s="59"/>
      <c r="AL790" s="72"/>
      <c r="AM790" s="59"/>
      <c r="AN790" s="73"/>
      <c r="AO790" s="59"/>
      <c r="AP790" s="59"/>
      <c r="AQ790" s="74"/>
      <c r="AR790" s="74"/>
      <c r="AS790" s="62"/>
      <c r="AT790" s="62"/>
      <c r="AU790" s="59"/>
    </row>
    <row r="791">
      <c r="A791" s="59"/>
      <c r="B791" s="60" t="str">
        <f>IFERROR(VLOOKUP($A791,contratos,2,FALSE),"")</f>
        <v/>
      </c>
      <c r="C791" s="61" t="str">
        <f t="shared" si="1"/>
        <v/>
      </c>
      <c r="D791" s="62"/>
      <c r="E791" s="62"/>
      <c r="F791" s="63"/>
      <c r="G791" s="62"/>
      <c r="H791" s="65"/>
      <c r="I791" s="65"/>
      <c r="J791" s="66" t="str">
        <f>IF(I791&lt;&gt;"",(I791-H791)-almoco,"")</f>
        <v/>
      </c>
      <c r="K791" s="67"/>
      <c r="L791" s="59"/>
      <c r="M791" s="59"/>
      <c r="N791" s="68"/>
      <c r="O791" s="69"/>
      <c r="P791" s="69"/>
      <c r="Q791" s="59"/>
      <c r="R791" s="69"/>
      <c r="S791" s="59"/>
      <c r="T791" s="59"/>
      <c r="U791" s="62"/>
      <c r="V791" s="65"/>
      <c r="W791" s="65"/>
      <c r="X791" s="66" t="str">
        <f>IF(W791&lt;&gt;"",IF((W791-V791)-almoco&gt;=corte_almoco,(W791-V791)-almoco,(W791-V791)),"")</f>
        <v/>
      </c>
      <c r="Y791" s="66" t="str">
        <f t="shared" si="2"/>
        <v/>
      </c>
      <c r="Z791" s="59"/>
      <c r="AA791" s="59"/>
      <c r="AB791" s="59"/>
      <c r="AC791" s="70"/>
      <c r="AD791" s="70"/>
      <c r="AE791" s="71" t="str">
        <f t="shared" si="3"/>
        <v/>
      </c>
      <c r="AF791" s="71" t="str">
        <f>IF(X791&lt;&gt;"",(HOUR(X791)+MINUTE(X791)/60)*custohh,"")</f>
        <v/>
      </c>
      <c r="AG791" s="70"/>
      <c r="AH791" s="71" t="str">
        <f t="shared" si="4"/>
        <v/>
      </c>
      <c r="AI791" s="59"/>
      <c r="AJ791" s="59"/>
      <c r="AK791" s="59"/>
      <c r="AL791" s="72"/>
      <c r="AM791" s="59"/>
      <c r="AN791" s="73"/>
      <c r="AO791" s="59"/>
      <c r="AP791" s="59"/>
      <c r="AQ791" s="74"/>
      <c r="AR791" s="74"/>
      <c r="AS791" s="62"/>
      <c r="AT791" s="62"/>
      <c r="AU791" s="59"/>
    </row>
    <row r="792">
      <c r="A792" s="59"/>
      <c r="B792" s="60" t="str">
        <f>IFERROR(VLOOKUP($A792,contratos,2,FALSE),"")</f>
        <v/>
      </c>
      <c r="C792" s="61" t="str">
        <f t="shared" si="1"/>
        <v/>
      </c>
      <c r="D792" s="62"/>
      <c r="E792" s="62"/>
      <c r="F792" s="63"/>
      <c r="G792" s="62"/>
      <c r="H792" s="65"/>
      <c r="I792" s="65"/>
      <c r="J792" s="66" t="str">
        <f>IF(I792&lt;&gt;"",(I792-H792)-almoco,"")</f>
        <v/>
      </c>
      <c r="K792" s="67"/>
      <c r="L792" s="59"/>
      <c r="M792" s="59"/>
      <c r="N792" s="68"/>
      <c r="O792" s="69"/>
      <c r="P792" s="69"/>
      <c r="Q792" s="59"/>
      <c r="R792" s="69"/>
      <c r="S792" s="59"/>
      <c r="T792" s="59"/>
      <c r="U792" s="62"/>
      <c r="V792" s="65"/>
      <c r="W792" s="65"/>
      <c r="X792" s="66" t="str">
        <f>IF(W792&lt;&gt;"",IF((W792-V792)-almoco&gt;=corte_almoco,(W792-V792)-almoco,(W792-V792)),"")</f>
        <v/>
      </c>
      <c r="Y792" s="66" t="str">
        <f t="shared" si="2"/>
        <v/>
      </c>
      <c r="Z792" s="59"/>
      <c r="AA792" s="59"/>
      <c r="AB792" s="59"/>
      <c r="AC792" s="70"/>
      <c r="AD792" s="70"/>
      <c r="AE792" s="71" t="str">
        <f t="shared" si="3"/>
        <v/>
      </c>
      <c r="AF792" s="71" t="str">
        <f>IF(X792&lt;&gt;"",(HOUR(X792)+MINUTE(X792)/60)*custohh,"")</f>
        <v/>
      </c>
      <c r="AG792" s="70"/>
      <c r="AH792" s="71" t="str">
        <f t="shared" si="4"/>
        <v/>
      </c>
      <c r="AI792" s="59"/>
      <c r="AJ792" s="59"/>
      <c r="AK792" s="59"/>
      <c r="AL792" s="72"/>
      <c r="AM792" s="59"/>
      <c r="AN792" s="73"/>
      <c r="AO792" s="59"/>
      <c r="AP792" s="59"/>
      <c r="AQ792" s="74"/>
      <c r="AR792" s="74"/>
      <c r="AS792" s="62"/>
      <c r="AT792" s="62"/>
      <c r="AU792" s="59"/>
    </row>
    <row r="793">
      <c r="A793" s="59"/>
      <c r="B793" s="60" t="str">
        <f>IFERROR(VLOOKUP($A793,contratos,2,FALSE),"")</f>
        <v/>
      </c>
      <c r="C793" s="61" t="str">
        <f t="shared" si="1"/>
        <v/>
      </c>
      <c r="D793" s="62"/>
      <c r="E793" s="62"/>
      <c r="F793" s="63"/>
      <c r="G793" s="62"/>
      <c r="H793" s="65"/>
      <c r="I793" s="65"/>
      <c r="J793" s="66" t="str">
        <f>IF(I793&lt;&gt;"",(I793-H793)-almoco,"")</f>
        <v/>
      </c>
      <c r="K793" s="67"/>
      <c r="L793" s="59"/>
      <c r="M793" s="59"/>
      <c r="N793" s="68"/>
      <c r="O793" s="69"/>
      <c r="P793" s="69"/>
      <c r="Q793" s="59"/>
      <c r="R793" s="69"/>
      <c r="S793" s="59"/>
      <c r="T793" s="59"/>
      <c r="U793" s="62"/>
      <c r="V793" s="65"/>
      <c r="W793" s="65"/>
      <c r="X793" s="66" t="str">
        <f>IF(W793&lt;&gt;"",IF((W793-V793)-almoco&gt;=corte_almoco,(W793-V793)-almoco,(W793-V793)),"")</f>
        <v/>
      </c>
      <c r="Y793" s="66" t="str">
        <f t="shared" si="2"/>
        <v/>
      </c>
      <c r="Z793" s="59"/>
      <c r="AA793" s="59"/>
      <c r="AB793" s="59"/>
      <c r="AC793" s="70"/>
      <c r="AD793" s="70"/>
      <c r="AE793" s="71" t="str">
        <f t="shared" si="3"/>
        <v/>
      </c>
      <c r="AF793" s="71" t="str">
        <f>IF(X793&lt;&gt;"",(HOUR(X793)+MINUTE(X793)/60)*custohh,"")</f>
        <v/>
      </c>
      <c r="AG793" s="70"/>
      <c r="AH793" s="71" t="str">
        <f t="shared" si="4"/>
        <v/>
      </c>
      <c r="AI793" s="59"/>
      <c r="AJ793" s="59"/>
      <c r="AK793" s="59"/>
      <c r="AL793" s="72"/>
      <c r="AM793" s="59"/>
      <c r="AN793" s="73"/>
      <c r="AO793" s="59"/>
      <c r="AP793" s="59"/>
      <c r="AQ793" s="74"/>
      <c r="AR793" s="74"/>
      <c r="AS793" s="62"/>
      <c r="AT793" s="62"/>
      <c r="AU793" s="59"/>
    </row>
    <row r="794">
      <c r="A794" s="59"/>
      <c r="B794" s="60" t="str">
        <f>IFERROR(VLOOKUP($A794,contratos,2,FALSE),"")</f>
        <v/>
      </c>
      <c r="C794" s="61" t="str">
        <f t="shared" si="1"/>
        <v/>
      </c>
      <c r="D794" s="62"/>
      <c r="E794" s="62"/>
      <c r="F794" s="63"/>
      <c r="G794" s="62"/>
      <c r="H794" s="65"/>
      <c r="I794" s="65"/>
      <c r="J794" s="66" t="str">
        <f>IF(I794&lt;&gt;"",(I794-H794)-almoco,"")</f>
        <v/>
      </c>
      <c r="K794" s="67"/>
      <c r="L794" s="59"/>
      <c r="M794" s="59"/>
      <c r="N794" s="68"/>
      <c r="O794" s="69"/>
      <c r="P794" s="69"/>
      <c r="Q794" s="59"/>
      <c r="R794" s="69"/>
      <c r="S794" s="59"/>
      <c r="T794" s="59"/>
      <c r="U794" s="62"/>
      <c r="V794" s="65"/>
      <c r="W794" s="65"/>
      <c r="X794" s="66" t="str">
        <f>IF(W794&lt;&gt;"",IF((W794-V794)-almoco&gt;=corte_almoco,(W794-V794)-almoco,(W794-V794)),"")</f>
        <v/>
      </c>
      <c r="Y794" s="66" t="str">
        <f t="shared" si="2"/>
        <v/>
      </c>
      <c r="Z794" s="59"/>
      <c r="AA794" s="59"/>
      <c r="AB794" s="59"/>
      <c r="AC794" s="70"/>
      <c r="AD794" s="70"/>
      <c r="AE794" s="71" t="str">
        <f t="shared" si="3"/>
        <v/>
      </c>
      <c r="AF794" s="71" t="str">
        <f>IF(X794&lt;&gt;"",(HOUR(X794)+MINUTE(X794)/60)*custohh,"")</f>
        <v/>
      </c>
      <c r="AG794" s="70"/>
      <c r="AH794" s="71" t="str">
        <f t="shared" si="4"/>
        <v/>
      </c>
      <c r="AI794" s="59"/>
      <c r="AJ794" s="59"/>
      <c r="AK794" s="59"/>
      <c r="AL794" s="72"/>
      <c r="AM794" s="59"/>
      <c r="AN794" s="73"/>
      <c r="AO794" s="59"/>
      <c r="AP794" s="59"/>
      <c r="AQ794" s="74"/>
      <c r="AR794" s="74"/>
      <c r="AS794" s="62"/>
      <c r="AT794" s="62"/>
      <c r="AU794" s="59"/>
    </row>
    <row r="795">
      <c r="A795" s="59"/>
      <c r="B795" s="60" t="str">
        <f>IFERROR(VLOOKUP($A795,contratos,2,FALSE),"")</f>
        <v/>
      </c>
      <c r="C795" s="61" t="str">
        <f t="shared" si="1"/>
        <v/>
      </c>
      <c r="D795" s="62"/>
      <c r="E795" s="62"/>
      <c r="F795" s="63"/>
      <c r="G795" s="62"/>
      <c r="H795" s="65"/>
      <c r="I795" s="65"/>
      <c r="J795" s="66" t="str">
        <f>IF(I795&lt;&gt;"",(I795-H795)-almoco,"")</f>
        <v/>
      </c>
      <c r="K795" s="67"/>
      <c r="L795" s="59"/>
      <c r="M795" s="59"/>
      <c r="N795" s="68"/>
      <c r="O795" s="69"/>
      <c r="P795" s="69"/>
      <c r="Q795" s="59"/>
      <c r="R795" s="69"/>
      <c r="S795" s="59"/>
      <c r="T795" s="59"/>
      <c r="U795" s="62"/>
      <c r="V795" s="65"/>
      <c r="W795" s="65"/>
      <c r="X795" s="66" t="str">
        <f>IF(W795&lt;&gt;"",IF((W795-V795)-almoco&gt;=corte_almoco,(W795-V795)-almoco,(W795-V795)),"")</f>
        <v/>
      </c>
      <c r="Y795" s="66" t="str">
        <f t="shared" si="2"/>
        <v/>
      </c>
      <c r="Z795" s="59"/>
      <c r="AA795" s="59"/>
      <c r="AB795" s="59"/>
      <c r="AC795" s="70"/>
      <c r="AD795" s="70"/>
      <c r="AE795" s="71" t="str">
        <f t="shared" si="3"/>
        <v/>
      </c>
      <c r="AF795" s="71" t="str">
        <f>IF(X795&lt;&gt;"",(HOUR(X795)+MINUTE(X795)/60)*custohh,"")</f>
        <v/>
      </c>
      <c r="AG795" s="70"/>
      <c r="AH795" s="71" t="str">
        <f t="shared" si="4"/>
        <v/>
      </c>
      <c r="AI795" s="59"/>
      <c r="AJ795" s="59"/>
      <c r="AK795" s="59"/>
      <c r="AL795" s="72"/>
      <c r="AM795" s="59"/>
      <c r="AN795" s="73"/>
      <c r="AO795" s="59"/>
      <c r="AP795" s="59"/>
      <c r="AQ795" s="74"/>
      <c r="AR795" s="74"/>
      <c r="AS795" s="62"/>
      <c r="AT795" s="62"/>
      <c r="AU795" s="59"/>
    </row>
    <row r="796">
      <c r="A796" s="59"/>
      <c r="B796" s="60" t="str">
        <f>IFERROR(VLOOKUP($A796,contratos,2,FALSE),"")</f>
        <v/>
      </c>
      <c r="C796" s="61" t="str">
        <f t="shared" si="1"/>
        <v/>
      </c>
      <c r="D796" s="62"/>
      <c r="E796" s="62"/>
      <c r="F796" s="63"/>
      <c r="G796" s="62"/>
      <c r="H796" s="65"/>
      <c r="I796" s="65"/>
      <c r="J796" s="66" t="str">
        <f>IF(I796&lt;&gt;"",(I796-H796)-almoco,"")</f>
        <v/>
      </c>
      <c r="K796" s="67"/>
      <c r="L796" s="59"/>
      <c r="M796" s="59"/>
      <c r="N796" s="68"/>
      <c r="O796" s="69"/>
      <c r="P796" s="69"/>
      <c r="Q796" s="59"/>
      <c r="R796" s="69"/>
      <c r="S796" s="59"/>
      <c r="T796" s="59"/>
      <c r="U796" s="62"/>
      <c r="V796" s="65"/>
      <c r="W796" s="65"/>
      <c r="X796" s="66" t="str">
        <f>IF(W796&lt;&gt;"",IF((W796-V796)-almoco&gt;=corte_almoco,(W796-V796)-almoco,(W796-V796)),"")</f>
        <v/>
      </c>
      <c r="Y796" s="66" t="str">
        <f t="shared" si="2"/>
        <v/>
      </c>
      <c r="Z796" s="59"/>
      <c r="AA796" s="59"/>
      <c r="AB796" s="59"/>
      <c r="AC796" s="70"/>
      <c r="AD796" s="70"/>
      <c r="AE796" s="71" t="str">
        <f t="shared" si="3"/>
        <v/>
      </c>
      <c r="AF796" s="71" t="str">
        <f>IF(X796&lt;&gt;"",(HOUR(X796)+MINUTE(X796)/60)*custohh,"")</f>
        <v/>
      </c>
      <c r="AG796" s="70"/>
      <c r="AH796" s="71" t="str">
        <f t="shared" si="4"/>
        <v/>
      </c>
      <c r="AI796" s="59"/>
      <c r="AJ796" s="59"/>
      <c r="AK796" s="59"/>
      <c r="AL796" s="72"/>
      <c r="AM796" s="59"/>
      <c r="AN796" s="73"/>
      <c r="AO796" s="59"/>
      <c r="AP796" s="59"/>
      <c r="AQ796" s="74"/>
      <c r="AR796" s="74"/>
      <c r="AS796" s="62"/>
      <c r="AT796" s="62"/>
      <c r="AU796" s="59"/>
    </row>
    <row r="797">
      <c r="A797" s="59"/>
      <c r="B797" s="60" t="str">
        <f>IFERROR(VLOOKUP($A797,contratos,2,FALSE),"")</f>
        <v/>
      </c>
      <c r="C797" s="61" t="str">
        <f t="shared" si="1"/>
        <v/>
      </c>
      <c r="D797" s="62"/>
      <c r="E797" s="62"/>
      <c r="F797" s="63"/>
      <c r="G797" s="62"/>
      <c r="H797" s="65"/>
      <c r="I797" s="65"/>
      <c r="J797" s="66" t="str">
        <f>IF(I797&lt;&gt;"",(I797-H797)-almoco,"")</f>
        <v/>
      </c>
      <c r="K797" s="67"/>
      <c r="L797" s="59"/>
      <c r="M797" s="59"/>
      <c r="N797" s="68"/>
      <c r="O797" s="69"/>
      <c r="P797" s="69"/>
      <c r="Q797" s="59"/>
      <c r="R797" s="69"/>
      <c r="S797" s="59"/>
      <c r="T797" s="59"/>
      <c r="U797" s="62"/>
      <c r="V797" s="65"/>
      <c r="W797" s="65"/>
      <c r="X797" s="66" t="str">
        <f>IF(W797&lt;&gt;"",IF((W797-V797)-almoco&gt;=corte_almoco,(W797-V797)-almoco,(W797-V797)),"")</f>
        <v/>
      </c>
      <c r="Y797" s="66" t="str">
        <f t="shared" si="2"/>
        <v/>
      </c>
      <c r="Z797" s="59"/>
      <c r="AA797" s="59"/>
      <c r="AB797" s="59"/>
      <c r="AC797" s="70"/>
      <c r="AD797" s="70"/>
      <c r="AE797" s="71" t="str">
        <f t="shared" si="3"/>
        <v/>
      </c>
      <c r="AF797" s="71" t="str">
        <f>IF(X797&lt;&gt;"",(HOUR(X797)+MINUTE(X797)/60)*custohh,"")</f>
        <v/>
      </c>
      <c r="AG797" s="70"/>
      <c r="AH797" s="71" t="str">
        <f t="shared" si="4"/>
        <v/>
      </c>
      <c r="AI797" s="59"/>
      <c r="AJ797" s="59"/>
      <c r="AK797" s="59"/>
      <c r="AL797" s="72"/>
      <c r="AM797" s="59"/>
      <c r="AN797" s="73"/>
      <c r="AO797" s="59"/>
      <c r="AP797" s="59"/>
      <c r="AQ797" s="74"/>
      <c r="AR797" s="74"/>
      <c r="AS797" s="62"/>
      <c r="AT797" s="62"/>
      <c r="AU797" s="59"/>
    </row>
    <row r="798">
      <c r="A798" s="59"/>
      <c r="B798" s="60" t="str">
        <f>IFERROR(VLOOKUP($A798,contratos,2,FALSE),"")</f>
        <v/>
      </c>
      <c r="C798" s="61" t="str">
        <f t="shared" si="1"/>
        <v/>
      </c>
      <c r="D798" s="62"/>
      <c r="E798" s="62"/>
      <c r="F798" s="63"/>
      <c r="G798" s="62"/>
      <c r="H798" s="65"/>
      <c r="I798" s="65"/>
      <c r="J798" s="66" t="str">
        <f>IF(I798&lt;&gt;"",(I798-H798)-almoco,"")</f>
        <v/>
      </c>
      <c r="K798" s="67"/>
      <c r="L798" s="59"/>
      <c r="M798" s="59"/>
      <c r="N798" s="68"/>
      <c r="O798" s="69"/>
      <c r="P798" s="69"/>
      <c r="Q798" s="59"/>
      <c r="R798" s="69"/>
      <c r="S798" s="59"/>
      <c r="T798" s="59"/>
      <c r="U798" s="62"/>
      <c r="V798" s="65"/>
      <c r="W798" s="65"/>
      <c r="X798" s="66" t="str">
        <f>IF(W798&lt;&gt;"",IF((W798-V798)-almoco&gt;=corte_almoco,(W798-V798)-almoco,(W798-V798)),"")</f>
        <v/>
      </c>
      <c r="Y798" s="66" t="str">
        <f t="shared" si="2"/>
        <v/>
      </c>
      <c r="Z798" s="59"/>
      <c r="AA798" s="59"/>
      <c r="AB798" s="59"/>
      <c r="AC798" s="70"/>
      <c r="AD798" s="70"/>
      <c r="AE798" s="71" t="str">
        <f t="shared" si="3"/>
        <v/>
      </c>
      <c r="AF798" s="71" t="str">
        <f>IF(X798&lt;&gt;"",(HOUR(X798)+MINUTE(X798)/60)*custohh,"")</f>
        <v/>
      </c>
      <c r="AG798" s="70"/>
      <c r="AH798" s="71" t="str">
        <f t="shared" si="4"/>
        <v/>
      </c>
      <c r="AI798" s="59"/>
      <c r="AJ798" s="59"/>
      <c r="AK798" s="59"/>
      <c r="AL798" s="72"/>
      <c r="AM798" s="59"/>
      <c r="AN798" s="73"/>
      <c r="AO798" s="59"/>
      <c r="AP798" s="59"/>
      <c r="AQ798" s="74"/>
      <c r="AR798" s="74"/>
      <c r="AS798" s="62"/>
      <c r="AT798" s="62"/>
      <c r="AU798" s="59"/>
    </row>
    <row r="799">
      <c r="A799" s="59"/>
      <c r="B799" s="60" t="str">
        <f>IFERROR(VLOOKUP($A799,contratos,2,FALSE),"")</f>
        <v/>
      </c>
      <c r="C799" s="61" t="str">
        <f t="shared" si="1"/>
        <v/>
      </c>
      <c r="D799" s="62"/>
      <c r="E799" s="62"/>
      <c r="F799" s="63"/>
      <c r="G799" s="62"/>
      <c r="H799" s="65"/>
      <c r="I799" s="65"/>
      <c r="J799" s="66" t="str">
        <f>IF(I799&lt;&gt;"",(I799-H799)-almoco,"")</f>
        <v/>
      </c>
      <c r="K799" s="67"/>
      <c r="L799" s="59"/>
      <c r="M799" s="59"/>
      <c r="N799" s="68"/>
      <c r="O799" s="69"/>
      <c r="P799" s="69"/>
      <c r="Q799" s="59"/>
      <c r="R799" s="69"/>
      <c r="S799" s="59"/>
      <c r="T799" s="59"/>
      <c r="U799" s="62"/>
      <c r="V799" s="65"/>
      <c r="W799" s="65"/>
      <c r="X799" s="66" t="str">
        <f>IF(W799&lt;&gt;"",IF((W799-V799)-almoco&gt;=corte_almoco,(W799-V799)-almoco,(W799-V799)),"")</f>
        <v/>
      </c>
      <c r="Y799" s="66" t="str">
        <f t="shared" si="2"/>
        <v/>
      </c>
      <c r="Z799" s="59"/>
      <c r="AA799" s="59"/>
      <c r="AB799" s="59"/>
      <c r="AC799" s="70"/>
      <c r="AD799" s="70"/>
      <c r="AE799" s="71" t="str">
        <f t="shared" si="3"/>
        <v/>
      </c>
      <c r="AF799" s="71" t="str">
        <f>IF(X799&lt;&gt;"",(HOUR(X799)+MINUTE(X799)/60)*custohh,"")</f>
        <v/>
      </c>
      <c r="AG799" s="70"/>
      <c r="AH799" s="71" t="str">
        <f t="shared" si="4"/>
        <v/>
      </c>
      <c r="AI799" s="59"/>
      <c r="AJ799" s="59"/>
      <c r="AK799" s="59"/>
      <c r="AL799" s="72"/>
      <c r="AM799" s="59"/>
      <c r="AN799" s="73"/>
      <c r="AO799" s="59"/>
      <c r="AP799" s="59"/>
      <c r="AQ799" s="74"/>
      <c r="AR799" s="74"/>
      <c r="AS799" s="62"/>
      <c r="AT799" s="62"/>
      <c r="AU799" s="59"/>
    </row>
    <row r="800">
      <c r="A800" s="59"/>
      <c r="B800" s="60" t="str">
        <f>IFERROR(VLOOKUP($A800,contratos,2,FALSE),"")</f>
        <v/>
      </c>
      <c r="C800" s="61" t="str">
        <f t="shared" si="1"/>
        <v/>
      </c>
      <c r="D800" s="62"/>
      <c r="E800" s="62"/>
      <c r="F800" s="63"/>
      <c r="G800" s="62"/>
      <c r="H800" s="65"/>
      <c r="I800" s="65"/>
      <c r="J800" s="66" t="str">
        <f>IF(I800&lt;&gt;"",(I800-H800)-almoco,"")</f>
        <v/>
      </c>
      <c r="K800" s="67"/>
      <c r="L800" s="59"/>
      <c r="M800" s="59"/>
      <c r="N800" s="68"/>
      <c r="O800" s="69"/>
      <c r="P800" s="69"/>
      <c r="Q800" s="59"/>
      <c r="R800" s="69"/>
      <c r="S800" s="59"/>
      <c r="T800" s="59"/>
      <c r="U800" s="62"/>
      <c r="V800" s="65"/>
      <c r="W800" s="65"/>
      <c r="X800" s="66" t="str">
        <f>IF(W800&lt;&gt;"",IF((W800-V800)-almoco&gt;=corte_almoco,(W800-V800)-almoco,(W800-V800)),"")</f>
        <v/>
      </c>
      <c r="Y800" s="66" t="str">
        <f t="shared" si="2"/>
        <v/>
      </c>
      <c r="Z800" s="59"/>
      <c r="AA800" s="59"/>
      <c r="AB800" s="59"/>
      <c r="AC800" s="70"/>
      <c r="AD800" s="70"/>
      <c r="AE800" s="71" t="str">
        <f t="shared" si="3"/>
        <v/>
      </c>
      <c r="AF800" s="71" t="str">
        <f>IF(X800&lt;&gt;"",(HOUR(X800)+MINUTE(X800)/60)*custohh,"")</f>
        <v/>
      </c>
      <c r="AG800" s="70"/>
      <c r="AH800" s="71" t="str">
        <f t="shared" si="4"/>
        <v/>
      </c>
      <c r="AI800" s="59"/>
      <c r="AJ800" s="59"/>
      <c r="AK800" s="59"/>
      <c r="AL800" s="72"/>
      <c r="AM800" s="59"/>
      <c r="AN800" s="73"/>
      <c r="AO800" s="59"/>
      <c r="AP800" s="59"/>
      <c r="AQ800" s="74"/>
      <c r="AR800" s="74"/>
      <c r="AS800" s="62"/>
      <c r="AT800" s="62"/>
      <c r="AU800" s="59"/>
    </row>
    <row r="801">
      <c r="A801" s="59"/>
      <c r="B801" s="60" t="str">
        <f>IFERROR(VLOOKUP($A801,contratos,2,FALSE),"")</f>
        <v/>
      </c>
      <c r="C801" s="61" t="str">
        <f t="shared" si="1"/>
        <v/>
      </c>
      <c r="D801" s="62"/>
      <c r="E801" s="62"/>
      <c r="F801" s="63"/>
      <c r="G801" s="62"/>
      <c r="H801" s="65"/>
      <c r="I801" s="65"/>
      <c r="J801" s="66" t="str">
        <f>IF(I801&lt;&gt;"",(I801-H801)-almoco,"")</f>
        <v/>
      </c>
      <c r="K801" s="67"/>
      <c r="L801" s="59"/>
      <c r="M801" s="59"/>
      <c r="N801" s="68"/>
      <c r="O801" s="69"/>
      <c r="P801" s="69"/>
      <c r="Q801" s="59"/>
      <c r="R801" s="69"/>
      <c r="S801" s="59"/>
      <c r="T801" s="59"/>
      <c r="U801" s="62"/>
      <c r="V801" s="65"/>
      <c r="W801" s="65"/>
      <c r="X801" s="66" t="str">
        <f>IF(W801&lt;&gt;"",IF((W801-V801)-almoco&gt;=corte_almoco,(W801-V801)-almoco,(W801-V801)),"")</f>
        <v/>
      </c>
      <c r="Y801" s="66" t="str">
        <f t="shared" si="2"/>
        <v/>
      </c>
      <c r="Z801" s="59"/>
      <c r="AA801" s="59"/>
      <c r="AB801" s="59"/>
      <c r="AC801" s="70"/>
      <c r="AD801" s="70"/>
      <c r="AE801" s="71" t="str">
        <f t="shared" si="3"/>
        <v/>
      </c>
      <c r="AF801" s="71" t="str">
        <f>IF(X801&lt;&gt;"",(HOUR(X801)+MINUTE(X801)/60)*custohh,"")</f>
        <v/>
      </c>
      <c r="AG801" s="70"/>
      <c r="AH801" s="71" t="str">
        <f t="shared" si="4"/>
        <v/>
      </c>
      <c r="AI801" s="59"/>
      <c r="AJ801" s="59"/>
      <c r="AK801" s="59"/>
      <c r="AL801" s="72"/>
      <c r="AM801" s="59"/>
      <c r="AN801" s="73"/>
      <c r="AO801" s="59"/>
      <c r="AP801" s="59"/>
      <c r="AQ801" s="74"/>
      <c r="AR801" s="74"/>
      <c r="AS801" s="62"/>
      <c r="AT801" s="62"/>
      <c r="AU801" s="59"/>
    </row>
    <row r="802">
      <c r="A802" s="59"/>
      <c r="B802" s="60" t="str">
        <f>IFERROR(VLOOKUP($A802,contratos,2,FALSE),"")</f>
        <v/>
      </c>
      <c r="C802" s="61" t="str">
        <f t="shared" si="1"/>
        <v/>
      </c>
      <c r="D802" s="62"/>
      <c r="E802" s="62"/>
      <c r="F802" s="63"/>
      <c r="G802" s="62"/>
      <c r="H802" s="65"/>
      <c r="I802" s="65"/>
      <c r="J802" s="66" t="str">
        <f>IF(I802&lt;&gt;"",(I802-H802)-almoco,"")</f>
        <v/>
      </c>
      <c r="K802" s="67"/>
      <c r="L802" s="59"/>
      <c r="M802" s="59"/>
      <c r="N802" s="68"/>
      <c r="O802" s="69"/>
      <c r="P802" s="69"/>
      <c r="Q802" s="59"/>
      <c r="R802" s="69"/>
      <c r="S802" s="59"/>
      <c r="T802" s="59"/>
      <c r="U802" s="62"/>
      <c r="V802" s="65"/>
      <c r="W802" s="65"/>
      <c r="X802" s="66" t="str">
        <f>IF(W802&lt;&gt;"",IF((W802-V802)-almoco&gt;=corte_almoco,(W802-V802)-almoco,(W802-V802)),"")</f>
        <v/>
      </c>
      <c r="Y802" s="66" t="str">
        <f t="shared" si="2"/>
        <v/>
      </c>
      <c r="Z802" s="59"/>
      <c r="AA802" s="59"/>
      <c r="AB802" s="59"/>
      <c r="AC802" s="70"/>
      <c r="AD802" s="70"/>
      <c r="AE802" s="71" t="str">
        <f t="shared" si="3"/>
        <v/>
      </c>
      <c r="AF802" s="71" t="str">
        <f>IF(X802&lt;&gt;"",(HOUR(X802)+MINUTE(X802)/60)*custohh,"")</f>
        <v/>
      </c>
      <c r="AG802" s="70"/>
      <c r="AH802" s="71" t="str">
        <f t="shared" si="4"/>
        <v/>
      </c>
      <c r="AI802" s="59"/>
      <c r="AJ802" s="59"/>
      <c r="AK802" s="59"/>
      <c r="AL802" s="72"/>
      <c r="AM802" s="59"/>
      <c r="AN802" s="73"/>
      <c r="AO802" s="59"/>
      <c r="AP802" s="59"/>
      <c r="AQ802" s="74"/>
      <c r="AR802" s="74"/>
      <c r="AS802" s="62"/>
      <c r="AT802" s="62"/>
      <c r="AU802" s="59"/>
    </row>
    <row r="803">
      <c r="A803" s="59"/>
      <c r="B803" s="60" t="str">
        <f>IFERROR(VLOOKUP($A803,contratos,2,FALSE),"")</f>
        <v/>
      </c>
      <c r="C803" s="61" t="str">
        <f t="shared" si="1"/>
        <v/>
      </c>
      <c r="D803" s="62"/>
      <c r="E803" s="62"/>
      <c r="F803" s="63"/>
      <c r="G803" s="62"/>
      <c r="H803" s="65"/>
      <c r="I803" s="65"/>
      <c r="J803" s="66" t="str">
        <f>IF(I803&lt;&gt;"",(I803-H803)-almoco,"")</f>
        <v/>
      </c>
      <c r="K803" s="67"/>
      <c r="L803" s="59"/>
      <c r="M803" s="59"/>
      <c r="N803" s="68"/>
      <c r="O803" s="69"/>
      <c r="P803" s="69"/>
      <c r="Q803" s="59"/>
      <c r="R803" s="69"/>
      <c r="S803" s="59"/>
      <c r="T803" s="59"/>
      <c r="U803" s="62"/>
      <c r="V803" s="65"/>
      <c r="W803" s="65"/>
      <c r="X803" s="66" t="str">
        <f>IF(W803&lt;&gt;"",IF((W803-V803)-almoco&gt;=corte_almoco,(W803-V803)-almoco,(W803-V803)),"")</f>
        <v/>
      </c>
      <c r="Y803" s="66" t="str">
        <f t="shared" si="2"/>
        <v/>
      </c>
      <c r="Z803" s="59"/>
      <c r="AA803" s="59"/>
      <c r="AB803" s="59"/>
      <c r="AC803" s="70"/>
      <c r="AD803" s="70"/>
      <c r="AE803" s="71" t="str">
        <f t="shared" si="3"/>
        <v/>
      </c>
      <c r="AF803" s="71" t="str">
        <f>IF(X803&lt;&gt;"",(HOUR(X803)+MINUTE(X803)/60)*custohh,"")</f>
        <v/>
      </c>
      <c r="AG803" s="70"/>
      <c r="AH803" s="71" t="str">
        <f t="shared" si="4"/>
        <v/>
      </c>
      <c r="AI803" s="59"/>
      <c r="AJ803" s="59"/>
      <c r="AK803" s="59"/>
      <c r="AL803" s="72"/>
      <c r="AM803" s="59"/>
      <c r="AN803" s="73"/>
      <c r="AO803" s="59"/>
      <c r="AP803" s="59"/>
      <c r="AQ803" s="74"/>
      <c r="AR803" s="74"/>
      <c r="AS803" s="62"/>
      <c r="AT803" s="62"/>
      <c r="AU803" s="59"/>
    </row>
    <row r="804">
      <c r="A804" s="59"/>
      <c r="B804" s="60" t="str">
        <f>IFERROR(VLOOKUP($A804,contratos,2,FALSE),"")</f>
        <v/>
      </c>
      <c r="C804" s="61" t="str">
        <f t="shared" si="1"/>
        <v/>
      </c>
      <c r="D804" s="62"/>
      <c r="E804" s="62"/>
      <c r="F804" s="63"/>
      <c r="G804" s="62"/>
      <c r="H804" s="65"/>
      <c r="I804" s="65"/>
      <c r="J804" s="66" t="str">
        <f>IF(I804&lt;&gt;"",(I804-H804)-almoco,"")</f>
        <v/>
      </c>
      <c r="K804" s="67"/>
      <c r="L804" s="59"/>
      <c r="M804" s="59"/>
      <c r="N804" s="68"/>
      <c r="O804" s="69"/>
      <c r="P804" s="69"/>
      <c r="Q804" s="59"/>
      <c r="R804" s="69"/>
      <c r="S804" s="59"/>
      <c r="T804" s="59"/>
      <c r="U804" s="62"/>
      <c r="V804" s="65"/>
      <c r="W804" s="65"/>
      <c r="X804" s="66" t="str">
        <f>IF(W804&lt;&gt;"",IF((W804-V804)-almoco&gt;=corte_almoco,(W804-V804)-almoco,(W804-V804)),"")</f>
        <v/>
      </c>
      <c r="Y804" s="66" t="str">
        <f t="shared" si="2"/>
        <v/>
      </c>
      <c r="Z804" s="59"/>
      <c r="AA804" s="59"/>
      <c r="AB804" s="59"/>
      <c r="AC804" s="70"/>
      <c r="AD804" s="70"/>
      <c r="AE804" s="71" t="str">
        <f t="shared" si="3"/>
        <v/>
      </c>
      <c r="AF804" s="71" t="str">
        <f>IF(X804&lt;&gt;"",(HOUR(X804)+MINUTE(X804)/60)*custohh,"")</f>
        <v/>
      </c>
      <c r="AG804" s="70"/>
      <c r="AH804" s="71" t="str">
        <f t="shared" si="4"/>
        <v/>
      </c>
      <c r="AI804" s="59"/>
      <c r="AJ804" s="59"/>
      <c r="AK804" s="59"/>
      <c r="AL804" s="72"/>
      <c r="AM804" s="59"/>
      <c r="AN804" s="73"/>
      <c r="AO804" s="59"/>
      <c r="AP804" s="59"/>
      <c r="AQ804" s="74"/>
      <c r="AR804" s="74"/>
      <c r="AS804" s="62"/>
      <c r="AT804" s="62"/>
      <c r="AU804" s="59"/>
    </row>
    <row r="805">
      <c r="A805" s="59"/>
      <c r="B805" s="60" t="str">
        <f>IFERROR(VLOOKUP($A805,contratos,2,FALSE),"")</f>
        <v/>
      </c>
      <c r="C805" s="61" t="str">
        <f t="shared" si="1"/>
        <v/>
      </c>
      <c r="D805" s="62"/>
      <c r="E805" s="62"/>
      <c r="F805" s="63"/>
      <c r="G805" s="62"/>
      <c r="H805" s="65"/>
      <c r="I805" s="65"/>
      <c r="J805" s="66" t="str">
        <f>IF(I805&lt;&gt;"",(I805-H805)-almoco,"")</f>
        <v/>
      </c>
      <c r="K805" s="67"/>
      <c r="L805" s="59"/>
      <c r="M805" s="59"/>
      <c r="N805" s="68"/>
      <c r="O805" s="69"/>
      <c r="P805" s="69"/>
      <c r="Q805" s="59"/>
      <c r="R805" s="69"/>
      <c r="S805" s="59"/>
      <c r="T805" s="59"/>
      <c r="U805" s="62"/>
      <c r="V805" s="65"/>
      <c r="W805" s="65"/>
      <c r="X805" s="66" t="str">
        <f>IF(W805&lt;&gt;"",IF((W805-V805)-almoco&gt;=corte_almoco,(W805-V805)-almoco,(W805-V805)),"")</f>
        <v/>
      </c>
      <c r="Y805" s="66" t="str">
        <f t="shared" si="2"/>
        <v/>
      </c>
      <c r="Z805" s="59"/>
      <c r="AA805" s="59"/>
      <c r="AB805" s="59"/>
      <c r="AC805" s="70"/>
      <c r="AD805" s="70"/>
      <c r="AE805" s="71" t="str">
        <f t="shared" si="3"/>
        <v/>
      </c>
      <c r="AF805" s="71" t="str">
        <f>IF(X805&lt;&gt;"",(HOUR(X805)+MINUTE(X805)/60)*custohh,"")</f>
        <v/>
      </c>
      <c r="AG805" s="70"/>
      <c r="AH805" s="71" t="str">
        <f t="shared" si="4"/>
        <v/>
      </c>
      <c r="AI805" s="59"/>
      <c r="AJ805" s="59"/>
      <c r="AK805" s="59"/>
      <c r="AL805" s="72"/>
      <c r="AM805" s="59"/>
      <c r="AN805" s="73"/>
      <c r="AO805" s="59"/>
      <c r="AP805" s="59"/>
      <c r="AQ805" s="74"/>
      <c r="AR805" s="74"/>
      <c r="AS805" s="62"/>
      <c r="AT805" s="62"/>
      <c r="AU805" s="59"/>
    </row>
    <row r="806">
      <c r="A806" s="59"/>
      <c r="B806" s="60" t="str">
        <f>IFERROR(VLOOKUP($A806,contratos,2,FALSE),"")</f>
        <v/>
      </c>
      <c r="C806" s="61" t="str">
        <f t="shared" si="1"/>
        <v/>
      </c>
      <c r="D806" s="62"/>
      <c r="E806" s="62"/>
      <c r="F806" s="63"/>
      <c r="G806" s="62"/>
      <c r="H806" s="65"/>
      <c r="I806" s="65"/>
      <c r="J806" s="66" t="str">
        <f>IF(I806&lt;&gt;"",(I806-H806)-almoco,"")</f>
        <v/>
      </c>
      <c r="K806" s="67"/>
      <c r="L806" s="59"/>
      <c r="M806" s="59"/>
      <c r="N806" s="68"/>
      <c r="O806" s="69"/>
      <c r="P806" s="69"/>
      <c r="Q806" s="59"/>
      <c r="R806" s="69"/>
      <c r="S806" s="59"/>
      <c r="T806" s="59"/>
      <c r="U806" s="62"/>
      <c r="V806" s="65"/>
      <c r="W806" s="65"/>
      <c r="X806" s="66" t="str">
        <f>IF(W806&lt;&gt;"",IF((W806-V806)-almoco&gt;=corte_almoco,(W806-V806)-almoco,(W806-V806)),"")</f>
        <v/>
      </c>
      <c r="Y806" s="66" t="str">
        <f t="shared" si="2"/>
        <v/>
      </c>
      <c r="Z806" s="59"/>
      <c r="AA806" s="59"/>
      <c r="AB806" s="59"/>
      <c r="AC806" s="70"/>
      <c r="AD806" s="70"/>
      <c r="AE806" s="71" t="str">
        <f t="shared" si="3"/>
        <v/>
      </c>
      <c r="AF806" s="71" t="str">
        <f>IF(X806&lt;&gt;"",(HOUR(X806)+MINUTE(X806)/60)*custohh,"")</f>
        <v/>
      </c>
      <c r="AG806" s="70"/>
      <c r="AH806" s="71" t="str">
        <f t="shared" si="4"/>
        <v/>
      </c>
      <c r="AI806" s="59"/>
      <c r="AJ806" s="59"/>
      <c r="AK806" s="59"/>
      <c r="AL806" s="72"/>
      <c r="AM806" s="59"/>
      <c r="AN806" s="73"/>
      <c r="AO806" s="59"/>
      <c r="AP806" s="59"/>
      <c r="AQ806" s="74"/>
      <c r="AR806" s="74"/>
      <c r="AS806" s="62"/>
      <c r="AT806" s="62"/>
      <c r="AU806" s="59"/>
    </row>
    <row r="807">
      <c r="A807" s="59"/>
      <c r="B807" s="60" t="str">
        <f>IFERROR(VLOOKUP($A807,contratos,2,FALSE),"")</f>
        <v/>
      </c>
      <c r="C807" s="61" t="str">
        <f t="shared" si="1"/>
        <v/>
      </c>
      <c r="D807" s="62"/>
      <c r="E807" s="62"/>
      <c r="F807" s="63"/>
      <c r="G807" s="62"/>
      <c r="H807" s="65"/>
      <c r="I807" s="65"/>
      <c r="J807" s="66" t="str">
        <f>IF(I807&lt;&gt;"",(I807-H807)-almoco,"")</f>
        <v/>
      </c>
      <c r="K807" s="67"/>
      <c r="L807" s="59"/>
      <c r="M807" s="59"/>
      <c r="N807" s="68"/>
      <c r="O807" s="69"/>
      <c r="P807" s="69"/>
      <c r="Q807" s="59"/>
      <c r="R807" s="69"/>
      <c r="S807" s="59"/>
      <c r="T807" s="59"/>
      <c r="U807" s="62"/>
      <c r="V807" s="65"/>
      <c r="W807" s="65"/>
      <c r="X807" s="66" t="str">
        <f>IF(W807&lt;&gt;"",IF((W807-V807)-almoco&gt;=corte_almoco,(W807-V807)-almoco,(W807-V807)),"")</f>
        <v/>
      </c>
      <c r="Y807" s="66" t="str">
        <f t="shared" si="2"/>
        <v/>
      </c>
      <c r="Z807" s="59"/>
      <c r="AA807" s="59"/>
      <c r="AB807" s="59"/>
      <c r="AC807" s="70"/>
      <c r="AD807" s="70"/>
      <c r="AE807" s="71" t="str">
        <f t="shared" si="3"/>
        <v/>
      </c>
      <c r="AF807" s="71" t="str">
        <f>IF(X807&lt;&gt;"",(HOUR(X807)+MINUTE(X807)/60)*custohh,"")</f>
        <v/>
      </c>
      <c r="AG807" s="70"/>
      <c r="AH807" s="71" t="str">
        <f t="shared" si="4"/>
        <v/>
      </c>
      <c r="AI807" s="59"/>
      <c r="AJ807" s="59"/>
      <c r="AK807" s="59"/>
      <c r="AL807" s="72"/>
      <c r="AM807" s="59"/>
      <c r="AN807" s="73"/>
      <c r="AO807" s="59"/>
      <c r="AP807" s="59"/>
      <c r="AQ807" s="74"/>
      <c r="AR807" s="74"/>
      <c r="AS807" s="62"/>
      <c r="AT807" s="62"/>
      <c r="AU807" s="59"/>
    </row>
    <row r="808">
      <c r="A808" s="59"/>
      <c r="B808" s="60" t="str">
        <f>IFERROR(VLOOKUP($A808,contratos,2,FALSE),"")</f>
        <v/>
      </c>
      <c r="C808" s="61" t="str">
        <f t="shared" si="1"/>
        <v/>
      </c>
      <c r="D808" s="62"/>
      <c r="E808" s="62"/>
      <c r="F808" s="63"/>
      <c r="G808" s="62"/>
      <c r="H808" s="65"/>
      <c r="I808" s="65"/>
      <c r="J808" s="66" t="str">
        <f>IF(I808&lt;&gt;"",(I808-H808)-almoco,"")</f>
        <v/>
      </c>
      <c r="K808" s="67"/>
      <c r="L808" s="59"/>
      <c r="M808" s="59"/>
      <c r="N808" s="68"/>
      <c r="O808" s="69"/>
      <c r="P808" s="69"/>
      <c r="Q808" s="59"/>
      <c r="R808" s="69"/>
      <c r="S808" s="59"/>
      <c r="T808" s="59"/>
      <c r="U808" s="62"/>
      <c r="V808" s="65"/>
      <c r="W808" s="65"/>
      <c r="X808" s="66" t="str">
        <f>IF(W808&lt;&gt;"",IF((W808-V808)-almoco&gt;=corte_almoco,(W808-V808)-almoco,(W808-V808)),"")</f>
        <v/>
      </c>
      <c r="Y808" s="66" t="str">
        <f t="shared" si="2"/>
        <v/>
      </c>
      <c r="Z808" s="59"/>
      <c r="AA808" s="59"/>
      <c r="AB808" s="59"/>
      <c r="AC808" s="70"/>
      <c r="AD808" s="70"/>
      <c r="AE808" s="71" t="str">
        <f t="shared" si="3"/>
        <v/>
      </c>
      <c r="AF808" s="71" t="str">
        <f>IF(X808&lt;&gt;"",(HOUR(X808)+MINUTE(X808)/60)*custohh,"")</f>
        <v/>
      </c>
      <c r="AG808" s="70"/>
      <c r="AH808" s="71" t="str">
        <f t="shared" si="4"/>
        <v/>
      </c>
      <c r="AI808" s="59"/>
      <c r="AJ808" s="59"/>
      <c r="AK808" s="59"/>
      <c r="AL808" s="72"/>
      <c r="AM808" s="59"/>
      <c r="AN808" s="73"/>
      <c r="AO808" s="59"/>
      <c r="AP808" s="59"/>
      <c r="AQ808" s="74"/>
      <c r="AR808" s="74"/>
      <c r="AS808" s="62"/>
      <c r="AT808" s="62"/>
      <c r="AU808" s="59"/>
    </row>
    <row r="809">
      <c r="A809" s="59"/>
      <c r="B809" s="60" t="str">
        <f>IFERROR(VLOOKUP($A809,contratos,2,FALSE),"")</f>
        <v/>
      </c>
      <c r="C809" s="61" t="str">
        <f t="shared" si="1"/>
        <v/>
      </c>
      <c r="D809" s="62"/>
      <c r="E809" s="62"/>
      <c r="F809" s="63"/>
      <c r="G809" s="62"/>
      <c r="H809" s="65"/>
      <c r="I809" s="65"/>
      <c r="J809" s="66" t="str">
        <f>IF(I809&lt;&gt;"",(I809-H809)-almoco,"")</f>
        <v/>
      </c>
      <c r="K809" s="67"/>
      <c r="L809" s="59"/>
      <c r="M809" s="59"/>
      <c r="N809" s="68"/>
      <c r="O809" s="69"/>
      <c r="P809" s="69"/>
      <c r="Q809" s="59"/>
      <c r="R809" s="69"/>
      <c r="S809" s="59"/>
      <c r="T809" s="59"/>
      <c r="U809" s="62"/>
      <c r="V809" s="65"/>
      <c r="W809" s="65"/>
      <c r="X809" s="66" t="str">
        <f>IF(W809&lt;&gt;"",IF((W809-V809)-almoco&gt;=corte_almoco,(W809-V809)-almoco,(W809-V809)),"")</f>
        <v/>
      </c>
      <c r="Y809" s="66" t="str">
        <f t="shared" si="2"/>
        <v/>
      </c>
      <c r="Z809" s="59"/>
      <c r="AA809" s="59"/>
      <c r="AB809" s="59"/>
      <c r="AC809" s="70"/>
      <c r="AD809" s="70"/>
      <c r="AE809" s="71" t="str">
        <f t="shared" si="3"/>
        <v/>
      </c>
      <c r="AF809" s="71" t="str">
        <f>IF(X809&lt;&gt;"",(HOUR(X809)+MINUTE(X809)/60)*custohh,"")</f>
        <v/>
      </c>
      <c r="AG809" s="70"/>
      <c r="AH809" s="71" t="str">
        <f t="shared" si="4"/>
        <v/>
      </c>
      <c r="AI809" s="59"/>
      <c r="AJ809" s="59"/>
      <c r="AK809" s="59"/>
      <c r="AL809" s="72"/>
      <c r="AM809" s="59"/>
      <c r="AN809" s="73"/>
      <c r="AO809" s="59"/>
      <c r="AP809" s="59"/>
      <c r="AQ809" s="74"/>
      <c r="AR809" s="74"/>
      <c r="AS809" s="62"/>
      <c r="AT809" s="62"/>
      <c r="AU809" s="59"/>
    </row>
    <row r="810">
      <c r="A810" s="59"/>
      <c r="B810" s="60" t="str">
        <f>IFERROR(VLOOKUP($A810,contratos,2,FALSE),"")</f>
        <v/>
      </c>
      <c r="C810" s="61" t="str">
        <f t="shared" si="1"/>
        <v/>
      </c>
      <c r="D810" s="62"/>
      <c r="E810" s="62"/>
      <c r="F810" s="63"/>
      <c r="G810" s="62"/>
      <c r="H810" s="65"/>
      <c r="I810" s="65"/>
      <c r="J810" s="66" t="str">
        <f>IF(I810&lt;&gt;"",(I810-H810)-almoco,"")</f>
        <v/>
      </c>
      <c r="K810" s="67"/>
      <c r="L810" s="59"/>
      <c r="M810" s="59"/>
      <c r="N810" s="68"/>
      <c r="O810" s="69"/>
      <c r="P810" s="69"/>
      <c r="Q810" s="59"/>
      <c r="R810" s="69"/>
      <c r="S810" s="59"/>
      <c r="T810" s="59"/>
      <c r="U810" s="62"/>
      <c r="V810" s="65"/>
      <c r="W810" s="65"/>
      <c r="X810" s="66" t="str">
        <f>IF(W810&lt;&gt;"",IF((W810-V810)-almoco&gt;=corte_almoco,(W810-V810)-almoco,(W810-V810)),"")</f>
        <v/>
      </c>
      <c r="Y810" s="66" t="str">
        <f t="shared" si="2"/>
        <v/>
      </c>
      <c r="Z810" s="59"/>
      <c r="AA810" s="59"/>
      <c r="AB810" s="59"/>
      <c r="AC810" s="70"/>
      <c r="AD810" s="70"/>
      <c r="AE810" s="71" t="str">
        <f t="shared" si="3"/>
        <v/>
      </c>
      <c r="AF810" s="71" t="str">
        <f>IF(X810&lt;&gt;"",(HOUR(X810)+MINUTE(X810)/60)*custohh,"")</f>
        <v/>
      </c>
      <c r="AG810" s="70"/>
      <c r="AH810" s="71" t="str">
        <f t="shared" si="4"/>
        <v/>
      </c>
      <c r="AI810" s="59"/>
      <c r="AJ810" s="59"/>
      <c r="AK810" s="59"/>
      <c r="AL810" s="72"/>
      <c r="AM810" s="59"/>
      <c r="AN810" s="73"/>
      <c r="AO810" s="59"/>
      <c r="AP810" s="59"/>
      <c r="AQ810" s="74"/>
      <c r="AR810" s="74"/>
      <c r="AS810" s="62"/>
      <c r="AT810" s="62"/>
      <c r="AU810" s="59"/>
    </row>
    <row r="811">
      <c r="A811" s="59"/>
      <c r="B811" s="60" t="str">
        <f>IFERROR(VLOOKUP($A811,contratos,2,FALSE),"")</f>
        <v/>
      </c>
      <c r="C811" s="61" t="str">
        <f t="shared" si="1"/>
        <v/>
      </c>
      <c r="D811" s="62"/>
      <c r="E811" s="62"/>
      <c r="F811" s="63"/>
      <c r="G811" s="62"/>
      <c r="H811" s="65"/>
      <c r="I811" s="65"/>
      <c r="J811" s="66" t="str">
        <f>IF(I811&lt;&gt;"",(I811-H811)-almoco,"")</f>
        <v/>
      </c>
      <c r="K811" s="67"/>
      <c r="L811" s="59"/>
      <c r="M811" s="59"/>
      <c r="N811" s="68"/>
      <c r="O811" s="69"/>
      <c r="P811" s="69"/>
      <c r="Q811" s="59"/>
      <c r="R811" s="69"/>
      <c r="S811" s="59"/>
      <c r="T811" s="59"/>
      <c r="U811" s="62"/>
      <c r="V811" s="65"/>
      <c r="W811" s="65"/>
      <c r="X811" s="66" t="str">
        <f>IF(W811&lt;&gt;"",IF((W811-V811)-almoco&gt;=corte_almoco,(W811-V811)-almoco,(W811-V811)),"")</f>
        <v/>
      </c>
      <c r="Y811" s="66" t="str">
        <f t="shared" si="2"/>
        <v/>
      </c>
      <c r="Z811" s="59"/>
      <c r="AA811" s="59"/>
      <c r="AB811" s="59"/>
      <c r="AC811" s="70"/>
      <c r="AD811" s="70"/>
      <c r="AE811" s="71" t="str">
        <f t="shared" si="3"/>
        <v/>
      </c>
      <c r="AF811" s="71" t="str">
        <f>IF(X811&lt;&gt;"",(HOUR(X811)+MINUTE(X811)/60)*custohh,"")</f>
        <v/>
      </c>
      <c r="AG811" s="70"/>
      <c r="AH811" s="71" t="str">
        <f t="shared" si="4"/>
        <v/>
      </c>
      <c r="AI811" s="59"/>
      <c r="AJ811" s="59"/>
      <c r="AK811" s="59"/>
      <c r="AL811" s="72"/>
      <c r="AM811" s="59"/>
      <c r="AN811" s="73"/>
      <c r="AO811" s="59"/>
      <c r="AP811" s="59"/>
      <c r="AQ811" s="74"/>
      <c r="AR811" s="74"/>
      <c r="AS811" s="62"/>
      <c r="AT811" s="62"/>
      <c r="AU811" s="59"/>
    </row>
    <row r="812">
      <c r="A812" s="59"/>
      <c r="B812" s="60" t="str">
        <f>IFERROR(VLOOKUP($A812,contratos,2,FALSE),"")</f>
        <v/>
      </c>
      <c r="C812" s="61" t="str">
        <f t="shared" si="1"/>
        <v/>
      </c>
      <c r="D812" s="62"/>
      <c r="E812" s="62"/>
      <c r="F812" s="63"/>
      <c r="G812" s="62"/>
      <c r="H812" s="65"/>
      <c r="I812" s="65"/>
      <c r="J812" s="66" t="str">
        <f>IF(I812&lt;&gt;"",(I812-H812)-almoco,"")</f>
        <v/>
      </c>
      <c r="K812" s="67"/>
      <c r="L812" s="59"/>
      <c r="M812" s="59"/>
      <c r="N812" s="68"/>
      <c r="O812" s="69"/>
      <c r="P812" s="69"/>
      <c r="Q812" s="59"/>
      <c r="R812" s="69"/>
      <c r="S812" s="59"/>
      <c r="T812" s="59"/>
      <c r="U812" s="62"/>
      <c r="V812" s="65"/>
      <c r="W812" s="65"/>
      <c r="X812" s="66" t="str">
        <f>IF(W812&lt;&gt;"",IF((W812-V812)-almoco&gt;=corte_almoco,(W812-V812)-almoco,(W812-V812)),"")</f>
        <v/>
      </c>
      <c r="Y812" s="66" t="str">
        <f t="shared" si="2"/>
        <v/>
      </c>
      <c r="Z812" s="59"/>
      <c r="AA812" s="59"/>
      <c r="AB812" s="59"/>
      <c r="AC812" s="70"/>
      <c r="AD812" s="70"/>
      <c r="AE812" s="71" t="str">
        <f t="shared" si="3"/>
        <v/>
      </c>
      <c r="AF812" s="71" t="str">
        <f>IF(X812&lt;&gt;"",(HOUR(X812)+MINUTE(X812)/60)*custohh,"")</f>
        <v/>
      </c>
      <c r="AG812" s="70"/>
      <c r="AH812" s="71" t="str">
        <f t="shared" si="4"/>
        <v/>
      </c>
      <c r="AI812" s="59"/>
      <c r="AJ812" s="59"/>
      <c r="AK812" s="59"/>
      <c r="AL812" s="72"/>
      <c r="AM812" s="59"/>
      <c r="AN812" s="73"/>
      <c r="AO812" s="59"/>
      <c r="AP812" s="59"/>
      <c r="AQ812" s="74"/>
      <c r="AR812" s="74"/>
      <c r="AS812" s="62"/>
      <c r="AT812" s="62"/>
      <c r="AU812" s="59"/>
    </row>
    <row r="813">
      <c r="A813" s="59"/>
      <c r="B813" s="60" t="str">
        <f>IFERROR(VLOOKUP($A813,contratos,2,FALSE),"")</f>
        <v/>
      </c>
      <c r="C813" s="61" t="str">
        <f t="shared" si="1"/>
        <v/>
      </c>
      <c r="D813" s="62"/>
      <c r="E813" s="62"/>
      <c r="F813" s="63"/>
      <c r="G813" s="62"/>
      <c r="H813" s="65"/>
      <c r="I813" s="65"/>
      <c r="J813" s="66" t="str">
        <f>IF(I813&lt;&gt;"",(I813-H813)-almoco,"")</f>
        <v/>
      </c>
      <c r="K813" s="67"/>
      <c r="L813" s="59"/>
      <c r="M813" s="59"/>
      <c r="N813" s="68"/>
      <c r="O813" s="69"/>
      <c r="P813" s="69"/>
      <c r="Q813" s="59"/>
      <c r="R813" s="69"/>
      <c r="S813" s="59"/>
      <c r="T813" s="59"/>
      <c r="U813" s="62"/>
      <c r="V813" s="65"/>
      <c r="W813" s="65"/>
      <c r="X813" s="66" t="str">
        <f>IF(W813&lt;&gt;"",IF((W813-V813)-almoco&gt;=corte_almoco,(W813-V813)-almoco,(W813-V813)),"")</f>
        <v/>
      </c>
      <c r="Y813" s="66" t="str">
        <f t="shared" si="2"/>
        <v/>
      </c>
      <c r="Z813" s="59"/>
      <c r="AA813" s="59"/>
      <c r="AB813" s="59"/>
      <c r="AC813" s="70"/>
      <c r="AD813" s="70"/>
      <c r="AE813" s="71" t="str">
        <f t="shared" si="3"/>
        <v/>
      </c>
      <c r="AF813" s="71" t="str">
        <f>IF(X813&lt;&gt;"",(HOUR(X813)+MINUTE(X813)/60)*custohh,"")</f>
        <v/>
      </c>
      <c r="AG813" s="70"/>
      <c r="AH813" s="71" t="str">
        <f t="shared" si="4"/>
        <v/>
      </c>
      <c r="AI813" s="59"/>
      <c r="AJ813" s="59"/>
      <c r="AK813" s="59"/>
      <c r="AL813" s="72"/>
      <c r="AM813" s="59"/>
      <c r="AN813" s="73"/>
      <c r="AO813" s="59"/>
      <c r="AP813" s="59"/>
      <c r="AQ813" s="74"/>
      <c r="AR813" s="74"/>
      <c r="AS813" s="62"/>
      <c r="AT813" s="62"/>
      <c r="AU813" s="59"/>
    </row>
    <row r="814">
      <c r="A814" s="59"/>
      <c r="B814" s="60" t="str">
        <f>IFERROR(VLOOKUP($A814,contratos,2,FALSE),"")</f>
        <v/>
      </c>
      <c r="C814" s="61" t="str">
        <f t="shared" si="1"/>
        <v/>
      </c>
      <c r="D814" s="62"/>
      <c r="E814" s="62"/>
      <c r="F814" s="63"/>
      <c r="G814" s="62"/>
      <c r="H814" s="65"/>
      <c r="I814" s="65"/>
      <c r="J814" s="66" t="str">
        <f>IF(I814&lt;&gt;"",(I814-H814)-almoco,"")</f>
        <v/>
      </c>
      <c r="K814" s="67"/>
      <c r="L814" s="59"/>
      <c r="M814" s="59"/>
      <c r="N814" s="68"/>
      <c r="O814" s="69"/>
      <c r="P814" s="69"/>
      <c r="Q814" s="59"/>
      <c r="R814" s="69"/>
      <c r="S814" s="59"/>
      <c r="T814" s="59"/>
      <c r="U814" s="62"/>
      <c r="V814" s="65"/>
      <c r="W814" s="65"/>
      <c r="X814" s="66" t="str">
        <f>IF(W814&lt;&gt;"",IF((W814-V814)-almoco&gt;=corte_almoco,(W814-V814)-almoco,(W814-V814)),"")</f>
        <v/>
      </c>
      <c r="Y814" s="66" t="str">
        <f t="shared" si="2"/>
        <v/>
      </c>
      <c r="Z814" s="59"/>
      <c r="AA814" s="59"/>
      <c r="AB814" s="59"/>
      <c r="AC814" s="70"/>
      <c r="AD814" s="70"/>
      <c r="AE814" s="71" t="str">
        <f t="shared" si="3"/>
        <v/>
      </c>
      <c r="AF814" s="71" t="str">
        <f>IF(X814&lt;&gt;"",(HOUR(X814)+MINUTE(X814)/60)*custohh,"")</f>
        <v/>
      </c>
      <c r="AG814" s="70"/>
      <c r="AH814" s="71" t="str">
        <f t="shared" si="4"/>
        <v/>
      </c>
      <c r="AI814" s="59"/>
      <c r="AJ814" s="59"/>
      <c r="AK814" s="59"/>
      <c r="AL814" s="72"/>
      <c r="AM814" s="59"/>
      <c r="AN814" s="73"/>
      <c r="AO814" s="59"/>
      <c r="AP814" s="59"/>
      <c r="AQ814" s="74"/>
      <c r="AR814" s="74"/>
      <c r="AS814" s="62"/>
      <c r="AT814" s="62"/>
      <c r="AU814" s="59"/>
    </row>
    <row r="815">
      <c r="A815" s="59"/>
      <c r="B815" s="60" t="str">
        <f>IFERROR(VLOOKUP($A815,contratos,2,FALSE),"")</f>
        <v/>
      </c>
      <c r="C815" s="61" t="str">
        <f t="shared" si="1"/>
        <v/>
      </c>
      <c r="D815" s="62"/>
      <c r="E815" s="62"/>
      <c r="F815" s="63"/>
      <c r="G815" s="62"/>
      <c r="H815" s="65"/>
      <c r="I815" s="65"/>
      <c r="J815" s="66" t="str">
        <f>IF(I815&lt;&gt;"",(I815-H815)-almoco,"")</f>
        <v/>
      </c>
      <c r="K815" s="67"/>
      <c r="L815" s="59"/>
      <c r="M815" s="59"/>
      <c r="N815" s="68"/>
      <c r="O815" s="69"/>
      <c r="P815" s="69"/>
      <c r="Q815" s="59"/>
      <c r="R815" s="69"/>
      <c r="S815" s="59"/>
      <c r="T815" s="59"/>
      <c r="U815" s="62"/>
      <c r="V815" s="65"/>
      <c r="W815" s="65"/>
      <c r="X815" s="66" t="str">
        <f>IF(W815&lt;&gt;"",IF((W815-V815)-almoco&gt;=corte_almoco,(W815-V815)-almoco,(W815-V815)),"")</f>
        <v/>
      </c>
      <c r="Y815" s="66" t="str">
        <f t="shared" si="2"/>
        <v/>
      </c>
      <c r="Z815" s="59"/>
      <c r="AA815" s="59"/>
      <c r="AB815" s="59"/>
      <c r="AC815" s="70"/>
      <c r="AD815" s="70"/>
      <c r="AE815" s="71" t="str">
        <f t="shared" si="3"/>
        <v/>
      </c>
      <c r="AF815" s="71" t="str">
        <f>IF(X815&lt;&gt;"",(HOUR(X815)+MINUTE(X815)/60)*custohh,"")</f>
        <v/>
      </c>
      <c r="AG815" s="70"/>
      <c r="AH815" s="71" t="str">
        <f t="shared" si="4"/>
        <v/>
      </c>
      <c r="AI815" s="59"/>
      <c r="AJ815" s="59"/>
      <c r="AK815" s="59"/>
      <c r="AL815" s="72"/>
      <c r="AM815" s="59"/>
      <c r="AN815" s="73"/>
      <c r="AO815" s="59"/>
      <c r="AP815" s="59"/>
      <c r="AQ815" s="74"/>
      <c r="AR815" s="74"/>
      <c r="AS815" s="62"/>
      <c r="AT815" s="62"/>
      <c r="AU815" s="59"/>
    </row>
    <row r="816">
      <c r="A816" s="59"/>
      <c r="B816" s="60" t="str">
        <f>IFERROR(VLOOKUP($A816,contratos,2,FALSE),"")</f>
        <v/>
      </c>
      <c r="C816" s="61" t="str">
        <f t="shared" si="1"/>
        <v/>
      </c>
      <c r="D816" s="62"/>
      <c r="E816" s="62"/>
      <c r="F816" s="63"/>
      <c r="G816" s="62"/>
      <c r="H816" s="65"/>
      <c r="I816" s="65"/>
      <c r="J816" s="66" t="str">
        <f>IF(I816&lt;&gt;"",(I816-H816)-almoco,"")</f>
        <v/>
      </c>
      <c r="K816" s="67"/>
      <c r="L816" s="59"/>
      <c r="M816" s="59"/>
      <c r="N816" s="68"/>
      <c r="O816" s="69"/>
      <c r="P816" s="69"/>
      <c r="Q816" s="59"/>
      <c r="R816" s="69"/>
      <c r="S816" s="59"/>
      <c r="T816" s="59"/>
      <c r="U816" s="62"/>
      <c r="V816" s="65"/>
      <c r="W816" s="65"/>
      <c r="X816" s="66" t="str">
        <f>IF(W816&lt;&gt;"",IF((W816-V816)-almoco&gt;=corte_almoco,(W816-V816)-almoco,(W816-V816)),"")</f>
        <v/>
      </c>
      <c r="Y816" s="66" t="str">
        <f t="shared" si="2"/>
        <v/>
      </c>
      <c r="Z816" s="59"/>
      <c r="AA816" s="59"/>
      <c r="AB816" s="59"/>
      <c r="AC816" s="70"/>
      <c r="AD816" s="70"/>
      <c r="AE816" s="71" t="str">
        <f t="shared" si="3"/>
        <v/>
      </c>
      <c r="AF816" s="71" t="str">
        <f>IF(X816&lt;&gt;"",(HOUR(X816)+MINUTE(X816)/60)*custohh,"")</f>
        <v/>
      </c>
      <c r="AG816" s="70"/>
      <c r="AH816" s="71" t="str">
        <f t="shared" si="4"/>
        <v/>
      </c>
      <c r="AI816" s="59"/>
      <c r="AJ816" s="59"/>
      <c r="AK816" s="59"/>
      <c r="AL816" s="72"/>
      <c r="AM816" s="59"/>
      <c r="AN816" s="73"/>
      <c r="AO816" s="59"/>
      <c r="AP816" s="59"/>
      <c r="AQ816" s="74"/>
      <c r="AR816" s="74"/>
      <c r="AS816" s="62"/>
      <c r="AT816" s="62"/>
      <c r="AU816" s="59"/>
    </row>
    <row r="817">
      <c r="A817" s="59"/>
      <c r="B817" s="60" t="str">
        <f>IFERROR(VLOOKUP($A817,contratos,2,FALSE),"")</f>
        <v/>
      </c>
      <c r="C817" s="61" t="str">
        <f t="shared" si="1"/>
        <v/>
      </c>
      <c r="D817" s="62"/>
      <c r="E817" s="62"/>
      <c r="F817" s="63"/>
      <c r="G817" s="62"/>
      <c r="H817" s="65"/>
      <c r="I817" s="65"/>
      <c r="J817" s="66" t="str">
        <f>IF(I817&lt;&gt;"",(I817-H817)-almoco,"")</f>
        <v/>
      </c>
      <c r="K817" s="67"/>
      <c r="L817" s="59"/>
      <c r="M817" s="59"/>
      <c r="N817" s="68"/>
      <c r="O817" s="69"/>
      <c r="P817" s="69"/>
      <c r="Q817" s="59"/>
      <c r="R817" s="69"/>
      <c r="S817" s="59"/>
      <c r="T817" s="59"/>
      <c r="U817" s="62"/>
      <c r="V817" s="65"/>
      <c r="W817" s="65"/>
      <c r="X817" s="66" t="str">
        <f>IF(W817&lt;&gt;"",IF((W817-V817)-almoco&gt;=corte_almoco,(W817-V817)-almoco,(W817-V817)),"")</f>
        <v/>
      </c>
      <c r="Y817" s="66" t="str">
        <f t="shared" si="2"/>
        <v/>
      </c>
      <c r="Z817" s="59"/>
      <c r="AA817" s="59"/>
      <c r="AB817" s="59"/>
      <c r="AC817" s="70"/>
      <c r="AD817" s="70"/>
      <c r="AE817" s="71" t="str">
        <f t="shared" si="3"/>
        <v/>
      </c>
      <c r="AF817" s="71" t="str">
        <f>IF(X817&lt;&gt;"",(HOUR(X817)+MINUTE(X817)/60)*custohh,"")</f>
        <v/>
      </c>
      <c r="AG817" s="70"/>
      <c r="AH817" s="71" t="str">
        <f t="shared" si="4"/>
        <v/>
      </c>
      <c r="AI817" s="59"/>
      <c r="AJ817" s="59"/>
      <c r="AK817" s="59"/>
      <c r="AL817" s="72"/>
      <c r="AM817" s="59"/>
      <c r="AN817" s="73"/>
      <c r="AO817" s="59"/>
      <c r="AP817" s="59"/>
      <c r="AQ817" s="74"/>
      <c r="AR817" s="74"/>
      <c r="AS817" s="62"/>
      <c r="AT817" s="62"/>
      <c r="AU817" s="59"/>
    </row>
    <row r="818">
      <c r="A818" s="59"/>
      <c r="B818" s="60" t="str">
        <f>IFERROR(VLOOKUP($A818,contratos,2,FALSE),"")</f>
        <v/>
      </c>
      <c r="C818" s="61" t="str">
        <f t="shared" si="1"/>
        <v/>
      </c>
      <c r="D818" s="62"/>
      <c r="E818" s="62"/>
      <c r="F818" s="63"/>
      <c r="G818" s="62"/>
      <c r="H818" s="65"/>
      <c r="I818" s="65"/>
      <c r="J818" s="66" t="str">
        <f>IF(I818&lt;&gt;"",(I818-H818)-almoco,"")</f>
        <v/>
      </c>
      <c r="K818" s="67"/>
      <c r="L818" s="59"/>
      <c r="M818" s="59"/>
      <c r="N818" s="68"/>
      <c r="O818" s="69"/>
      <c r="P818" s="69"/>
      <c r="Q818" s="59"/>
      <c r="R818" s="69"/>
      <c r="S818" s="59"/>
      <c r="T818" s="59"/>
      <c r="U818" s="62"/>
      <c r="V818" s="65"/>
      <c r="W818" s="65"/>
      <c r="X818" s="66" t="str">
        <f>IF(W818&lt;&gt;"",IF((W818-V818)-almoco&gt;=corte_almoco,(W818-V818)-almoco,(W818-V818)),"")</f>
        <v/>
      </c>
      <c r="Y818" s="66" t="str">
        <f t="shared" si="2"/>
        <v/>
      </c>
      <c r="Z818" s="59"/>
      <c r="AA818" s="59"/>
      <c r="AB818" s="59"/>
      <c r="AC818" s="70"/>
      <c r="AD818" s="70"/>
      <c r="AE818" s="71" t="str">
        <f t="shared" si="3"/>
        <v/>
      </c>
      <c r="AF818" s="71" t="str">
        <f>IF(X818&lt;&gt;"",(HOUR(X818)+MINUTE(X818)/60)*custohh,"")</f>
        <v/>
      </c>
      <c r="AG818" s="70"/>
      <c r="AH818" s="71" t="str">
        <f t="shared" si="4"/>
        <v/>
      </c>
      <c r="AI818" s="59"/>
      <c r="AJ818" s="59"/>
      <c r="AK818" s="59"/>
      <c r="AL818" s="72"/>
      <c r="AM818" s="59"/>
      <c r="AN818" s="73"/>
      <c r="AO818" s="59"/>
      <c r="AP818" s="59"/>
      <c r="AQ818" s="74"/>
      <c r="AR818" s="74"/>
      <c r="AS818" s="62"/>
      <c r="AT818" s="62"/>
      <c r="AU818" s="59"/>
    </row>
    <row r="819">
      <c r="A819" s="59"/>
      <c r="B819" s="60" t="str">
        <f>IFERROR(VLOOKUP($A819,contratos,2,FALSE),"")</f>
        <v/>
      </c>
      <c r="C819" s="61" t="str">
        <f t="shared" si="1"/>
        <v/>
      </c>
      <c r="D819" s="62"/>
      <c r="E819" s="62"/>
      <c r="F819" s="63"/>
      <c r="G819" s="62"/>
      <c r="H819" s="65"/>
      <c r="I819" s="65"/>
      <c r="J819" s="66" t="str">
        <f>IF(I819&lt;&gt;"",(I819-H819)-almoco,"")</f>
        <v/>
      </c>
      <c r="K819" s="67"/>
      <c r="L819" s="59"/>
      <c r="M819" s="59"/>
      <c r="N819" s="68"/>
      <c r="O819" s="69"/>
      <c r="P819" s="69"/>
      <c r="Q819" s="59"/>
      <c r="R819" s="69"/>
      <c r="S819" s="59"/>
      <c r="T819" s="59"/>
      <c r="U819" s="62"/>
      <c r="V819" s="65"/>
      <c r="W819" s="65"/>
      <c r="X819" s="66" t="str">
        <f>IF(W819&lt;&gt;"",IF((W819-V819)-almoco&gt;=corte_almoco,(W819-V819)-almoco,(W819-V819)),"")</f>
        <v/>
      </c>
      <c r="Y819" s="66" t="str">
        <f t="shared" si="2"/>
        <v/>
      </c>
      <c r="Z819" s="59"/>
      <c r="AA819" s="59"/>
      <c r="AB819" s="59"/>
      <c r="AC819" s="70"/>
      <c r="AD819" s="70"/>
      <c r="AE819" s="71" t="str">
        <f t="shared" si="3"/>
        <v/>
      </c>
      <c r="AF819" s="71" t="str">
        <f>IF(X819&lt;&gt;"",(HOUR(X819)+MINUTE(X819)/60)*custohh,"")</f>
        <v/>
      </c>
      <c r="AG819" s="70"/>
      <c r="AH819" s="71" t="str">
        <f t="shared" si="4"/>
        <v/>
      </c>
      <c r="AI819" s="59"/>
      <c r="AJ819" s="59"/>
      <c r="AK819" s="59"/>
      <c r="AL819" s="72"/>
      <c r="AM819" s="59"/>
      <c r="AN819" s="73"/>
      <c r="AO819" s="59"/>
      <c r="AP819" s="59"/>
      <c r="AQ819" s="74"/>
      <c r="AR819" s="74"/>
      <c r="AS819" s="62"/>
      <c r="AT819" s="62"/>
      <c r="AU819" s="59"/>
    </row>
    <row r="820">
      <c r="A820" s="59"/>
      <c r="B820" s="60" t="str">
        <f>IFERROR(VLOOKUP($A820,contratos,2,FALSE),"")</f>
        <v/>
      </c>
      <c r="C820" s="61" t="str">
        <f t="shared" si="1"/>
        <v/>
      </c>
      <c r="D820" s="62"/>
      <c r="E820" s="62"/>
      <c r="F820" s="63"/>
      <c r="G820" s="62"/>
      <c r="H820" s="65"/>
      <c r="I820" s="65"/>
      <c r="J820" s="66" t="str">
        <f>IF(I820&lt;&gt;"",(I820-H820)-almoco,"")</f>
        <v/>
      </c>
      <c r="K820" s="67"/>
      <c r="L820" s="59"/>
      <c r="M820" s="59"/>
      <c r="N820" s="68"/>
      <c r="O820" s="69"/>
      <c r="P820" s="69"/>
      <c r="Q820" s="59"/>
      <c r="R820" s="69"/>
      <c r="S820" s="59"/>
      <c r="T820" s="59"/>
      <c r="U820" s="62"/>
      <c r="V820" s="65"/>
      <c r="W820" s="65"/>
      <c r="X820" s="66" t="str">
        <f>IF(W820&lt;&gt;"",IF((W820-V820)-almoco&gt;=corte_almoco,(W820-V820)-almoco,(W820-V820)),"")</f>
        <v/>
      </c>
      <c r="Y820" s="66" t="str">
        <f t="shared" si="2"/>
        <v/>
      </c>
      <c r="Z820" s="59"/>
      <c r="AA820" s="59"/>
      <c r="AB820" s="59"/>
      <c r="AC820" s="70"/>
      <c r="AD820" s="70"/>
      <c r="AE820" s="71" t="str">
        <f t="shared" si="3"/>
        <v/>
      </c>
      <c r="AF820" s="71" t="str">
        <f>IF(X820&lt;&gt;"",(HOUR(X820)+MINUTE(X820)/60)*custohh,"")</f>
        <v/>
      </c>
      <c r="AG820" s="70"/>
      <c r="AH820" s="71" t="str">
        <f t="shared" si="4"/>
        <v/>
      </c>
      <c r="AI820" s="59"/>
      <c r="AJ820" s="59"/>
      <c r="AK820" s="59"/>
      <c r="AL820" s="72"/>
      <c r="AM820" s="59"/>
      <c r="AN820" s="73"/>
      <c r="AO820" s="59"/>
      <c r="AP820" s="59"/>
      <c r="AQ820" s="74"/>
      <c r="AR820" s="74"/>
      <c r="AS820" s="62"/>
      <c r="AT820" s="62"/>
      <c r="AU820" s="59"/>
    </row>
    <row r="821">
      <c r="A821" s="59"/>
      <c r="B821" s="60" t="str">
        <f>IFERROR(VLOOKUP($A821,contratos,2,FALSE),"")</f>
        <v/>
      </c>
      <c r="C821" s="61" t="str">
        <f t="shared" si="1"/>
        <v/>
      </c>
      <c r="D821" s="62"/>
      <c r="E821" s="62"/>
      <c r="F821" s="63"/>
      <c r="G821" s="62"/>
      <c r="H821" s="65"/>
      <c r="I821" s="65"/>
      <c r="J821" s="66" t="str">
        <f>IF(I821&lt;&gt;"",(I821-H821)-almoco,"")</f>
        <v/>
      </c>
      <c r="K821" s="67"/>
      <c r="L821" s="59"/>
      <c r="M821" s="59"/>
      <c r="N821" s="68"/>
      <c r="O821" s="69"/>
      <c r="P821" s="69"/>
      <c r="Q821" s="59"/>
      <c r="R821" s="69"/>
      <c r="S821" s="59"/>
      <c r="T821" s="59"/>
      <c r="U821" s="62"/>
      <c r="V821" s="65"/>
      <c r="W821" s="65"/>
      <c r="X821" s="66" t="str">
        <f>IF(W821&lt;&gt;"",IF((W821-V821)-almoco&gt;=corte_almoco,(W821-V821)-almoco,(W821-V821)),"")</f>
        <v/>
      </c>
      <c r="Y821" s="66" t="str">
        <f t="shared" si="2"/>
        <v/>
      </c>
      <c r="Z821" s="59"/>
      <c r="AA821" s="59"/>
      <c r="AB821" s="59"/>
      <c r="AC821" s="70"/>
      <c r="AD821" s="70"/>
      <c r="AE821" s="71" t="str">
        <f t="shared" si="3"/>
        <v/>
      </c>
      <c r="AF821" s="71" t="str">
        <f>IF(X821&lt;&gt;"",(HOUR(X821)+MINUTE(X821)/60)*custohh,"")</f>
        <v/>
      </c>
      <c r="AG821" s="70"/>
      <c r="AH821" s="71" t="str">
        <f t="shared" si="4"/>
        <v/>
      </c>
      <c r="AI821" s="59"/>
      <c r="AJ821" s="59"/>
      <c r="AK821" s="59"/>
      <c r="AL821" s="72"/>
      <c r="AM821" s="59"/>
      <c r="AN821" s="73"/>
      <c r="AO821" s="59"/>
      <c r="AP821" s="59"/>
      <c r="AQ821" s="74"/>
      <c r="AR821" s="74"/>
      <c r="AS821" s="62"/>
      <c r="AT821" s="62"/>
      <c r="AU821" s="59"/>
    </row>
    <row r="822">
      <c r="A822" s="59"/>
      <c r="B822" s="60" t="str">
        <f>IFERROR(VLOOKUP($A822,contratos,2,FALSE),"")</f>
        <v/>
      </c>
      <c r="C822" s="61" t="str">
        <f t="shared" si="1"/>
        <v/>
      </c>
      <c r="D822" s="62"/>
      <c r="E822" s="62"/>
      <c r="F822" s="63"/>
      <c r="G822" s="62"/>
      <c r="H822" s="65"/>
      <c r="I822" s="65"/>
      <c r="J822" s="66" t="str">
        <f>IF(I822&lt;&gt;"",(I822-H822)-almoco,"")</f>
        <v/>
      </c>
      <c r="K822" s="67"/>
      <c r="L822" s="59"/>
      <c r="M822" s="59"/>
      <c r="N822" s="68"/>
      <c r="O822" s="69"/>
      <c r="P822" s="69"/>
      <c r="Q822" s="59"/>
      <c r="R822" s="69"/>
      <c r="S822" s="59"/>
      <c r="T822" s="59"/>
      <c r="U822" s="62"/>
      <c r="V822" s="65"/>
      <c r="W822" s="65"/>
      <c r="X822" s="66" t="str">
        <f>IF(W822&lt;&gt;"",IF((W822-V822)-almoco&gt;=corte_almoco,(W822-V822)-almoco,(W822-V822)),"")</f>
        <v/>
      </c>
      <c r="Y822" s="66" t="str">
        <f t="shared" si="2"/>
        <v/>
      </c>
      <c r="Z822" s="59"/>
      <c r="AA822" s="59"/>
      <c r="AB822" s="59"/>
      <c r="AC822" s="70"/>
      <c r="AD822" s="70"/>
      <c r="AE822" s="71" t="str">
        <f t="shared" si="3"/>
        <v/>
      </c>
      <c r="AF822" s="71" t="str">
        <f>IF(X822&lt;&gt;"",(HOUR(X822)+MINUTE(X822)/60)*custohh,"")</f>
        <v/>
      </c>
      <c r="AG822" s="70"/>
      <c r="AH822" s="71" t="str">
        <f t="shared" si="4"/>
        <v/>
      </c>
      <c r="AI822" s="59"/>
      <c r="AJ822" s="59"/>
      <c r="AK822" s="59"/>
      <c r="AL822" s="72"/>
      <c r="AM822" s="59"/>
      <c r="AN822" s="73"/>
      <c r="AO822" s="59"/>
      <c r="AP822" s="59"/>
      <c r="AQ822" s="74"/>
      <c r="AR822" s="74"/>
      <c r="AS822" s="62"/>
      <c r="AT822" s="62"/>
      <c r="AU822" s="59"/>
    </row>
    <row r="823">
      <c r="A823" s="59"/>
      <c r="B823" s="60" t="str">
        <f>IFERROR(VLOOKUP($A823,contratos,2,FALSE),"")</f>
        <v/>
      </c>
      <c r="C823" s="61" t="str">
        <f t="shared" si="1"/>
        <v/>
      </c>
      <c r="D823" s="62"/>
      <c r="E823" s="62"/>
      <c r="F823" s="63"/>
      <c r="G823" s="62"/>
      <c r="H823" s="65"/>
      <c r="I823" s="65"/>
      <c r="J823" s="66" t="str">
        <f>IF(I823&lt;&gt;"",(I823-H823)-almoco,"")</f>
        <v/>
      </c>
      <c r="K823" s="67"/>
      <c r="L823" s="59"/>
      <c r="M823" s="59"/>
      <c r="N823" s="68"/>
      <c r="O823" s="69"/>
      <c r="P823" s="69"/>
      <c r="Q823" s="59"/>
      <c r="R823" s="69"/>
      <c r="S823" s="59"/>
      <c r="T823" s="59"/>
      <c r="U823" s="62"/>
      <c r="V823" s="65"/>
      <c r="W823" s="65"/>
      <c r="X823" s="66" t="str">
        <f>IF(W823&lt;&gt;"",IF((W823-V823)-almoco&gt;=corte_almoco,(W823-V823)-almoco,(W823-V823)),"")</f>
        <v/>
      </c>
      <c r="Y823" s="66" t="str">
        <f t="shared" si="2"/>
        <v/>
      </c>
      <c r="Z823" s="59"/>
      <c r="AA823" s="59"/>
      <c r="AB823" s="59"/>
      <c r="AC823" s="70"/>
      <c r="AD823" s="70"/>
      <c r="AE823" s="71" t="str">
        <f t="shared" si="3"/>
        <v/>
      </c>
      <c r="AF823" s="71" t="str">
        <f>IF(X823&lt;&gt;"",(HOUR(X823)+MINUTE(X823)/60)*custohh,"")</f>
        <v/>
      </c>
      <c r="AG823" s="70"/>
      <c r="AH823" s="71" t="str">
        <f t="shared" si="4"/>
        <v/>
      </c>
      <c r="AI823" s="59"/>
      <c r="AJ823" s="59"/>
      <c r="AK823" s="59"/>
      <c r="AL823" s="72"/>
      <c r="AM823" s="59"/>
      <c r="AN823" s="73"/>
      <c r="AO823" s="59"/>
      <c r="AP823" s="59"/>
      <c r="AQ823" s="74"/>
      <c r="AR823" s="74"/>
      <c r="AS823" s="62"/>
      <c r="AT823" s="62"/>
      <c r="AU823" s="59"/>
    </row>
    <row r="824">
      <c r="A824" s="59"/>
      <c r="B824" s="60" t="str">
        <f>IFERROR(VLOOKUP($A824,contratos,2,FALSE),"")</f>
        <v/>
      </c>
      <c r="C824" s="61" t="str">
        <f t="shared" si="1"/>
        <v/>
      </c>
      <c r="D824" s="62"/>
      <c r="E824" s="62"/>
      <c r="F824" s="63"/>
      <c r="G824" s="62"/>
      <c r="H824" s="65"/>
      <c r="I824" s="65"/>
      <c r="J824" s="66" t="str">
        <f>IF(I824&lt;&gt;"",(I824-H824)-almoco,"")</f>
        <v/>
      </c>
      <c r="K824" s="67"/>
      <c r="L824" s="59"/>
      <c r="M824" s="59"/>
      <c r="N824" s="68"/>
      <c r="O824" s="69"/>
      <c r="P824" s="69"/>
      <c r="Q824" s="59"/>
      <c r="R824" s="69"/>
      <c r="S824" s="59"/>
      <c r="T824" s="59"/>
      <c r="U824" s="62"/>
      <c r="V824" s="65"/>
      <c r="W824" s="65"/>
      <c r="X824" s="66" t="str">
        <f>IF(W824&lt;&gt;"",IF((W824-V824)-almoco&gt;=corte_almoco,(W824-V824)-almoco,(W824-V824)),"")</f>
        <v/>
      </c>
      <c r="Y824" s="66" t="str">
        <f t="shared" si="2"/>
        <v/>
      </c>
      <c r="Z824" s="59"/>
      <c r="AA824" s="59"/>
      <c r="AB824" s="59"/>
      <c r="AC824" s="70"/>
      <c r="AD824" s="70"/>
      <c r="AE824" s="71" t="str">
        <f t="shared" si="3"/>
        <v/>
      </c>
      <c r="AF824" s="71" t="str">
        <f>IF(X824&lt;&gt;"",(HOUR(X824)+MINUTE(X824)/60)*custohh,"")</f>
        <v/>
      </c>
      <c r="AG824" s="70"/>
      <c r="AH824" s="71" t="str">
        <f t="shared" si="4"/>
        <v/>
      </c>
      <c r="AI824" s="59"/>
      <c r="AJ824" s="59"/>
      <c r="AK824" s="59"/>
      <c r="AL824" s="72"/>
      <c r="AM824" s="59"/>
      <c r="AN824" s="73"/>
      <c r="AO824" s="59"/>
      <c r="AP824" s="59"/>
      <c r="AQ824" s="74"/>
      <c r="AR824" s="74"/>
      <c r="AS824" s="62"/>
      <c r="AT824" s="62"/>
      <c r="AU824" s="59"/>
    </row>
    <row r="825">
      <c r="A825" s="59"/>
      <c r="B825" s="60" t="str">
        <f>IFERROR(VLOOKUP($A825,contratos,2,FALSE),"")</f>
        <v/>
      </c>
      <c r="C825" s="61" t="str">
        <f t="shared" si="1"/>
        <v/>
      </c>
      <c r="D825" s="62"/>
      <c r="E825" s="62"/>
      <c r="F825" s="63"/>
      <c r="G825" s="62"/>
      <c r="H825" s="65"/>
      <c r="I825" s="65"/>
      <c r="J825" s="66" t="str">
        <f>IF(I825&lt;&gt;"",(I825-H825)-almoco,"")</f>
        <v/>
      </c>
      <c r="K825" s="67"/>
      <c r="L825" s="59"/>
      <c r="M825" s="59"/>
      <c r="N825" s="68"/>
      <c r="O825" s="69"/>
      <c r="P825" s="69"/>
      <c r="Q825" s="59"/>
      <c r="R825" s="69"/>
      <c r="S825" s="59"/>
      <c r="T825" s="59"/>
      <c r="U825" s="62"/>
      <c r="V825" s="65"/>
      <c r="W825" s="65"/>
      <c r="X825" s="66" t="str">
        <f>IF(W825&lt;&gt;"",IF((W825-V825)-almoco&gt;=corte_almoco,(W825-V825)-almoco,(W825-V825)),"")</f>
        <v/>
      </c>
      <c r="Y825" s="66" t="str">
        <f t="shared" si="2"/>
        <v/>
      </c>
      <c r="Z825" s="59"/>
      <c r="AA825" s="59"/>
      <c r="AB825" s="59"/>
      <c r="AC825" s="70"/>
      <c r="AD825" s="70"/>
      <c r="AE825" s="71" t="str">
        <f t="shared" si="3"/>
        <v/>
      </c>
      <c r="AF825" s="71" t="str">
        <f>IF(X825&lt;&gt;"",(HOUR(X825)+MINUTE(X825)/60)*custohh,"")</f>
        <v/>
      </c>
      <c r="AG825" s="70"/>
      <c r="AH825" s="71" t="str">
        <f t="shared" si="4"/>
        <v/>
      </c>
      <c r="AI825" s="59"/>
      <c r="AJ825" s="59"/>
      <c r="AK825" s="59"/>
      <c r="AL825" s="72"/>
      <c r="AM825" s="59"/>
      <c r="AN825" s="73"/>
      <c r="AO825" s="59"/>
      <c r="AP825" s="59"/>
      <c r="AQ825" s="74"/>
      <c r="AR825" s="74"/>
      <c r="AS825" s="62"/>
      <c r="AT825" s="62"/>
      <c r="AU825" s="59"/>
    </row>
    <row r="826">
      <c r="A826" s="59"/>
      <c r="B826" s="60" t="str">
        <f>IFERROR(VLOOKUP($A826,contratos,2,FALSE),"")</f>
        <v/>
      </c>
      <c r="C826" s="61" t="str">
        <f t="shared" si="1"/>
        <v/>
      </c>
      <c r="D826" s="62"/>
      <c r="E826" s="62"/>
      <c r="F826" s="63"/>
      <c r="G826" s="62"/>
      <c r="H826" s="65"/>
      <c r="I826" s="65"/>
      <c r="J826" s="66" t="str">
        <f>IF(I826&lt;&gt;"",(I826-H826)-almoco,"")</f>
        <v/>
      </c>
      <c r="K826" s="67"/>
      <c r="L826" s="59"/>
      <c r="M826" s="59"/>
      <c r="N826" s="68"/>
      <c r="O826" s="69"/>
      <c r="P826" s="69"/>
      <c r="Q826" s="59"/>
      <c r="R826" s="69"/>
      <c r="S826" s="59"/>
      <c r="T826" s="59"/>
      <c r="U826" s="62"/>
      <c r="V826" s="65"/>
      <c r="W826" s="65"/>
      <c r="X826" s="66" t="str">
        <f>IF(W826&lt;&gt;"",IF((W826-V826)-almoco&gt;=corte_almoco,(W826-V826)-almoco,(W826-V826)),"")</f>
        <v/>
      </c>
      <c r="Y826" s="66" t="str">
        <f t="shared" si="2"/>
        <v/>
      </c>
      <c r="Z826" s="59"/>
      <c r="AA826" s="59"/>
      <c r="AB826" s="59"/>
      <c r="AC826" s="70"/>
      <c r="AD826" s="70"/>
      <c r="AE826" s="71" t="str">
        <f t="shared" si="3"/>
        <v/>
      </c>
      <c r="AF826" s="71" t="str">
        <f>IF(X826&lt;&gt;"",(HOUR(X826)+MINUTE(X826)/60)*custohh,"")</f>
        <v/>
      </c>
      <c r="AG826" s="70"/>
      <c r="AH826" s="71" t="str">
        <f t="shared" si="4"/>
        <v/>
      </c>
      <c r="AI826" s="59"/>
      <c r="AJ826" s="59"/>
      <c r="AK826" s="59"/>
      <c r="AL826" s="72"/>
      <c r="AM826" s="59"/>
      <c r="AN826" s="73"/>
      <c r="AO826" s="59"/>
      <c r="AP826" s="59"/>
      <c r="AQ826" s="74"/>
      <c r="AR826" s="74"/>
      <c r="AS826" s="62"/>
      <c r="AT826" s="62"/>
      <c r="AU826" s="59"/>
    </row>
    <row r="827">
      <c r="A827" s="59"/>
      <c r="B827" s="60" t="str">
        <f>IFERROR(VLOOKUP($A827,contratos,2,FALSE),"")</f>
        <v/>
      </c>
      <c r="C827" s="61" t="str">
        <f t="shared" si="1"/>
        <v/>
      </c>
      <c r="D827" s="62"/>
      <c r="E827" s="62"/>
      <c r="F827" s="63"/>
      <c r="G827" s="62"/>
      <c r="H827" s="65"/>
      <c r="I827" s="65"/>
      <c r="J827" s="66" t="str">
        <f>IF(I827&lt;&gt;"",(I827-H827)-almoco,"")</f>
        <v/>
      </c>
      <c r="K827" s="67"/>
      <c r="L827" s="59"/>
      <c r="M827" s="59"/>
      <c r="N827" s="68"/>
      <c r="O827" s="69"/>
      <c r="P827" s="69"/>
      <c r="Q827" s="59"/>
      <c r="R827" s="69"/>
      <c r="S827" s="59"/>
      <c r="T827" s="59"/>
      <c r="U827" s="62"/>
      <c r="V827" s="65"/>
      <c r="W827" s="65"/>
      <c r="X827" s="66" t="str">
        <f>IF(W827&lt;&gt;"",IF((W827-V827)-almoco&gt;=corte_almoco,(W827-V827)-almoco,(W827-V827)),"")</f>
        <v/>
      </c>
      <c r="Y827" s="66" t="str">
        <f t="shared" si="2"/>
        <v/>
      </c>
      <c r="Z827" s="59"/>
      <c r="AA827" s="59"/>
      <c r="AB827" s="59"/>
      <c r="AC827" s="70"/>
      <c r="AD827" s="70"/>
      <c r="AE827" s="71" t="str">
        <f t="shared" si="3"/>
        <v/>
      </c>
      <c r="AF827" s="71" t="str">
        <f>IF(X827&lt;&gt;"",(HOUR(X827)+MINUTE(X827)/60)*custohh,"")</f>
        <v/>
      </c>
      <c r="AG827" s="70"/>
      <c r="AH827" s="71" t="str">
        <f t="shared" si="4"/>
        <v/>
      </c>
      <c r="AI827" s="59"/>
      <c r="AJ827" s="59"/>
      <c r="AK827" s="59"/>
      <c r="AL827" s="72"/>
      <c r="AM827" s="59"/>
      <c r="AN827" s="73"/>
      <c r="AO827" s="59"/>
      <c r="AP827" s="59"/>
      <c r="AQ827" s="74"/>
      <c r="AR827" s="74"/>
      <c r="AS827" s="62"/>
      <c r="AT827" s="62"/>
      <c r="AU827" s="59"/>
    </row>
    <row r="828">
      <c r="A828" s="59"/>
      <c r="B828" s="60" t="str">
        <f>IFERROR(VLOOKUP($A828,contratos,2,FALSE),"")</f>
        <v/>
      </c>
      <c r="C828" s="61" t="str">
        <f t="shared" si="1"/>
        <v/>
      </c>
      <c r="D828" s="62"/>
      <c r="E828" s="62"/>
      <c r="F828" s="63"/>
      <c r="G828" s="62"/>
      <c r="H828" s="65"/>
      <c r="I828" s="65"/>
      <c r="J828" s="66" t="str">
        <f>IF(I828&lt;&gt;"",(I828-H828)-almoco,"")</f>
        <v/>
      </c>
      <c r="K828" s="67"/>
      <c r="L828" s="59"/>
      <c r="M828" s="59"/>
      <c r="N828" s="68"/>
      <c r="O828" s="69"/>
      <c r="P828" s="69"/>
      <c r="Q828" s="59"/>
      <c r="R828" s="69"/>
      <c r="S828" s="59"/>
      <c r="T828" s="59"/>
      <c r="U828" s="62"/>
      <c r="V828" s="65"/>
      <c r="W828" s="65"/>
      <c r="X828" s="66" t="str">
        <f>IF(W828&lt;&gt;"",IF((W828-V828)-almoco&gt;=corte_almoco,(W828-V828)-almoco,(W828-V828)),"")</f>
        <v/>
      </c>
      <c r="Y828" s="66" t="str">
        <f t="shared" si="2"/>
        <v/>
      </c>
      <c r="Z828" s="59"/>
      <c r="AA828" s="59"/>
      <c r="AB828" s="59"/>
      <c r="AC828" s="70"/>
      <c r="AD828" s="70"/>
      <c r="AE828" s="71" t="str">
        <f t="shared" si="3"/>
        <v/>
      </c>
      <c r="AF828" s="71" t="str">
        <f>IF(X828&lt;&gt;"",(HOUR(X828)+MINUTE(X828)/60)*custohh,"")</f>
        <v/>
      </c>
      <c r="AG828" s="70"/>
      <c r="AH828" s="71" t="str">
        <f t="shared" si="4"/>
        <v/>
      </c>
      <c r="AI828" s="59"/>
      <c r="AJ828" s="59"/>
      <c r="AK828" s="59"/>
      <c r="AL828" s="72"/>
      <c r="AM828" s="59"/>
      <c r="AN828" s="73"/>
      <c r="AO828" s="59"/>
      <c r="AP828" s="59"/>
      <c r="AQ828" s="74"/>
      <c r="AR828" s="74"/>
      <c r="AS828" s="62"/>
      <c r="AT828" s="62"/>
      <c r="AU828" s="59"/>
    </row>
    <row r="829">
      <c r="A829" s="59"/>
      <c r="B829" s="60" t="str">
        <f>IFERROR(VLOOKUP($A829,contratos,2,FALSE),"")</f>
        <v/>
      </c>
      <c r="C829" s="61" t="str">
        <f t="shared" si="1"/>
        <v/>
      </c>
      <c r="D829" s="62"/>
      <c r="E829" s="62"/>
      <c r="F829" s="63"/>
      <c r="G829" s="62"/>
      <c r="H829" s="65"/>
      <c r="I829" s="65"/>
      <c r="J829" s="66" t="str">
        <f>IF(I829&lt;&gt;"",(I829-H829)-almoco,"")</f>
        <v/>
      </c>
      <c r="K829" s="67"/>
      <c r="L829" s="59"/>
      <c r="M829" s="59"/>
      <c r="N829" s="68"/>
      <c r="O829" s="69"/>
      <c r="P829" s="69"/>
      <c r="Q829" s="59"/>
      <c r="R829" s="69"/>
      <c r="S829" s="59"/>
      <c r="T829" s="59"/>
      <c r="U829" s="62"/>
      <c r="V829" s="65"/>
      <c r="W829" s="65"/>
      <c r="X829" s="66" t="str">
        <f>IF(W829&lt;&gt;"",IF((W829-V829)-almoco&gt;=corte_almoco,(W829-V829)-almoco,(W829-V829)),"")</f>
        <v/>
      </c>
      <c r="Y829" s="66" t="str">
        <f t="shared" si="2"/>
        <v/>
      </c>
      <c r="Z829" s="59"/>
      <c r="AA829" s="59"/>
      <c r="AB829" s="59"/>
      <c r="AC829" s="70"/>
      <c r="AD829" s="70"/>
      <c r="AE829" s="71" t="str">
        <f t="shared" si="3"/>
        <v/>
      </c>
      <c r="AF829" s="71" t="str">
        <f>IF(X829&lt;&gt;"",(HOUR(X829)+MINUTE(X829)/60)*custohh,"")</f>
        <v/>
      </c>
      <c r="AG829" s="70"/>
      <c r="AH829" s="71" t="str">
        <f t="shared" si="4"/>
        <v/>
      </c>
      <c r="AI829" s="59"/>
      <c r="AJ829" s="59"/>
      <c r="AK829" s="59"/>
      <c r="AL829" s="72"/>
      <c r="AM829" s="59"/>
      <c r="AN829" s="73"/>
      <c r="AO829" s="59"/>
      <c r="AP829" s="59"/>
      <c r="AQ829" s="74"/>
      <c r="AR829" s="74"/>
      <c r="AS829" s="62"/>
      <c r="AT829" s="62"/>
      <c r="AU829" s="59"/>
    </row>
    <row r="830">
      <c r="A830" s="59"/>
      <c r="B830" s="60" t="str">
        <f>IFERROR(VLOOKUP($A830,contratos,2,FALSE),"")</f>
        <v/>
      </c>
      <c r="C830" s="61" t="str">
        <f t="shared" si="1"/>
        <v/>
      </c>
      <c r="D830" s="62"/>
      <c r="E830" s="62"/>
      <c r="F830" s="63"/>
      <c r="G830" s="62"/>
      <c r="H830" s="65"/>
      <c r="I830" s="65"/>
      <c r="J830" s="66" t="str">
        <f>IF(I830&lt;&gt;"",(I830-H830)-almoco,"")</f>
        <v/>
      </c>
      <c r="K830" s="67"/>
      <c r="L830" s="59"/>
      <c r="M830" s="59"/>
      <c r="N830" s="68"/>
      <c r="O830" s="69"/>
      <c r="P830" s="69"/>
      <c r="Q830" s="59"/>
      <c r="R830" s="69"/>
      <c r="S830" s="59"/>
      <c r="T830" s="59"/>
      <c r="U830" s="62"/>
      <c r="V830" s="65"/>
      <c r="W830" s="65"/>
      <c r="X830" s="66" t="str">
        <f>IF(W830&lt;&gt;"",IF((W830-V830)-almoco&gt;=corte_almoco,(W830-V830)-almoco,(W830-V830)),"")</f>
        <v/>
      </c>
      <c r="Y830" s="66" t="str">
        <f t="shared" si="2"/>
        <v/>
      </c>
      <c r="Z830" s="59"/>
      <c r="AA830" s="59"/>
      <c r="AB830" s="59"/>
      <c r="AC830" s="70"/>
      <c r="AD830" s="70"/>
      <c r="AE830" s="71" t="str">
        <f t="shared" si="3"/>
        <v/>
      </c>
      <c r="AF830" s="71" t="str">
        <f>IF(X830&lt;&gt;"",(HOUR(X830)+MINUTE(X830)/60)*custohh,"")</f>
        <v/>
      </c>
      <c r="AG830" s="70"/>
      <c r="AH830" s="71" t="str">
        <f t="shared" si="4"/>
        <v/>
      </c>
      <c r="AI830" s="59"/>
      <c r="AJ830" s="59"/>
      <c r="AK830" s="59"/>
      <c r="AL830" s="72"/>
      <c r="AM830" s="59"/>
      <c r="AN830" s="73"/>
      <c r="AO830" s="59"/>
      <c r="AP830" s="59"/>
      <c r="AQ830" s="74"/>
      <c r="AR830" s="74"/>
      <c r="AS830" s="62"/>
      <c r="AT830" s="62"/>
      <c r="AU830" s="59"/>
    </row>
    <row r="831">
      <c r="A831" s="59"/>
      <c r="B831" s="60" t="str">
        <f>IFERROR(VLOOKUP($A831,contratos,2,FALSE),"")</f>
        <v/>
      </c>
      <c r="C831" s="61" t="str">
        <f t="shared" si="1"/>
        <v/>
      </c>
      <c r="D831" s="62"/>
      <c r="E831" s="62"/>
      <c r="F831" s="63"/>
      <c r="G831" s="62"/>
      <c r="H831" s="65"/>
      <c r="I831" s="65"/>
      <c r="J831" s="66" t="str">
        <f>IF(I831&lt;&gt;"",(I831-H831)-almoco,"")</f>
        <v/>
      </c>
      <c r="K831" s="67"/>
      <c r="L831" s="59"/>
      <c r="M831" s="59"/>
      <c r="N831" s="68"/>
      <c r="O831" s="69"/>
      <c r="P831" s="69"/>
      <c r="Q831" s="59"/>
      <c r="R831" s="69"/>
      <c r="S831" s="59"/>
      <c r="T831" s="59"/>
      <c r="U831" s="62"/>
      <c r="V831" s="65"/>
      <c r="W831" s="65"/>
      <c r="X831" s="66" t="str">
        <f>IF(W831&lt;&gt;"",IF((W831-V831)-almoco&gt;=corte_almoco,(W831-V831)-almoco,(W831-V831)),"")</f>
        <v/>
      </c>
      <c r="Y831" s="66" t="str">
        <f t="shared" si="2"/>
        <v/>
      </c>
      <c r="Z831" s="59"/>
      <c r="AA831" s="59"/>
      <c r="AB831" s="59"/>
      <c r="AC831" s="70"/>
      <c r="AD831" s="70"/>
      <c r="AE831" s="71" t="str">
        <f t="shared" si="3"/>
        <v/>
      </c>
      <c r="AF831" s="71" t="str">
        <f>IF(X831&lt;&gt;"",(HOUR(X831)+MINUTE(X831)/60)*custohh,"")</f>
        <v/>
      </c>
      <c r="AG831" s="70"/>
      <c r="AH831" s="71" t="str">
        <f t="shared" si="4"/>
        <v/>
      </c>
      <c r="AI831" s="59"/>
      <c r="AJ831" s="59"/>
      <c r="AK831" s="59"/>
      <c r="AL831" s="72"/>
      <c r="AM831" s="59"/>
      <c r="AN831" s="73"/>
      <c r="AO831" s="59"/>
      <c r="AP831" s="59"/>
      <c r="AQ831" s="74"/>
      <c r="AR831" s="74"/>
      <c r="AS831" s="62"/>
      <c r="AT831" s="62"/>
      <c r="AU831" s="59"/>
    </row>
    <row r="832">
      <c r="A832" s="59"/>
      <c r="B832" s="60" t="str">
        <f>IFERROR(VLOOKUP($A832,contratos,2,FALSE),"")</f>
        <v/>
      </c>
      <c r="C832" s="61" t="str">
        <f t="shared" si="1"/>
        <v/>
      </c>
      <c r="D832" s="62"/>
      <c r="E832" s="62"/>
      <c r="F832" s="63"/>
      <c r="G832" s="62"/>
      <c r="H832" s="65"/>
      <c r="I832" s="65"/>
      <c r="J832" s="66" t="str">
        <f>IF(I832&lt;&gt;"",(I832-H832)-almoco,"")</f>
        <v/>
      </c>
      <c r="K832" s="67"/>
      <c r="L832" s="59"/>
      <c r="M832" s="59"/>
      <c r="N832" s="68"/>
      <c r="O832" s="69"/>
      <c r="P832" s="69"/>
      <c r="Q832" s="59"/>
      <c r="R832" s="69"/>
      <c r="S832" s="59"/>
      <c r="T832" s="59"/>
      <c r="U832" s="62"/>
      <c r="V832" s="65"/>
      <c r="W832" s="65"/>
      <c r="X832" s="66" t="str">
        <f>IF(W832&lt;&gt;"",IF((W832-V832)-almoco&gt;=corte_almoco,(W832-V832)-almoco,(W832-V832)),"")</f>
        <v/>
      </c>
      <c r="Y832" s="66" t="str">
        <f t="shared" si="2"/>
        <v/>
      </c>
      <c r="Z832" s="59"/>
      <c r="AA832" s="59"/>
      <c r="AB832" s="59"/>
      <c r="AC832" s="70"/>
      <c r="AD832" s="70"/>
      <c r="AE832" s="71" t="str">
        <f t="shared" si="3"/>
        <v/>
      </c>
      <c r="AF832" s="71" t="str">
        <f>IF(X832&lt;&gt;"",(HOUR(X832)+MINUTE(X832)/60)*custohh,"")</f>
        <v/>
      </c>
      <c r="AG832" s="70"/>
      <c r="AH832" s="71" t="str">
        <f t="shared" si="4"/>
        <v/>
      </c>
      <c r="AI832" s="59"/>
      <c r="AJ832" s="59"/>
      <c r="AK832" s="59"/>
      <c r="AL832" s="72"/>
      <c r="AM832" s="59"/>
      <c r="AN832" s="73"/>
      <c r="AO832" s="59"/>
      <c r="AP832" s="59"/>
      <c r="AQ832" s="74"/>
      <c r="AR832" s="74"/>
      <c r="AS832" s="62"/>
      <c r="AT832" s="62"/>
      <c r="AU832" s="59"/>
    </row>
    <row r="833">
      <c r="A833" s="59"/>
      <c r="B833" s="60" t="str">
        <f>IFERROR(VLOOKUP($A833,contratos,2,FALSE),"")</f>
        <v/>
      </c>
      <c r="C833" s="61" t="str">
        <f t="shared" si="1"/>
        <v/>
      </c>
      <c r="D833" s="62"/>
      <c r="E833" s="62"/>
      <c r="F833" s="63"/>
      <c r="G833" s="62"/>
      <c r="H833" s="65"/>
      <c r="I833" s="65"/>
      <c r="J833" s="66" t="str">
        <f>IF(I833&lt;&gt;"",(I833-H833)-almoco,"")</f>
        <v/>
      </c>
      <c r="K833" s="67"/>
      <c r="L833" s="59"/>
      <c r="M833" s="59"/>
      <c r="N833" s="68"/>
      <c r="O833" s="69"/>
      <c r="P833" s="69"/>
      <c r="Q833" s="59"/>
      <c r="R833" s="69"/>
      <c r="S833" s="59"/>
      <c r="T833" s="59"/>
      <c r="U833" s="62"/>
      <c r="V833" s="65"/>
      <c r="W833" s="65"/>
      <c r="X833" s="66" t="str">
        <f>IF(W833&lt;&gt;"",IF((W833-V833)-almoco&gt;=corte_almoco,(W833-V833)-almoco,(W833-V833)),"")</f>
        <v/>
      </c>
      <c r="Y833" s="66" t="str">
        <f t="shared" si="2"/>
        <v/>
      </c>
      <c r="Z833" s="59"/>
      <c r="AA833" s="59"/>
      <c r="AB833" s="59"/>
      <c r="AC833" s="70"/>
      <c r="AD833" s="70"/>
      <c r="AE833" s="71" t="str">
        <f t="shared" si="3"/>
        <v/>
      </c>
      <c r="AF833" s="71" t="str">
        <f>IF(X833&lt;&gt;"",(HOUR(X833)+MINUTE(X833)/60)*custohh,"")</f>
        <v/>
      </c>
      <c r="AG833" s="70"/>
      <c r="AH833" s="71" t="str">
        <f t="shared" si="4"/>
        <v/>
      </c>
      <c r="AI833" s="59"/>
      <c r="AJ833" s="59"/>
      <c r="AK833" s="59"/>
      <c r="AL833" s="72"/>
      <c r="AM833" s="59"/>
      <c r="AN833" s="73"/>
      <c r="AO833" s="59"/>
      <c r="AP833" s="59"/>
      <c r="AQ833" s="74"/>
      <c r="AR833" s="74"/>
      <c r="AS833" s="62"/>
      <c r="AT833" s="62"/>
      <c r="AU833" s="59"/>
    </row>
    <row r="834">
      <c r="A834" s="59"/>
      <c r="B834" s="60" t="str">
        <f>IFERROR(VLOOKUP($A834,contratos,2,FALSE),"")</f>
        <v/>
      </c>
      <c r="C834" s="61" t="str">
        <f t="shared" si="1"/>
        <v/>
      </c>
      <c r="D834" s="62"/>
      <c r="E834" s="62"/>
      <c r="F834" s="63"/>
      <c r="G834" s="62"/>
      <c r="H834" s="65"/>
      <c r="I834" s="65"/>
      <c r="J834" s="66" t="str">
        <f>IF(I834&lt;&gt;"",(I834-H834)-almoco,"")</f>
        <v/>
      </c>
      <c r="K834" s="67"/>
      <c r="L834" s="59"/>
      <c r="M834" s="59"/>
      <c r="N834" s="68"/>
      <c r="O834" s="69"/>
      <c r="P834" s="69"/>
      <c r="Q834" s="59"/>
      <c r="R834" s="69"/>
      <c r="S834" s="59"/>
      <c r="T834" s="59"/>
      <c r="U834" s="62"/>
      <c r="V834" s="65"/>
      <c r="W834" s="65"/>
      <c r="X834" s="66" t="str">
        <f>IF(W834&lt;&gt;"",IF((W834-V834)-almoco&gt;=corte_almoco,(W834-V834)-almoco,(W834-V834)),"")</f>
        <v/>
      </c>
      <c r="Y834" s="66" t="str">
        <f t="shared" si="2"/>
        <v/>
      </c>
      <c r="Z834" s="59"/>
      <c r="AA834" s="59"/>
      <c r="AB834" s="59"/>
      <c r="AC834" s="70"/>
      <c r="AD834" s="70"/>
      <c r="AE834" s="71" t="str">
        <f t="shared" si="3"/>
        <v/>
      </c>
      <c r="AF834" s="71" t="str">
        <f>IF(X834&lt;&gt;"",(HOUR(X834)+MINUTE(X834)/60)*custohh,"")</f>
        <v/>
      </c>
      <c r="AG834" s="70"/>
      <c r="AH834" s="71" t="str">
        <f t="shared" si="4"/>
        <v/>
      </c>
      <c r="AI834" s="59"/>
      <c r="AJ834" s="59"/>
      <c r="AK834" s="59"/>
      <c r="AL834" s="72"/>
      <c r="AM834" s="59"/>
      <c r="AN834" s="73"/>
      <c r="AO834" s="59"/>
      <c r="AP834" s="59"/>
      <c r="AQ834" s="74"/>
      <c r="AR834" s="74"/>
      <c r="AS834" s="62"/>
      <c r="AT834" s="62"/>
      <c r="AU834" s="59"/>
    </row>
    <row r="835">
      <c r="A835" s="59"/>
      <c r="B835" s="60" t="str">
        <f>IFERROR(VLOOKUP($A835,contratos,2,FALSE),"")</f>
        <v/>
      </c>
      <c r="C835" s="61" t="str">
        <f t="shared" si="1"/>
        <v/>
      </c>
      <c r="D835" s="62"/>
      <c r="E835" s="62"/>
      <c r="F835" s="63"/>
      <c r="G835" s="62"/>
      <c r="H835" s="65"/>
      <c r="I835" s="65"/>
      <c r="J835" s="66" t="str">
        <f>IF(I835&lt;&gt;"",(I835-H835)-almoco,"")</f>
        <v/>
      </c>
      <c r="K835" s="67"/>
      <c r="L835" s="59"/>
      <c r="M835" s="59"/>
      <c r="N835" s="68"/>
      <c r="O835" s="69"/>
      <c r="P835" s="69"/>
      <c r="Q835" s="59"/>
      <c r="R835" s="69"/>
      <c r="S835" s="59"/>
      <c r="T835" s="59"/>
      <c r="U835" s="62"/>
      <c r="V835" s="65"/>
      <c r="W835" s="65"/>
      <c r="X835" s="66" t="str">
        <f>IF(W835&lt;&gt;"",IF((W835-V835)-almoco&gt;=corte_almoco,(W835-V835)-almoco,(W835-V835)),"")</f>
        <v/>
      </c>
      <c r="Y835" s="66" t="str">
        <f t="shared" si="2"/>
        <v/>
      </c>
      <c r="Z835" s="59"/>
      <c r="AA835" s="59"/>
      <c r="AB835" s="59"/>
      <c r="AC835" s="70"/>
      <c r="AD835" s="70"/>
      <c r="AE835" s="71" t="str">
        <f t="shared" si="3"/>
        <v/>
      </c>
      <c r="AF835" s="71" t="str">
        <f>IF(X835&lt;&gt;"",(HOUR(X835)+MINUTE(X835)/60)*custohh,"")</f>
        <v/>
      </c>
      <c r="AG835" s="70"/>
      <c r="AH835" s="71" t="str">
        <f t="shared" si="4"/>
        <v/>
      </c>
      <c r="AI835" s="59"/>
      <c r="AJ835" s="59"/>
      <c r="AK835" s="59"/>
      <c r="AL835" s="72"/>
      <c r="AM835" s="59"/>
      <c r="AN835" s="73"/>
      <c r="AO835" s="59"/>
      <c r="AP835" s="59"/>
      <c r="AQ835" s="74"/>
      <c r="AR835" s="74"/>
      <c r="AS835" s="62"/>
      <c r="AT835" s="62"/>
      <c r="AU835" s="59"/>
    </row>
    <row r="836">
      <c r="A836" s="59"/>
      <c r="B836" s="60" t="str">
        <f>IFERROR(VLOOKUP($A836,contratos,2,FALSE),"")</f>
        <v/>
      </c>
      <c r="C836" s="61" t="str">
        <f t="shared" si="1"/>
        <v/>
      </c>
      <c r="D836" s="62"/>
      <c r="E836" s="62"/>
      <c r="F836" s="63"/>
      <c r="G836" s="62"/>
      <c r="H836" s="65"/>
      <c r="I836" s="65"/>
      <c r="J836" s="66" t="str">
        <f>IF(I836&lt;&gt;"",(I836-H836)-almoco,"")</f>
        <v/>
      </c>
      <c r="K836" s="67"/>
      <c r="L836" s="59"/>
      <c r="M836" s="59"/>
      <c r="N836" s="68"/>
      <c r="O836" s="69"/>
      <c r="P836" s="69"/>
      <c r="Q836" s="59"/>
      <c r="R836" s="69"/>
      <c r="S836" s="59"/>
      <c r="T836" s="59"/>
      <c r="U836" s="62"/>
      <c r="V836" s="65"/>
      <c r="W836" s="65"/>
      <c r="X836" s="66" t="str">
        <f>IF(W836&lt;&gt;"",IF((W836-V836)-almoco&gt;=corte_almoco,(W836-V836)-almoco,(W836-V836)),"")</f>
        <v/>
      </c>
      <c r="Y836" s="66" t="str">
        <f t="shared" si="2"/>
        <v/>
      </c>
      <c r="Z836" s="59"/>
      <c r="AA836" s="59"/>
      <c r="AB836" s="59"/>
      <c r="AC836" s="70"/>
      <c r="AD836" s="70"/>
      <c r="AE836" s="71" t="str">
        <f t="shared" si="3"/>
        <v/>
      </c>
      <c r="AF836" s="71" t="str">
        <f>IF(X836&lt;&gt;"",(HOUR(X836)+MINUTE(X836)/60)*custohh,"")</f>
        <v/>
      </c>
      <c r="AG836" s="70"/>
      <c r="AH836" s="71" t="str">
        <f t="shared" si="4"/>
        <v/>
      </c>
      <c r="AI836" s="59"/>
      <c r="AJ836" s="59"/>
      <c r="AK836" s="59"/>
      <c r="AL836" s="72"/>
      <c r="AM836" s="59"/>
      <c r="AN836" s="73"/>
      <c r="AO836" s="59"/>
      <c r="AP836" s="59"/>
      <c r="AQ836" s="74"/>
      <c r="AR836" s="74"/>
      <c r="AS836" s="62"/>
      <c r="AT836" s="62"/>
      <c r="AU836" s="59"/>
    </row>
    <row r="837">
      <c r="A837" s="59"/>
      <c r="B837" s="60" t="str">
        <f>IFERROR(VLOOKUP($A837,contratos,2,FALSE),"")</f>
        <v/>
      </c>
      <c r="C837" s="61" t="str">
        <f t="shared" si="1"/>
        <v/>
      </c>
      <c r="D837" s="62"/>
      <c r="E837" s="62"/>
      <c r="F837" s="63"/>
      <c r="G837" s="62"/>
      <c r="H837" s="65"/>
      <c r="I837" s="65"/>
      <c r="J837" s="66" t="str">
        <f>IF(I837&lt;&gt;"",(I837-H837)-almoco,"")</f>
        <v/>
      </c>
      <c r="K837" s="67"/>
      <c r="L837" s="59"/>
      <c r="M837" s="59"/>
      <c r="N837" s="68"/>
      <c r="O837" s="69"/>
      <c r="P837" s="69"/>
      <c r="Q837" s="59"/>
      <c r="R837" s="69"/>
      <c r="S837" s="59"/>
      <c r="T837" s="59"/>
      <c r="U837" s="62"/>
      <c r="V837" s="65"/>
      <c r="W837" s="65"/>
      <c r="X837" s="66" t="str">
        <f>IF(W837&lt;&gt;"",IF((W837-V837)-almoco&gt;=corte_almoco,(W837-V837)-almoco,(W837-V837)),"")</f>
        <v/>
      </c>
      <c r="Y837" s="66" t="str">
        <f t="shared" si="2"/>
        <v/>
      </c>
      <c r="Z837" s="59"/>
      <c r="AA837" s="59"/>
      <c r="AB837" s="59"/>
      <c r="AC837" s="70"/>
      <c r="AD837" s="70"/>
      <c r="AE837" s="71" t="str">
        <f t="shared" si="3"/>
        <v/>
      </c>
      <c r="AF837" s="71" t="str">
        <f>IF(X837&lt;&gt;"",(HOUR(X837)+MINUTE(X837)/60)*custohh,"")</f>
        <v/>
      </c>
      <c r="AG837" s="70"/>
      <c r="AH837" s="71" t="str">
        <f t="shared" si="4"/>
        <v/>
      </c>
      <c r="AI837" s="59"/>
      <c r="AJ837" s="59"/>
      <c r="AK837" s="59"/>
      <c r="AL837" s="72"/>
      <c r="AM837" s="59"/>
      <c r="AN837" s="73"/>
      <c r="AO837" s="59"/>
      <c r="AP837" s="59"/>
      <c r="AQ837" s="74"/>
      <c r="AR837" s="74"/>
      <c r="AS837" s="62"/>
      <c r="AT837" s="62"/>
      <c r="AU837" s="59"/>
    </row>
    <row r="838">
      <c r="A838" s="59"/>
      <c r="B838" s="60" t="str">
        <f>IFERROR(VLOOKUP($A838,contratos,2,FALSE),"")</f>
        <v/>
      </c>
      <c r="C838" s="61" t="str">
        <f t="shared" si="1"/>
        <v/>
      </c>
      <c r="D838" s="62"/>
      <c r="E838" s="62"/>
      <c r="F838" s="63"/>
      <c r="G838" s="62"/>
      <c r="H838" s="65"/>
      <c r="I838" s="65"/>
      <c r="J838" s="66" t="str">
        <f>IF(I838&lt;&gt;"",(I838-H838)-almoco,"")</f>
        <v/>
      </c>
      <c r="K838" s="67"/>
      <c r="L838" s="59"/>
      <c r="M838" s="59"/>
      <c r="N838" s="68"/>
      <c r="O838" s="69"/>
      <c r="P838" s="69"/>
      <c r="Q838" s="59"/>
      <c r="R838" s="69"/>
      <c r="S838" s="59"/>
      <c r="T838" s="59"/>
      <c r="U838" s="62"/>
      <c r="V838" s="65"/>
      <c r="W838" s="65"/>
      <c r="X838" s="66" t="str">
        <f>IF(W838&lt;&gt;"",IF((W838-V838)-almoco&gt;=corte_almoco,(W838-V838)-almoco,(W838-V838)),"")</f>
        <v/>
      </c>
      <c r="Y838" s="66" t="str">
        <f t="shared" si="2"/>
        <v/>
      </c>
      <c r="Z838" s="59"/>
      <c r="AA838" s="59"/>
      <c r="AB838" s="59"/>
      <c r="AC838" s="70"/>
      <c r="AD838" s="70"/>
      <c r="AE838" s="71" t="str">
        <f t="shared" si="3"/>
        <v/>
      </c>
      <c r="AF838" s="71" t="str">
        <f>IF(X838&lt;&gt;"",(HOUR(X838)+MINUTE(X838)/60)*custohh,"")</f>
        <v/>
      </c>
      <c r="AG838" s="70"/>
      <c r="AH838" s="71" t="str">
        <f t="shared" si="4"/>
        <v/>
      </c>
      <c r="AI838" s="59"/>
      <c r="AJ838" s="59"/>
      <c r="AK838" s="59"/>
      <c r="AL838" s="72"/>
      <c r="AM838" s="59"/>
      <c r="AN838" s="73"/>
      <c r="AO838" s="59"/>
      <c r="AP838" s="59"/>
      <c r="AQ838" s="74"/>
      <c r="AR838" s="74"/>
      <c r="AS838" s="62"/>
      <c r="AT838" s="62"/>
      <c r="AU838" s="59"/>
    </row>
    <row r="839">
      <c r="A839" s="59"/>
      <c r="B839" s="60" t="str">
        <f>IFERROR(VLOOKUP($A839,contratos,2,FALSE),"")</f>
        <v/>
      </c>
      <c r="C839" s="61" t="str">
        <f t="shared" si="1"/>
        <v/>
      </c>
      <c r="D839" s="62"/>
      <c r="E839" s="62"/>
      <c r="F839" s="63"/>
      <c r="G839" s="62"/>
      <c r="H839" s="65"/>
      <c r="I839" s="65"/>
      <c r="J839" s="66" t="str">
        <f>IF(I839&lt;&gt;"",(I839-H839)-almoco,"")</f>
        <v/>
      </c>
      <c r="K839" s="67"/>
      <c r="L839" s="59"/>
      <c r="M839" s="59"/>
      <c r="N839" s="68"/>
      <c r="O839" s="69"/>
      <c r="P839" s="69"/>
      <c r="Q839" s="59"/>
      <c r="R839" s="69"/>
      <c r="S839" s="59"/>
      <c r="T839" s="59"/>
      <c r="U839" s="62"/>
      <c r="V839" s="65"/>
      <c r="W839" s="65"/>
      <c r="X839" s="66" t="str">
        <f>IF(W839&lt;&gt;"",IF((W839-V839)-almoco&gt;=corte_almoco,(W839-V839)-almoco,(W839-V839)),"")</f>
        <v/>
      </c>
      <c r="Y839" s="66" t="str">
        <f t="shared" si="2"/>
        <v/>
      </c>
      <c r="Z839" s="59"/>
      <c r="AA839" s="59"/>
      <c r="AB839" s="59"/>
      <c r="AC839" s="70"/>
      <c r="AD839" s="70"/>
      <c r="AE839" s="71" t="str">
        <f t="shared" si="3"/>
        <v/>
      </c>
      <c r="AF839" s="71" t="str">
        <f>IF(X839&lt;&gt;"",(HOUR(X839)+MINUTE(X839)/60)*custohh,"")</f>
        <v/>
      </c>
      <c r="AG839" s="70"/>
      <c r="AH839" s="71" t="str">
        <f t="shared" si="4"/>
        <v/>
      </c>
      <c r="AI839" s="59"/>
      <c r="AJ839" s="59"/>
      <c r="AK839" s="59"/>
      <c r="AL839" s="72"/>
      <c r="AM839" s="59"/>
      <c r="AN839" s="73"/>
      <c r="AO839" s="59"/>
      <c r="AP839" s="59"/>
      <c r="AQ839" s="74"/>
      <c r="AR839" s="74"/>
      <c r="AS839" s="62"/>
      <c r="AT839" s="62"/>
      <c r="AU839" s="59"/>
    </row>
    <row r="840">
      <c r="A840" s="59"/>
      <c r="B840" s="60" t="str">
        <f>IFERROR(VLOOKUP($A840,contratos,2,FALSE),"")</f>
        <v/>
      </c>
      <c r="C840" s="61" t="str">
        <f t="shared" si="1"/>
        <v/>
      </c>
      <c r="D840" s="62"/>
      <c r="E840" s="62"/>
      <c r="F840" s="63"/>
      <c r="G840" s="62"/>
      <c r="H840" s="65"/>
      <c r="I840" s="65"/>
      <c r="J840" s="66" t="str">
        <f>IF(I840&lt;&gt;"",(I840-H840)-almoco,"")</f>
        <v/>
      </c>
      <c r="K840" s="67"/>
      <c r="L840" s="59"/>
      <c r="M840" s="59"/>
      <c r="N840" s="68"/>
      <c r="O840" s="69"/>
      <c r="P840" s="69"/>
      <c r="Q840" s="59"/>
      <c r="R840" s="69"/>
      <c r="S840" s="59"/>
      <c r="T840" s="59"/>
      <c r="U840" s="62"/>
      <c r="V840" s="65"/>
      <c r="W840" s="65"/>
      <c r="X840" s="66" t="str">
        <f>IF(W840&lt;&gt;"",IF((W840-V840)-almoco&gt;=corte_almoco,(W840-V840)-almoco,(W840-V840)),"")</f>
        <v/>
      </c>
      <c r="Y840" s="66" t="str">
        <f t="shared" si="2"/>
        <v/>
      </c>
      <c r="Z840" s="59"/>
      <c r="AA840" s="59"/>
      <c r="AB840" s="59"/>
      <c r="AC840" s="70"/>
      <c r="AD840" s="70"/>
      <c r="AE840" s="71" t="str">
        <f t="shared" si="3"/>
        <v/>
      </c>
      <c r="AF840" s="71" t="str">
        <f>IF(X840&lt;&gt;"",(HOUR(X840)+MINUTE(X840)/60)*custohh,"")</f>
        <v/>
      </c>
      <c r="AG840" s="70"/>
      <c r="AH840" s="71" t="str">
        <f t="shared" si="4"/>
        <v/>
      </c>
      <c r="AI840" s="59"/>
      <c r="AJ840" s="59"/>
      <c r="AK840" s="59"/>
      <c r="AL840" s="72"/>
      <c r="AM840" s="59"/>
      <c r="AN840" s="73"/>
      <c r="AO840" s="59"/>
      <c r="AP840" s="59"/>
      <c r="AQ840" s="74"/>
      <c r="AR840" s="74"/>
      <c r="AS840" s="62"/>
      <c r="AT840" s="62"/>
      <c r="AU840" s="59"/>
    </row>
    <row r="841">
      <c r="A841" s="59"/>
      <c r="B841" s="60" t="str">
        <f>IFERROR(VLOOKUP($A841,contratos,2,FALSE),"")</f>
        <v/>
      </c>
      <c r="C841" s="61" t="str">
        <f t="shared" si="1"/>
        <v/>
      </c>
      <c r="D841" s="62"/>
      <c r="E841" s="62"/>
      <c r="F841" s="63"/>
      <c r="G841" s="62"/>
      <c r="H841" s="65"/>
      <c r="I841" s="65"/>
      <c r="J841" s="66" t="str">
        <f>IF(I841&lt;&gt;"",(I841-H841)-almoco,"")</f>
        <v/>
      </c>
      <c r="K841" s="67"/>
      <c r="L841" s="59"/>
      <c r="M841" s="59"/>
      <c r="N841" s="68"/>
      <c r="O841" s="69"/>
      <c r="P841" s="69"/>
      <c r="Q841" s="59"/>
      <c r="R841" s="69"/>
      <c r="S841" s="59"/>
      <c r="T841" s="59"/>
      <c r="U841" s="62"/>
      <c r="V841" s="65"/>
      <c r="W841" s="65"/>
      <c r="X841" s="66" t="str">
        <f>IF(W841&lt;&gt;"",IF((W841-V841)-almoco&gt;=corte_almoco,(W841-V841)-almoco,(W841-V841)),"")</f>
        <v/>
      </c>
      <c r="Y841" s="66" t="str">
        <f t="shared" si="2"/>
        <v/>
      </c>
      <c r="Z841" s="59"/>
      <c r="AA841" s="59"/>
      <c r="AB841" s="59"/>
      <c r="AC841" s="70"/>
      <c r="AD841" s="70"/>
      <c r="AE841" s="71" t="str">
        <f t="shared" si="3"/>
        <v/>
      </c>
      <c r="AF841" s="71" t="str">
        <f>IF(X841&lt;&gt;"",(HOUR(X841)+MINUTE(X841)/60)*custohh,"")</f>
        <v/>
      </c>
      <c r="AG841" s="70"/>
      <c r="AH841" s="71" t="str">
        <f t="shared" si="4"/>
        <v/>
      </c>
      <c r="AI841" s="59"/>
      <c r="AJ841" s="59"/>
      <c r="AK841" s="59"/>
      <c r="AL841" s="72"/>
      <c r="AM841" s="59"/>
      <c r="AN841" s="73"/>
      <c r="AO841" s="59"/>
      <c r="AP841" s="59"/>
      <c r="AQ841" s="74"/>
      <c r="AR841" s="74"/>
      <c r="AS841" s="62"/>
      <c r="AT841" s="62"/>
      <c r="AU841" s="59"/>
    </row>
    <row r="842">
      <c r="A842" s="59"/>
      <c r="B842" s="60" t="str">
        <f>IFERROR(VLOOKUP($A842,contratos,2,FALSE),"")</f>
        <v/>
      </c>
      <c r="C842" s="61" t="str">
        <f t="shared" si="1"/>
        <v/>
      </c>
      <c r="D842" s="62"/>
      <c r="E842" s="62"/>
      <c r="F842" s="63"/>
      <c r="G842" s="62"/>
      <c r="H842" s="65"/>
      <c r="I842" s="65"/>
      <c r="J842" s="66" t="str">
        <f>IF(I842&lt;&gt;"",(I842-H842)-almoco,"")</f>
        <v/>
      </c>
      <c r="K842" s="67"/>
      <c r="L842" s="59"/>
      <c r="M842" s="59"/>
      <c r="N842" s="68"/>
      <c r="O842" s="69"/>
      <c r="P842" s="69"/>
      <c r="Q842" s="59"/>
      <c r="R842" s="69"/>
      <c r="S842" s="59"/>
      <c r="T842" s="59"/>
      <c r="U842" s="62"/>
      <c r="V842" s="65"/>
      <c r="W842" s="65"/>
      <c r="X842" s="66" t="str">
        <f>IF(W842&lt;&gt;"",IF((W842-V842)-almoco&gt;=corte_almoco,(W842-V842)-almoco,(W842-V842)),"")</f>
        <v/>
      </c>
      <c r="Y842" s="66" t="str">
        <f t="shared" si="2"/>
        <v/>
      </c>
      <c r="Z842" s="59"/>
      <c r="AA842" s="59"/>
      <c r="AB842" s="59"/>
      <c r="AC842" s="70"/>
      <c r="AD842" s="70"/>
      <c r="AE842" s="71" t="str">
        <f t="shared" si="3"/>
        <v/>
      </c>
      <c r="AF842" s="71" t="str">
        <f>IF(X842&lt;&gt;"",(HOUR(X842)+MINUTE(X842)/60)*custohh,"")</f>
        <v/>
      </c>
      <c r="AG842" s="70"/>
      <c r="AH842" s="71" t="str">
        <f t="shared" si="4"/>
        <v/>
      </c>
      <c r="AI842" s="59"/>
      <c r="AJ842" s="59"/>
      <c r="AK842" s="59"/>
      <c r="AL842" s="72"/>
      <c r="AM842" s="59"/>
      <c r="AN842" s="73"/>
      <c r="AO842" s="59"/>
      <c r="AP842" s="59"/>
      <c r="AQ842" s="74"/>
      <c r="AR842" s="74"/>
      <c r="AS842" s="62"/>
      <c r="AT842" s="62"/>
      <c r="AU842" s="59"/>
    </row>
    <row r="843">
      <c r="A843" s="59"/>
      <c r="B843" s="60" t="str">
        <f>IFERROR(VLOOKUP($A843,contratos,2,FALSE),"")</f>
        <v/>
      </c>
      <c r="C843" s="61" t="str">
        <f t="shared" si="1"/>
        <v/>
      </c>
      <c r="D843" s="62"/>
      <c r="E843" s="62"/>
      <c r="F843" s="63"/>
      <c r="G843" s="62"/>
      <c r="H843" s="65"/>
      <c r="I843" s="65"/>
      <c r="J843" s="66" t="str">
        <f>IF(I843&lt;&gt;"",(I843-H843)-almoco,"")</f>
        <v/>
      </c>
      <c r="K843" s="67"/>
      <c r="L843" s="59"/>
      <c r="M843" s="59"/>
      <c r="N843" s="68"/>
      <c r="O843" s="69"/>
      <c r="P843" s="69"/>
      <c r="Q843" s="59"/>
      <c r="R843" s="69"/>
      <c r="S843" s="59"/>
      <c r="T843" s="59"/>
      <c r="U843" s="62"/>
      <c r="V843" s="65"/>
      <c r="W843" s="65"/>
      <c r="X843" s="66" t="str">
        <f>IF(W843&lt;&gt;"",IF((W843-V843)-almoco&gt;=corte_almoco,(W843-V843)-almoco,(W843-V843)),"")</f>
        <v/>
      </c>
      <c r="Y843" s="66" t="str">
        <f t="shared" si="2"/>
        <v/>
      </c>
      <c r="Z843" s="59"/>
      <c r="AA843" s="59"/>
      <c r="AB843" s="59"/>
      <c r="AC843" s="70"/>
      <c r="AD843" s="70"/>
      <c r="AE843" s="71" t="str">
        <f t="shared" si="3"/>
        <v/>
      </c>
      <c r="AF843" s="71" t="str">
        <f>IF(X843&lt;&gt;"",(HOUR(X843)+MINUTE(X843)/60)*custohh,"")</f>
        <v/>
      </c>
      <c r="AG843" s="70"/>
      <c r="AH843" s="71" t="str">
        <f t="shared" si="4"/>
        <v/>
      </c>
      <c r="AI843" s="59"/>
      <c r="AJ843" s="59"/>
      <c r="AK843" s="59"/>
      <c r="AL843" s="72"/>
      <c r="AM843" s="59"/>
      <c r="AN843" s="73"/>
      <c r="AO843" s="59"/>
      <c r="AP843" s="59"/>
      <c r="AQ843" s="74"/>
      <c r="AR843" s="74"/>
      <c r="AS843" s="62"/>
      <c r="AT843" s="62"/>
      <c r="AU843" s="59"/>
    </row>
    <row r="844">
      <c r="A844" s="59"/>
      <c r="B844" s="60" t="str">
        <f>IFERROR(VLOOKUP($A844,contratos,2,FALSE),"")</f>
        <v/>
      </c>
      <c r="C844" s="61" t="str">
        <f t="shared" si="1"/>
        <v/>
      </c>
      <c r="D844" s="62"/>
      <c r="E844" s="62"/>
      <c r="F844" s="63"/>
      <c r="G844" s="62"/>
      <c r="H844" s="65"/>
      <c r="I844" s="65"/>
      <c r="J844" s="66" t="str">
        <f>IF(I844&lt;&gt;"",(I844-H844)-almoco,"")</f>
        <v/>
      </c>
      <c r="K844" s="67"/>
      <c r="L844" s="59"/>
      <c r="M844" s="59"/>
      <c r="N844" s="68"/>
      <c r="O844" s="69"/>
      <c r="P844" s="69"/>
      <c r="Q844" s="59"/>
      <c r="R844" s="69"/>
      <c r="S844" s="59"/>
      <c r="T844" s="59"/>
      <c r="U844" s="62"/>
      <c r="V844" s="65"/>
      <c r="W844" s="65"/>
      <c r="X844" s="66" t="str">
        <f>IF(W844&lt;&gt;"",IF((W844-V844)-almoco&gt;=corte_almoco,(W844-V844)-almoco,(W844-V844)),"")</f>
        <v/>
      </c>
      <c r="Y844" s="66" t="str">
        <f t="shared" si="2"/>
        <v/>
      </c>
      <c r="Z844" s="59"/>
      <c r="AA844" s="59"/>
      <c r="AB844" s="59"/>
      <c r="AC844" s="70"/>
      <c r="AD844" s="70"/>
      <c r="AE844" s="71" t="str">
        <f t="shared" si="3"/>
        <v/>
      </c>
      <c r="AF844" s="71" t="str">
        <f>IF(X844&lt;&gt;"",(HOUR(X844)+MINUTE(X844)/60)*custohh,"")</f>
        <v/>
      </c>
      <c r="AG844" s="70"/>
      <c r="AH844" s="71" t="str">
        <f t="shared" si="4"/>
        <v/>
      </c>
      <c r="AI844" s="59"/>
      <c r="AJ844" s="59"/>
      <c r="AK844" s="59"/>
      <c r="AL844" s="72"/>
      <c r="AM844" s="59"/>
      <c r="AN844" s="73"/>
      <c r="AO844" s="59"/>
      <c r="AP844" s="59"/>
      <c r="AQ844" s="74"/>
      <c r="AR844" s="74"/>
      <c r="AS844" s="62"/>
      <c r="AT844" s="62"/>
      <c r="AU844" s="59"/>
    </row>
    <row r="845">
      <c r="A845" s="59"/>
      <c r="B845" s="60" t="str">
        <f>IFERROR(VLOOKUP($A845,contratos,2,FALSE),"")</f>
        <v/>
      </c>
      <c r="C845" s="61" t="str">
        <f t="shared" si="1"/>
        <v/>
      </c>
      <c r="D845" s="62"/>
      <c r="E845" s="62"/>
      <c r="F845" s="63"/>
      <c r="G845" s="62"/>
      <c r="H845" s="65"/>
      <c r="I845" s="65"/>
      <c r="J845" s="66" t="str">
        <f>IF(I845&lt;&gt;"",(I845-H845)-almoco,"")</f>
        <v/>
      </c>
      <c r="K845" s="67"/>
      <c r="L845" s="59"/>
      <c r="M845" s="59"/>
      <c r="N845" s="68"/>
      <c r="O845" s="69"/>
      <c r="P845" s="69"/>
      <c r="Q845" s="59"/>
      <c r="R845" s="69"/>
      <c r="S845" s="59"/>
      <c r="T845" s="59"/>
      <c r="U845" s="62"/>
      <c r="V845" s="65"/>
      <c r="W845" s="65"/>
      <c r="X845" s="66" t="str">
        <f>IF(W845&lt;&gt;"",IF((W845-V845)-almoco&gt;=corte_almoco,(W845-V845)-almoco,(W845-V845)),"")</f>
        <v/>
      </c>
      <c r="Y845" s="66" t="str">
        <f t="shared" si="2"/>
        <v/>
      </c>
      <c r="Z845" s="59"/>
      <c r="AA845" s="59"/>
      <c r="AB845" s="59"/>
      <c r="AC845" s="70"/>
      <c r="AD845" s="70"/>
      <c r="AE845" s="71" t="str">
        <f t="shared" si="3"/>
        <v/>
      </c>
      <c r="AF845" s="71" t="str">
        <f>IF(X845&lt;&gt;"",(HOUR(X845)+MINUTE(X845)/60)*custohh,"")</f>
        <v/>
      </c>
      <c r="AG845" s="70"/>
      <c r="AH845" s="71" t="str">
        <f t="shared" si="4"/>
        <v/>
      </c>
      <c r="AI845" s="59"/>
      <c r="AJ845" s="59"/>
      <c r="AK845" s="59"/>
      <c r="AL845" s="72"/>
      <c r="AM845" s="59"/>
      <c r="AN845" s="73"/>
      <c r="AO845" s="59"/>
      <c r="AP845" s="59"/>
      <c r="AQ845" s="74"/>
      <c r="AR845" s="74"/>
      <c r="AS845" s="62"/>
      <c r="AT845" s="62"/>
      <c r="AU845" s="59"/>
    </row>
    <row r="846">
      <c r="A846" s="59"/>
      <c r="B846" s="60" t="str">
        <f>IFERROR(VLOOKUP($A846,contratos,2,FALSE),"")</f>
        <v/>
      </c>
      <c r="C846" s="61" t="str">
        <f t="shared" si="1"/>
        <v/>
      </c>
      <c r="D846" s="62"/>
      <c r="E846" s="62"/>
      <c r="F846" s="63"/>
      <c r="G846" s="62"/>
      <c r="H846" s="65"/>
      <c r="I846" s="65"/>
      <c r="J846" s="66" t="str">
        <f>IF(I846&lt;&gt;"",(I846-H846)-almoco,"")</f>
        <v/>
      </c>
      <c r="K846" s="67"/>
      <c r="L846" s="59"/>
      <c r="M846" s="59"/>
      <c r="N846" s="68"/>
      <c r="O846" s="69"/>
      <c r="P846" s="69"/>
      <c r="Q846" s="59"/>
      <c r="R846" s="69"/>
      <c r="S846" s="59"/>
      <c r="T846" s="59"/>
      <c r="U846" s="62"/>
      <c r="V846" s="65"/>
      <c r="W846" s="65"/>
      <c r="X846" s="66" t="str">
        <f>IF(W846&lt;&gt;"",IF((W846-V846)-almoco&gt;=corte_almoco,(W846-V846)-almoco,(W846-V846)),"")</f>
        <v/>
      </c>
      <c r="Y846" s="66" t="str">
        <f t="shared" si="2"/>
        <v/>
      </c>
      <c r="Z846" s="59"/>
      <c r="AA846" s="59"/>
      <c r="AB846" s="59"/>
      <c r="AC846" s="70"/>
      <c r="AD846" s="70"/>
      <c r="AE846" s="71" t="str">
        <f t="shared" si="3"/>
        <v/>
      </c>
      <c r="AF846" s="71" t="str">
        <f>IF(X846&lt;&gt;"",(HOUR(X846)+MINUTE(X846)/60)*custohh,"")</f>
        <v/>
      </c>
      <c r="AG846" s="70"/>
      <c r="AH846" s="71" t="str">
        <f t="shared" si="4"/>
        <v/>
      </c>
      <c r="AI846" s="59"/>
      <c r="AJ846" s="59"/>
      <c r="AK846" s="59"/>
      <c r="AL846" s="72"/>
      <c r="AM846" s="59"/>
      <c r="AN846" s="73"/>
      <c r="AO846" s="59"/>
      <c r="AP846" s="59"/>
      <c r="AQ846" s="74"/>
      <c r="AR846" s="74"/>
      <c r="AS846" s="62"/>
      <c r="AT846" s="62"/>
      <c r="AU846" s="59"/>
    </row>
    <row r="847">
      <c r="A847" s="59"/>
      <c r="B847" s="60" t="str">
        <f>IFERROR(VLOOKUP($A847,contratos,2,FALSE),"")</f>
        <v/>
      </c>
      <c r="C847" s="61" t="str">
        <f t="shared" si="1"/>
        <v/>
      </c>
      <c r="D847" s="62"/>
      <c r="E847" s="62"/>
      <c r="F847" s="63"/>
      <c r="G847" s="62"/>
      <c r="H847" s="65"/>
      <c r="I847" s="65"/>
      <c r="J847" s="66" t="str">
        <f>IF(I847&lt;&gt;"",(I847-H847)-almoco,"")</f>
        <v/>
      </c>
      <c r="K847" s="67"/>
      <c r="L847" s="59"/>
      <c r="M847" s="59"/>
      <c r="N847" s="68"/>
      <c r="O847" s="69"/>
      <c r="P847" s="69"/>
      <c r="Q847" s="59"/>
      <c r="R847" s="69"/>
      <c r="S847" s="59"/>
      <c r="T847" s="59"/>
      <c r="U847" s="62"/>
      <c r="V847" s="65"/>
      <c r="W847" s="65"/>
      <c r="X847" s="66" t="str">
        <f>IF(W847&lt;&gt;"",IF((W847-V847)-almoco&gt;=corte_almoco,(W847-V847)-almoco,(W847-V847)),"")</f>
        <v/>
      </c>
      <c r="Y847" s="66" t="str">
        <f t="shared" si="2"/>
        <v/>
      </c>
      <c r="Z847" s="59"/>
      <c r="AA847" s="59"/>
      <c r="AB847" s="59"/>
      <c r="AC847" s="70"/>
      <c r="AD847" s="70"/>
      <c r="AE847" s="71" t="str">
        <f t="shared" si="3"/>
        <v/>
      </c>
      <c r="AF847" s="71" t="str">
        <f>IF(X847&lt;&gt;"",(HOUR(X847)+MINUTE(X847)/60)*custohh,"")</f>
        <v/>
      </c>
      <c r="AG847" s="70"/>
      <c r="AH847" s="71" t="str">
        <f t="shared" si="4"/>
        <v/>
      </c>
      <c r="AI847" s="59"/>
      <c r="AJ847" s="59"/>
      <c r="AK847" s="59"/>
      <c r="AL847" s="72"/>
      <c r="AM847" s="59"/>
      <c r="AN847" s="73"/>
      <c r="AO847" s="59"/>
      <c r="AP847" s="59"/>
      <c r="AQ847" s="74"/>
      <c r="AR847" s="74"/>
      <c r="AS847" s="62"/>
      <c r="AT847" s="62"/>
      <c r="AU847" s="59"/>
    </row>
    <row r="848">
      <c r="A848" s="59"/>
      <c r="B848" s="60" t="str">
        <f>IFERROR(VLOOKUP($A848,contratos,2,FALSE),"")</f>
        <v/>
      </c>
      <c r="C848" s="61" t="str">
        <f t="shared" si="1"/>
        <v/>
      </c>
      <c r="D848" s="62"/>
      <c r="E848" s="62"/>
      <c r="F848" s="63"/>
      <c r="G848" s="62"/>
      <c r="H848" s="65"/>
      <c r="I848" s="65"/>
      <c r="J848" s="66" t="str">
        <f>IF(I848&lt;&gt;"",(I848-H848)-almoco,"")</f>
        <v/>
      </c>
      <c r="K848" s="67"/>
      <c r="L848" s="59"/>
      <c r="M848" s="59"/>
      <c r="N848" s="68"/>
      <c r="O848" s="69"/>
      <c r="P848" s="69"/>
      <c r="Q848" s="59"/>
      <c r="R848" s="69"/>
      <c r="S848" s="59"/>
      <c r="T848" s="59"/>
      <c r="U848" s="62"/>
      <c r="V848" s="65"/>
      <c r="W848" s="65"/>
      <c r="X848" s="66" t="str">
        <f>IF(W848&lt;&gt;"",IF((W848-V848)-almoco&gt;=corte_almoco,(W848-V848)-almoco,(W848-V848)),"")</f>
        <v/>
      </c>
      <c r="Y848" s="66" t="str">
        <f t="shared" si="2"/>
        <v/>
      </c>
      <c r="Z848" s="59"/>
      <c r="AA848" s="59"/>
      <c r="AB848" s="59"/>
      <c r="AC848" s="70"/>
      <c r="AD848" s="70"/>
      <c r="AE848" s="71" t="str">
        <f t="shared" si="3"/>
        <v/>
      </c>
      <c r="AF848" s="71" t="str">
        <f>IF(X848&lt;&gt;"",(HOUR(X848)+MINUTE(X848)/60)*custohh,"")</f>
        <v/>
      </c>
      <c r="AG848" s="70"/>
      <c r="AH848" s="71" t="str">
        <f t="shared" si="4"/>
        <v/>
      </c>
      <c r="AI848" s="59"/>
      <c r="AJ848" s="59"/>
      <c r="AK848" s="59"/>
      <c r="AL848" s="72"/>
      <c r="AM848" s="59"/>
      <c r="AN848" s="73"/>
      <c r="AO848" s="59"/>
      <c r="AP848" s="59"/>
      <c r="AQ848" s="74"/>
      <c r="AR848" s="74"/>
      <c r="AS848" s="62"/>
      <c r="AT848" s="62"/>
      <c r="AU848" s="59"/>
    </row>
    <row r="849">
      <c r="A849" s="59"/>
      <c r="B849" s="60" t="str">
        <f>IFERROR(VLOOKUP($A849,contratos,2,FALSE),"")</f>
        <v/>
      </c>
      <c r="C849" s="61" t="str">
        <f t="shared" si="1"/>
        <v/>
      </c>
      <c r="D849" s="62"/>
      <c r="E849" s="62"/>
      <c r="F849" s="63"/>
      <c r="G849" s="62"/>
      <c r="H849" s="65"/>
      <c r="I849" s="65"/>
      <c r="J849" s="66" t="str">
        <f>IF(I849&lt;&gt;"",(I849-H849)-almoco,"")</f>
        <v/>
      </c>
      <c r="K849" s="67"/>
      <c r="L849" s="59"/>
      <c r="M849" s="59"/>
      <c r="N849" s="68"/>
      <c r="O849" s="69"/>
      <c r="P849" s="69"/>
      <c r="Q849" s="59"/>
      <c r="R849" s="69"/>
      <c r="S849" s="59"/>
      <c r="T849" s="59"/>
      <c r="U849" s="62"/>
      <c r="V849" s="65"/>
      <c r="W849" s="65"/>
      <c r="X849" s="66" t="str">
        <f>IF(W849&lt;&gt;"",IF((W849-V849)-almoco&gt;=corte_almoco,(W849-V849)-almoco,(W849-V849)),"")</f>
        <v/>
      </c>
      <c r="Y849" s="66" t="str">
        <f t="shared" si="2"/>
        <v/>
      </c>
      <c r="Z849" s="59"/>
      <c r="AA849" s="59"/>
      <c r="AB849" s="59"/>
      <c r="AC849" s="70"/>
      <c r="AD849" s="70"/>
      <c r="AE849" s="71" t="str">
        <f t="shared" si="3"/>
        <v/>
      </c>
      <c r="AF849" s="71" t="str">
        <f>IF(X849&lt;&gt;"",(HOUR(X849)+MINUTE(X849)/60)*custohh,"")</f>
        <v/>
      </c>
      <c r="AG849" s="70"/>
      <c r="AH849" s="71" t="str">
        <f t="shared" si="4"/>
        <v/>
      </c>
      <c r="AI849" s="59"/>
      <c r="AJ849" s="59"/>
      <c r="AK849" s="59"/>
      <c r="AL849" s="72"/>
      <c r="AM849" s="59"/>
      <c r="AN849" s="73"/>
      <c r="AO849" s="59"/>
      <c r="AP849" s="59"/>
      <c r="AQ849" s="74"/>
      <c r="AR849" s="74"/>
      <c r="AS849" s="62"/>
      <c r="AT849" s="62"/>
      <c r="AU849" s="59"/>
    </row>
    <row r="850">
      <c r="A850" s="59"/>
      <c r="B850" s="60" t="str">
        <f>IFERROR(VLOOKUP($A850,contratos,2,FALSE),"")</f>
        <v/>
      </c>
      <c r="C850" s="61" t="str">
        <f t="shared" si="1"/>
        <v/>
      </c>
      <c r="D850" s="62"/>
      <c r="E850" s="62"/>
      <c r="F850" s="63"/>
      <c r="G850" s="62"/>
      <c r="H850" s="65"/>
      <c r="I850" s="65"/>
      <c r="J850" s="66" t="str">
        <f>IF(I850&lt;&gt;"",(I850-H850)-almoco,"")</f>
        <v/>
      </c>
      <c r="K850" s="67"/>
      <c r="L850" s="59"/>
      <c r="M850" s="59"/>
      <c r="N850" s="68"/>
      <c r="O850" s="69"/>
      <c r="P850" s="69"/>
      <c r="Q850" s="59"/>
      <c r="R850" s="69"/>
      <c r="S850" s="59"/>
      <c r="T850" s="59"/>
      <c r="U850" s="62"/>
      <c r="V850" s="65"/>
      <c r="W850" s="65"/>
      <c r="X850" s="66" t="str">
        <f>IF(W850&lt;&gt;"",IF((W850-V850)-almoco&gt;=corte_almoco,(W850-V850)-almoco,(W850-V850)),"")</f>
        <v/>
      </c>
      <c r="Y850" s="66" t="str">
        <f t="shared" si="2"/>
        <v/>
      </c>
      <c r="Z850" s="59"/>
      <c r="AA850" s="59"/>
      <c r="AB850" s="59"/>
      <c r="AC850" s="70"/>
      <c r="AD850" s="70"/>
      <c r="AE850" s="71" t="str">
        <f t="shared" si="3"/>
        <v/>
      </c>
      <c r="AF850" s="71" t="str">
        <f>IF(X850&lt;&gt;"",(HOUR(X850)+MINUTE(X850)/60)*custohh,"")</f>
        <v/>
      </c>
      <c r="AG850" s="70"/>
      <c r="AH850" s="71" t="str">
        <f t="shared" si="4"/>
        <v/>
      </c>
      <c r="AI850" s="59"/>
      <c r="AJ850" s="59"/>
      <c r="AK850" s="59"/>
      <c r="AL850" s="72"/>
      <c r="AM850" s="59"/>
      <c r="AN850" s="73"/>
      <c r="AO850" s="59"/>
      <c r="AP850" s="59"/>
      <c r="AQ850" s="74"/>
      <c r="AR850" s="74"/>
      <c r="AS850" s="62"/>
      <c r="AT850" s="62"/>
      <c r="AU850" s="59"/>
    </row>
    <row r="851">
      <c r="A851" s="59"/>
      <c r="B851" s="60" t="str">
        <f>IFERROR(VLOOKUP($A851,contratos,2,FALSE),"")</f>
        <v/>
      </c>
      <c r="C851" s="61" t="str">
        <f t="shared" si="1"/>
        <v/>
      </c>
      <c r="D851" s="62"/>
      <c r="E851" s="62"/>
      <c r="F851" s="63"/>
      <c r="G851" s="62"/>
      <c r="H851" s="65"/>
      <c r="I851" s="65"/>
      <c r="J851" s="66" t="str">
        <f>IF(I851&lt;&gt;"",(I851-H851)-almoco,"")</f>
        <v/>
      </c>
      <c r="K851" s="67"/>
      <c r="L851" s="59"/>
      <c r="M851" s="59"/>
      <c r="N851" s="68"/>
      <c r="O851" s="69"/>
      <c r="P851" s="69"/>
      <c r="Q851" s="59"/>
      <c r="R851" s="69"/>
      <c r="S851" s="59"/>
      <c r="T851" s="59"/>
      <c r="U851" s="62"/>
      <c r="V851" s="65"/>
      <c r="W851" s="65"/>
      <c r="X851" s="66" t="str">
        <f>IF(W851&lt;&gt;"",IF((W851-V851)-almoco&gt;=corte_almoco,(W851-V851)-almoco,(W851-V851)),"")</f>
        <v/>
      </c>
      <c r="Y851" s="66" t="str">
        <f t="shared" si="2"/>
        <v/>
      </c>
      <c r="Z851" s="59"/>
      <c r="AA851" s="59"/>
      <c r="AB851" s="59"/>
      <c r="AC851" s="70"/>
      <c r="AD851" s="70"/>
      <c r="AE851" s="71" t="str">
        <f t="shared" si="3"/>
        <v/>
      </c>
      <c r="AF851" s="71" t="str">
        <f>IF(X851&lt;&gt;"",(HOUR(X851)+MINUTE(X851)/60)*custohh,"")</f>
        <v/>
      </c>
      <c r="AG851" s="70"/>
      <c r="AH851" s="71" t="str">
        <f t="shared" si="4"/>
        <v/>
      </c>
      <c r="AI851" s="59"/>
      <c r="AJ851" s="59"/>
      <c r="AK851" s="59"/>
      <c r="AL851" s="72"/>
      <c r="AM851" s="59"/>
      <c r="AN851" s="73"/>
      <c r="AO851" s="59"/>
      <c r="AP851" s="59"/>
      <c r="AQ851" s="74"/>
      <c r="AR851" s="74"/>
      <c r="AS851" s="62"/>
      <c r="AT851" s="62"/>
      <c r="AU851" s="59"/>
    </row>
    <row r="852">
      <c r="A852" s="59"/>
      <c r="B852" s="60" t="str">
        <f>IFERROR(VLOOKUP($A852,contratos,2,FALSE),"")</f>
        <v/>
      </c>
      <c r="C852" s="61" t="str">
        <f t="shared" si="1"/>
        <v/>
      </c>
      <c r="D852" s="62"/>
      <c r="E852" s="62"/>
      <c r="F852" s="63"/>
      <c r="G852" s="62"/>
      <c r="H852" s="65"/>
      <c r="I852" s="65"/>
      <c r="J852" s="66" t="str">
        <f>IF(I852&lt;&gt;"",(I852-H852)-almoco,"")</f>
        <v/>
      </c>
      <c r="K852" s="67"/>
      <c r="L852" s="59"/>
      <c r="M852" s="59"/>
      <c r="N852" s="68"/>
      <c r="O852" s="69"/>
      <c r="P852" s="69"/>
      <c r="Q852" s="59"/>
      <c r="R852" s="69"/>
      <c r="S852" s="59"/>
      <c r="T852" s="59"/>
      <c r="U852" s="62"/>
      <c r="V852" s="65"/>
      <c r="W852" s="65"/>
      <c r="X852" s="66" t="str">
        <f>IF(W852&lt;&gt;"",IF((W852-V852)-almoco&gt;=corte_almoco,(W852-V852)-almoco,(W852-V852)),"")</f>
        <v/>
      </c>
      <c r="Y852" s="66" t="str">
        <f t="shared" si="2"/>
        <v/>
      </c>
      <c r="Z852" s="59"/>
      <c r="AA852" s="59"/>
      <c r="AB852" s="59"/>
      <c r="AC852" s="70"/>
      <c r="AD852" s="70"/>
      <c r="AE852" s="71" t="str">
        <f t="shared" si="3"/>
        <v/>
      </c>
      <c r="AF852" s="71" t="str">
        <f>IF(X852&lt;&gt;"",(HOUR(X852)+MINUTE(X852)/60)*custohh,"")</f>
        <v/>
      </c>
      <c r="AG852" s="70"/>
      <c r="AH852" s="71" t="str">
        <f t="shared" si="4"/>
        <v/>
      </c>
      <c r="AI852" s="59"/>
      <c r="AJ852" s="59"/>
      <c r="AK852" s="59"/>
      <c r="AL852" s="72"/>
      <c r="AM852" s="59"/>
      <c r="AN852" s="73"/>
      <c r="AO852" s="59"/>
      <c r="AP852" s="59"/>
      <c r="AQ852" s="74"/>
      <c r="AR852" s="74"/>
      <c r="AS852" s="62"/>
      <c r="AT852" s="62"/>
      <c r="AU852" s="59"/>
    </row>
    <row r="853">
      <c r="A853" s="59"/>
      <c r="B853" s="60" t="str">
        <f>IFERROR(VLOOKUP($A853,contratos,2,FALSE),"")</f>
        <v/>
      </c>
      <c r="C853" s="61" t="str">
        <f t="shared" si="1"/>
        <v/>
      </c>
      <c r="D853" s="62"/>
      <c r="E853" s="62"/>
      <c r="F853" s="63"/>
      <c r="G853" s="62"/>
      <c r="H853" s="65"/>
      <c r="I853" s="65"/>
      <c r="J853" s="66" t="str">
        <f>IF(I853&lt;&gt;"",(I853-H853)-almoco,"")</f>
        <v/>
      </c>
      <c r="K853" s="67"/>
      <c r="L853" s="59"/>
      <c r="M853" s="59"/>
      <c r="N853" s="68"/>
      <c r="O853" s="69"/>
      <c r="P853" s="69"/>
      <c r="Q853" s="59"/>
      <c r="R853" s="69"/>
      <c r="S853" s="59"/>
      <c r="T853" s="59"/>
      <c r="U853" s="62"/>
      <c r="V853" s="65"/>
      <c r="W853" s="65"/>
      <c r="X853" s="66" t="str">
        <f>IF(W853&lt;&gt;"",IF((W853-V853)-almoco&gt;=corte_almoco,(W853-V853)-almoco,(W853-V853)),"")</f>
        <v/>
      </c>
      <c r="Y853" s="66" t="str">
        <f t="shared" si="2"/>
        <v/>
      </c>
      <c r="Z853" s="59"/>
      <c r="AA853" s="59"/>
      <c r="AB853" s="59"/>
      <c r="AC853" s="70"/>
      <c r="AD853" s="70"/>
      <c r="AE853" s="71" t="str">
        <f t="shared" si="3"/>
        <v/>
      </c>
      <c r="AF853" s="71" t="str">
        <f>IF(X853&lt;&gt;"",(HOUR(X853)+MINUTE(X853)/60)*custohh,"")</f>
        <v/>
      </c>
      <c r="AG853" s="70"/>
      <c r="AH853" s="71" t="str">
        <f t="shared" si="4"/>
        <v/>
      </c>
      <c r="AI853" s="59"/>
      <c r="AJ853" s="59"/>
      <c r="AK853" s="59"/>
      <c r="AL853" s="72"/>
      <c r="AM853" s="59"/>
      <c r="AN853" s="73"/>
      <c r="AO853" s="59"/>
      <c r="AP853" s="59"/>
      <c r="AQ853" s="74"/>
      <c r="AR853" s="74"/>
      <c r="AS853" s="62"/>
      <c r="AT853" s="62"/>
      <c r="AU853" s="59"/>
    </row>
    <row r="854">
      <c r="A854" s="59"/>
      <c r="B854" s="60" t="str">
        <f>IFERROR(VLOOKUP($A854,contratos,2,FALSE),"")</f>
        <v/>
      </c>
      <c r="C854" s="61" t="str">
        <f t="shared" si="1"/>
        <v/>
      </c>
      <c r="D854" s="62"/>
      <c r="E854" s="62"/>
      <c r="F854" s="63"/>
      <c r="G854" s="62"/>
      <c r="H854" s="65"/>
      <c r="I854" s="65"/>
      <c r="J854" s="66" t="str">
        <f>IF(I854&lt;&gt;"",(I854-H854)-almoco,"")</f>
        <v/>
      </c>
      <c r="K854" s="67"/>
      <c r="L854" s="59"/>
      <c r="M854" s="59"/>
      <c r="N854" s="68"/>
      <c r="O854" s="69"/>
      <c r="P854" s="69"/>
      <c r="Q854" s="59"/>
      <c r="R854" s="69"/>
      <c r="S854" s="59"/>
      <c r="T854" s="59"/>
      <c r="U854" s="62"/>
      <c r="V854" s="65"/>
      <c r="W854" s="65"/>
      <c r="X854" s="66" t="str">
        <f>IF(W854&lt;&gt;"",IF((W854-V854)-almoco&gt;=corte_almoco,(W854-V854)-almoco,(W854-V854)),"")</f>
        <v/>
      </c>
      <c r="Y854" s="66" t="str">
        <f t="shared" si="2"/>
        <v/>
      </c>
      <c r="Z854" s="59"/>
      <c r="AA854" s="59"/>
      <c r="AB854" s="59"/>
      <c r="AC854" s="70"/>
      <c r="AD854" s="70"/>
      <c r="AE854" s="71" t="str">
        <f t="shared" si="3"/>
        <v/>
      </c>
      <c r="AF854" s="71" t="str">
        <f>IF(X854&lt;&gt;"",(HOUR(X854)+MINUTE(X854)/60)*custohh,"")</f>
        <v/>
      </c>
      <c r="AG854" s="70"/>
      <c r="AH854" s="71" t="str">
        <f t="shared" si="4"/>
        <v/>
      </c>
      <c r="AI854" s="59"/>
      <c r="AJ854" s="59"/>
      <c r="AK854" s="59"/>
      <c r="AL854" s="72"/>
      <c r="AM854" s="59"/>
      <c r="AN854" s="73"/>
      <c r="AO854" s="59"/>
      <c r="AP854" s="59"/>
      <c r="AQ854" s="74"/>
      <c r="AR854" s="74"/>
      <c r="AS854" s="62"/>
      <c r="AT854" s="62"/>
      <c r="AU854" s="59"/>
    </row>
    <row r="855">
      <c r="A855" s="59"/>
      <c r="B855" s="60" t="str">
        <f>IFERROR(VLOOKUP($A855,contratos,2,FALSE),"")</f>
        <v/>
      </c>
      <c r="C855" s="61" t="str">
        <f t="shared" si="1"/>
        <v/>
      </c>
      <c r="D855" s="62"/>
      <c r="E855" s="62"/>
      <c r="F855" s="63"/>
      <c r="G855" s="62"/>
      <c r="H855" s="65"/>
      <c r="I855" s="65"/>
      <c r="J855" s="66" t="str">
        <f>IF(I855&lt;&gt;"",(I855-H855)-almoco,"")</f>
        <v/>
      </c>
      <c r="K855" s="67"/>
      <c r="L855" s="59"/>
      <c r="M855" s="59"/>
      <c r="N855" s="68"/>
      <c r="O855" s="69"/>
      <c r="P855" s="69"/>
      <c r="Q855" s="59"/>
      <c r="R855" s="69"/>
      <c r="S855" s="59"/>
      <c r="T855" s="59"/>
      <c r="U855" s="62"/>
      <c r="V855" s="65"/>
      <c r="W855" s="65"/>
      <c r="X855" s="66" t="str">
        <f>IF(W855&lt;&gt;"",IF((W855-V855)-almoco&gt;=corte_almoco,(W855-V855)-almoco,(W855-V855)),"")</f>
        <v/>
      </c>
      <c r="Y855" s="66" t="str">
        <f t="shared" si="2"/>
        <v/>
      </c>
      <c r="Z855" s="59"/>
      <c r="AA855" s="59"/>
      <c r="AB855" s="59"/>
      <c r="AC855" s="70"/>
      <c r="AD855" s="70"/>
      <c r="AE855" s="71" t="str">
        <f t="shared" si="3"/>
        <v/>
      </c>
      <c r="AF855" s="71" t="str">
        <f>IF(X855&lt;&gt;"",(HOUR(X855)+MINUTE(X855)/60)*custohh,"")</f>
        <v/>
      </c>
      <c r="AG855" s="70"/>
      <c r="AH855" s="71" t="str">
        <f t="shared" si="4"/>
        <v/>
      </c>
      <c r="AI855" s="59"/>
      <c r="AJ855" s="59"/>
      <c r="AK855" s="59"/>
      <c r="AL855" s="72"/>
      <c r="AM855" s="59"/>
      <c r="AN855" s="73"/>
      <c r="AO855" s="59"/>
      <c r="AP855" s="59"/>
      <c r="AQ855" s="74"/>
      <c r="AR855" s="74"/>
      <c r="AS855" s="62"/>
      <c r="AT855" s="62"/>
      <c r="AU855" s="59"/>
    </row>
    <row r="856">
      <c r="A856" s="59"/>
      <c r="B856" s="60" t="str">
        <f>IFERROR(VLOOKUP($A856,contratos,2,FALSE),"")</f>
        <v/>
      </c>
      <c r="C856" s="61" t="str">
        <f t="shared" si="1"/>
        <v/>
      </c>
      <c r="D856" s="62"/>
      <c r="E856" s="62"/>
      <c r="F856" s="63"/>
      <c r="G856" s="62"/>
      <c r="H856" s="65"/>
      <c r="I856" s="65"/>
      <c r="J856" s="66" t="str">
        <f>IF(I856&lt;&gt;"",(I856-H856)-almoco,"")</f>
        <v/>
      </c>
      <c r="K856" s="67"/>
      <c r="L856" s="59"/>
      <c r="M856" s="59"/>
      <c r="N856" s="68"/>
      <c r="O856" s="69"/>
      <c r="P856" s="69"/>
      <c r="Q856" s="59"/>
      <c r="R856" s="69"/>
      <c r="S856" s="59"/>
      <c r="T856" s="59"/>
      <c r="U856" s="62"/>
      <c r="V856" s="65"/>
      <c r="W856" s="65"/>
      <c r="X856" s="66" t="str">
        <f>IF(W856&lt;&gt;"",IF((W856-V856)-almoco&gt;=corte_almoco,(W856-V856)-almoco,(W856-V856)),"")</f>
        <v/>
      </c>
      <c r="Y856" s="66" t="str">
        <f t="shared" si="2"/>
        <v/>
      </c>
      <c r="Z856" s="59"/>
      <c r="AA856" s="59"/>
      <c r="AB856" s="59"/>
      <c r="AC856" s="70"/>
      <c r="AD856" s="70"/>
      <c r="AE856" s="71" t="str">
        <f t="shared" si="3"/>
        <v/>
      </c>
      <c r="AF856" s="71" t="str">
        <f>IF(X856&lt;&gt;"",(HOUR(X856)+MINUTE(X856)/60)*custohh,"")</f>
        <v/>
      </c>
      <c r="AG856" s="70"/>
      <c r="AH856" s="71" t="str">
        <f t="shared" si="4"/>
        <v/>
      </c>
      <c r="AI856" s="59"/>
      <c r="AJ856" s="59"/>
      <c r="AK856" s="59"/>
      <c r="AL856" s="72"/>
      <c r="AM856" s="59"/>
      <c r="AN856" s="73"/>
      <c r="AO856" s="59"/>
      <c r="AP856" s="59"/>
      <c r="AQ856" s="74"/>
      <c r="AR856" s="74"/>
      <c r="AS856" s="62"/>
      <c r="AT856" s="62"/>
      <c r="AU856" s="59"/>
    </row>
    <row r="857">
      <c r="A857" s="59"/>
      <c r="B857" s="60" t="str">
        <f>IFERROR(VLOOKUP($A857,contratos,2,FALSE),"")</f>
        <v/>
      </c>
      <c r="C857" s="61" t="str">
        <f t="shared" si="1"/>
        <v/>
      </c>
      <c r="D857" s="62"/>
      <c r="E857" s="62"/>
      <c r="F857" s="63"/>
      <c r="G857" s="62"/>
      <c r="H857" s="65"/>
      <c r="I857" s="65"/>
      <c r="J857" s="66" t="str">
        <f>IF(I857&lt;&gt;"",(I857-H857)-almoco,"")</f>
        <v/>
      </c>
      <c r="K857" s="67"/>
      <c r="L857" s="59"/>
      <c r="M857" s="59"/>
      <c r="N857" s="68"/>
      <c r="O857" s="69"/>
      <c r="P857" s="69"/>
      <c r="Q857" s="59"/>
      <c r="R857" s="69"/>
      <c r="S857" s="59"/>
      <c r="T857" s="59"/>
      <c r="U857" s="62"/>
      <c r="V857" s="65"/>
      <c r="W857" s="65"/>
      <c r="X857" s="66" t="str">
        <f>IF(W857&lt;&gt;"",IF((W857-V857)-almoco&gt;=corte_almoco,(W857-V857)-almoco,(W857-V857)),"")</f>
        <v/>
      </c>
      <c r="Y857" s="66" t="str">
        <f t="shared" si="2"/>
        <v/>
      </c>
      <c r="Z857" s="59"/>
      <c r="AA857" s="59"/>
      <c r="AB857" s="59"/>
      <c r="AC857" s="70"/>
      <c r="AD857" s="70"/>
      <c r="AE857" s="71" t="str">
        <f t="shared" si="3"/>
        <v/>
      </c>
      <c r="AF857" s="71" t="str">
        <f>IF(X857&lt;&gt;"",(HOUR(X857)+MINUTE(X857)/60)*custohh,"")</f>
        <v/>
      </c>
      <c r="AG857" s="70"/>
      <c r="AH857" s="71" t="str">
        <f t="shared" si="4"/>
        <v/>
      </c>
      <c r="AI857" s="59"/>
      <c r="AJ857" s="59"/>
      <c r="AK857" s="59"/>
      <c r="AL857" s="72"/>
      <c r="AM857" s="59"/>
      <c r="AN857" s="73"/>
      <c r="AO857" s="59"/>
      <c r="AP857" s="59"/>
      <c r="AQ857" s="74"/>
      <c r="AR857" s="74"/>
      <c r="AS857" s="62"/>
      <c r="AT857" s="62"/>
      <c r="AU857" s="59"/>
    </row>
    <row r="858">
      <c r="A858" s="59"/>
      <c r="B858" s="60" t="str">
        <f>IFERROR(VLOOKUP($A858,contratos,2,FALSE),"")</f>
        <v/>
      </c>
      <c r="C858" s="61" t="str">
        <f t="shared" si="1"/>
        <v/>
      </c>
      <c r="D858" s="62"/>
      <c r="E858" s="62"/>
      <c r="F858" s="63"/>
      <c r="G858" s="62"/>
      <c r="H858" s="65"/>
      <c r="I858" s="65"/>
      <c r="J858" s="66" t="str">
        <f>IF(I858&lt;&gt;"",(I858-H858)-almoco,"")</f>
        <v/>
      </c>
      <c r="K858" s="67"/>
      <c r="L858" s="59"/>
      <c r="M858" s="59"/>
      <c r="N858" s="68"/>
      <c r="O858" s="69"/>
      <c r="P858" s="69"/>
      <c r="Q858" s="59"/>
      <c r="R858" s="69"/>
      <c r="S858" s="59"/>
      <c r="T858" s="59"/>
      <c r="U858" s="62"/>
      <c r="V858" s="65"/>
      <c r="W858" s="65"/>
      <c r="X858" s="66" t="str">
        <f>IF(W858&lt;&gt;"",IF((W858-V858)-almoco&gt;=corte_almoco,(W858-V858)-almoco,(W858-V858)),"")</f>
        <v/>
      </c>
      <c r="Y858" s="66" t="str">
        <f t="shared" si="2"/>
        <v/>
      </c>
      <c r="Z858" s="59"/>
      <c r="AA858" s="59"/>
      <c r="AB858" s="59"/>
      <c r="AC858" s="70"/>
      <c r="AD858" s="70"/>
      <c r="AE858" s="71" t="str">
        <f t="shared" si="3"/>
        <v/>
      </c>
      <c r="AF858" s="71" t="str">
        <f>IF(X858&lt;&gt;"",(HOUR(X858)+MINUTE(X858)/60)*custohh,"")</f>
        <v/>
      </c>
      <c r="AG858" s="70"/>
      <c r="AH858" s="71" t="str">
        <f t="shared" si="4"/>
        <v/>
      </c>
      <c r="AI858" s="59"/>
      <c r="AJ858" s="59"/>
      <c r="AK858" s="59"/>
      <c r="AL858" s="72"/>
      <c r="AM858" s="59"/>
      <c r="AN858" s="73"/>
      <c r="AO858" s="59"/>
      <c r="AP858" s="59"/>
      <c r="AQ858" s="74"/>
      <c r="AR858" s="74"/>
      <c r="AS858" s="62"/>
      <c r="AT858" s="62"/>
      <c r="AU858" s="59"/>
    </row>
    <row r="859">
      <c r="A859" s="59"/>
      <c r="B859" s="60" t="str">
        <f>IFERROR(VLOOKUP($A859,contratos,2,FALSE),"")</f>
        <v/>
      </c>
      <c r="C859" s="61" t="str">
        <f t="shared" si="1"/>
        <v/>
      </c>
      <c r="D859" s="62"/>
      <c r="E859" s="62"/>
      <c r="F859" s="63"/>
      <c r="G859" s="62"/>
      <c r="H859" s="65"/>
      <c r="I859" s="65"/>
      <c r="J859" s="66" t="str">
        <f>IF(I859&lt;&gt;"",(I859-H859)-almoco,"")</f>
        <v/>
      </c>
      <c r="K859" s="67"/>
      <c r="L859" s="59"/>
      <c r="M859" s="59"/>
      <c r="N859" s="68"/>
      <c r="O859" s="69"/>
      <c r="P859" s="69"/>
      <c r="Q859" s="59"/>
      <c r="R859" s="69"/>
      <c r="S859" s="59"/>
      <c r="T859" s="59"/>
      <c r="U859" s="62"/>
      <c r="V859" s="65"/>
      <c r="W859" s="65"/>
      <c r="X859" s="66" t="str">
        <f>IF(W859&lt;&gt;"",IF((W859-V859)-almoco&gt;=corte_almoco,(W859-V859)-almoco,(W859-V859)),"")</f>
        <v/>
      </c>
      <c r="Y859" s="66" t="str">
        <f t="shared" si="2"/>
        <v/>
      </c>
      <c r="Z859" s="59"/>
      <c r="AA859" s="59"/>
      <c r="AB859" s="59"/>
      <c r="AC859" s="70"/>
      <c r="AD859" s="70"/>
      <c r="AE859" s="71" t="str">
        <f t="shared" si="3"/>
        <v/>
      </c>
      <c r="AF859" s="71" t="str">
        <f>IF(X859&lt;&gt;"",(HOUR(X859)+MINUTE(X859)/60)*custohh,"")</f>
        <v/>
      </c>
      <c r="AG859" s="70"/>
      <c r="AH859" s="71" t="str">
        <f t="shared" si="4"/>
        <v/>
      </c>
      <c r="AI859" s="59"/>
      <c r="AJ859" s="59"/>
      <c r="AK859" s="59"/>
      <c r="AL859" s="72"/>
      <c r="AM859" s="59"/>
      <c r="AN859" s="73"/>
      <c r="AO859" s="59"/>
      <c r="AP859" s="59"/>
      <c r="AQ859" s="74"/>
      <c r="AR859" s="74"/>
      <c r="AS859" s="62"/>
      <c r="AT859" s="62"/>
      <c r="AU859" s="59"/>
    </row>
    <row r="860">
      <c r="A860" s="59"/>
      <c r="B860" s="60" t="str">
        <f>IFERROR(VLOOKUP($A860,contratos,2,FALSE),"")</f>
        <v/>
      </c>
      <c r="C860" s="61" t="str">
        <f t="shared" si="1"/>
        <v/>
      </c>
      <c r="D860" s="62"/>
      <c r="E860" s="62"/>
      <c r="F860" s="63"/>
      <c r="G860" s="62"/>
      <c r="H860" s="65"/>
      <c r="I860" s="65"/>
      <c r="J860" s="66" t="str">
        <f>IF(I860&lt;&gt;"",(I860-H860)-almoco,"")</f>
        <v/>
      </c>
      <c r="K860" s="67"/>
      <c r="L860" s="59"/>
      <c r="M860" s="59"/>
      <c r="N860" s="68"/>
      <c r="O860" s="69"/>
      <c r="P860" s="69"/>
      <c r="Q860" s="59"/>
      <c r="R860" s="69"/>
      <c r="S860" s="59"/>
      <c r="T860" s="59"/>
      <c r="U860" s="62"/>
      <c r="V860" s="65"/>
      <c r="W860" s="65"/>
      <c r="X860" s="66" t="str">
        <f>IF(W860&lt;&gt;"",IF((W860-V860)-almoco&gt;=corte_almoco,(W860-V860)-almoco,(W860-V860)),"")</f>
        <v/>
      </c>
      <c r="Y860" s="66" t="str">
        <f t="shared" si="2"/>
        <v/>
      </c>
      <c r="Z860" s="59"/>
      <c r="AA860" s="59"/>
      <c r="AB860" s="59"/>
      <c r="AC860" s="70"/>
      <c r="AD860" s="70"/>
      <c r="AE860" s="71" t="str">
        <f t="shared" si="3"/>
        <v/>
      </c>
      <c r="AF860" s="71" t="str">
        <f>IF(X860&lt;&gt;"",(HOUR(X860)+MINUTE(X860)/60)*custohh,"")</f>
        <v/>
      </c>
      <c r="AG860" s="70"/>
      <c r="AH860" s="71" t="str">
        <f t="shared" si="4"/>
        <v/>
      </c>
      <c r="AI860" s="59"/>
      <c r="AJ860" s="59"/>
      <c r="AK860" s="59"/>
      <c r="AL860" s="72"/>
      <c r="AM860" s="59"/>
      <c r="AN860" s="73"/>
      <c r="AO860" s="59"/>
      <c r="AP860" s="59"/>
      <c r="AQ860" s="74"/>
      <c r="AR860" s="74"/>
      <c r="AS860" s="62"/>
      <c r="AT860" s="62"/>
      <c r="AU860" s="59"/>
    </row>
    <row r="861">
      <c r="A861" s="59"/>
      <c r="B861" s="60" t="str">
        <f>IFERROR(VLOOKUP($A861,contratos,2,FALSE),"")</f>
        <v/>
      </c>
      <c r="C861" s="61" t="str">
        <f t="shared" si="1"/>
        <v/>
      </c>
      <c r="D861" s="62"/>
      <c r="E861" s="62"/>
      <c r="F861" s="63"/>
      <c r="G861" s="62"/>
      <c r="H861" s="65"/>
      <c r="I861" s="65"/>
      <c r="J861" s="66" t="str">
        <f>IF(I861&lt;&gt;"",(I861-H861)-almoco,"")</f>
        <v/>
      </c>
      <c r="K861" s="67"/>
      <c r="L861" s="59"/>
      <c r="M861" s="59"/>
      <c r="N861" s="68"/>
      <c r="O861" s="69"/>
      <c r="P861" s="69"/>
      <c r="Q861" s="59"/>
      <c r="R861" s="69"/>
      <c r="S861" s="59"/>
      <c r="T861" s="59"/>
      <c r="U861" s="62"/>
      <c r="V861" s="65"/>
      <c r="W861" s="65"/>
      <c r="X861" s="66" t="str">
        <f>IF(W861&lt;&gt;"",IF((W861-V861)-almoco&gt;=corte_almoco,(W861-V861)-almoco,(W861-V861)),"")</f>
        <v/>
      </c>
      <c r="Y861" s="66" t="str">
        <f t="shared" si="2"/>
        <v/>
      </c>
      <c r="Z861" s="59"/>
      <c r="AA861" s="59"/>
      <c r="AB861" s="59"/>
      <c r="AC861" s="70"/>
      <c r="AD861" s="70"/>
      <c r="AE861" s="71" t="str">
        <f t="shared" si="3"/>
        <v/>
      </c>
      <c r="AF861" s="71" t="str">
        <f>IF(X861&lt;&gt;"",(HOUR(X861)+MINUTE(X861)/60)*custohh,"")</f>
        <v/>
      </c>
      <c r="AG861" s="70"/>
      <c r="AH861" s="71" t="str">
        <f t="shared" si="4"/>
        <v/>
      </c>
      <c r="AI861" s="59"/>
      <c r="AJ861" s="59"/>
      <c r="AK861" s="59"/>
      <c r="AL861" s="72"/>
      <c r="AM861" s="59"/>
      <c r="AN861" s="73"/>
      <c r="AO861" s="59"/>
      <c r="AP861" s="59"/>
      <c r="AQ861" s="74"/>
      <c r="AR861" s="74"/>
      <c r="AS861" s="62"/>
      <c r="AT861" s="62"/>
      <c r="AU861" s="59"/>
    </row>
    <row r="862">
      <c r="A862" s="59"/>
      <c r="B862" s="60" t="str">
        <f>IFERROR(VLOOKUP($A862,contratos,2,FALSE),"")</f>
        <v/>
      </c>
      <c r="C862" s="61" t="str">
        <f t="shared" si="1"/>
        <v/>
      </c>
      <c r="D862" s="62"/>
      <c r="E862" s="62"/>
      <c r="F862" s="63"/>
      <c r="G862" s="62"/>
      <c r="H862" s="65"/>
      <c r="I862" s="65"/>
      <c r="J862" s="66" t="str">
        <f>IF(I862&lt;&gt;"",(I862-H862)-almoco,"")</f>
        <v/>
      </c>
      <c r="K862" s="67"/>
      <c r="L862" s="59"/>
      <c r="M862" s="59"/>
      <c r="N862" s="68"/>
      <c r="O862" s="69"/>
      <c r="P862" s="69"/>
      <c r="Q862" s="59"/>
      <c r="R862" s="69"/>
      <c r="S862" s="59"/>
      <c r="T862" s="59"/>
      <c r="U862" s="62"/>
      <c r="V862" s="65"/>
      <c r="W862" s="65"/>
      <c r="X862" s="66" t="str">
        <f>IF(W862&lt;&gt;"",IF((W862-V862)-almoco&gt;=corte_almoco,(W862-V862)-almoco,(W862-V862)),"")</f>
        <v/>
      </c>
      <c r="Y862" s="66" t="str">
        <f t="shared" si="2"/>
        <v/>
      </c>
      <c r="Z862" s="59"/>
      <c r="AA862" s="59"/>
      <c r="AB862" s="59"/>
      <c r="AC862" s="70"/>
      <c r="AD862" s="70"/>
      <c r="AE862" s="71" t="str">
        <f t="shared" si="3"/>
        <v/>
      </c>
      <c r="AF862" s="71" t="str">
        <f>IF(X862&lt;&gt;"",(HOUR(X862)+MINUTE(X862)/60)*custohh,"")</f>
        <v/>
      </c>
      <c r="AG862" s="70"/>
      <c r="AH862" s="71" t="str">
        <f t="shared" si="4"/>
        <v/>
      </c>
      <c r="AI862" s="59"/>
      <c r="AJ862" s="59"/>
      <c r="AK862" s="59"/>
      <c r="AL862" s="72"/>
      <c r="AM862" s="59"/>
      <c r="AN862" s="73"/>
      <c r="AO862" s="59"/>
      <c r="AP862" s="59"/>
      <c r="AQ862" s="74"/>
      <c r="AR862" s="74"/>
      <c r="AS862" s="62"/>
      <c r="AT862" s="62"/>
      <c r="AU862" s="59"/>
    </row>
    <row r="863">
      <c r="A863" s="59"/>
      <c r="B863" s="60" t="str">
        <f>IFERROR(VLOOKUP($A863,contratos,2,FALSE),"")</f>
        <v/>
      </c>
      <c r="C863" s="61" t="str">
        <f t="shared" si="1"/>
        <v/>
      </c>
      <c r="D863" s="62"/>
      <c r="E863" s="62"/>
      <c r="F863" s="63"/>
      <c r="G863" s="62"/>
      <c r="H863" s="65"/>
      <c r="I863" s="65"/>
      <c r="J863" s="66" t="str">
        <f>IF(I863&lt;&gt;"",(I863-H863)-almoco,"")</f>
        <v/>
      </c>
      <c r="K863" s="67"/>
      <c r="L863" s="59"/>
      <c r="M863" s="59"/>
      <c r="N863" s="68"/>
      <c r="O863" s="69"/>
      <c r="P863" s="69"/>
      <c r="Q863" s="59"/>
      <c r="R863" s="69"/>
      <c r="S863" s="59"/>
      <c r="T863" s="59"/>
      <c r="U863" s="62"/>
      <c r="V863" s="65"/>
      <c r="W863" s="65"/>
      <c r="X863" s="66" t="str">
        <f>IF(W863&lt;&gt;"",IF((W863-V863)-almoco&gt;=corte_almoco,(W863-V863)-almoco,(W863-V863)),"")</f>
        <v/>
      </c>
      <c r="Y863" s="66" t="str">
        <f t="shared" si="2"/>
        <v/>
      </c>
      <c r="Z863" s="59"/>
      <c r="AA863" s="59"/>
      <c r="AB863" s="59"/>
      <c r="AC863" s="70"/>
      <c r="AD863" s="70"/>
      <c r="AE863" s="71" t="str">
        <f t="shared" si="3"/>
        <v/>
      </c>
      <c r="AF863" s="71" t="str">
        <f>IF(X863&lt;&gt;"",(HOUR(X863)+MINUTE(X863)/60)*custohh,"")</f>
        <v/>
      </c>
      <c r="AG863" s="70"/>
      <c r="AH863" s="71" t="str">
        <f t="shared" si="4"/>
        <v/>
      </c>
      <c r="AI863" s="59"/>
      <c r="AJ863" s="59"/>
      <c r="AK863" s="59"/>
      <c r="AL863" s="72"/>
      <c r="AM863" s="59"/>
      <c r="AN863" s="73"/>
      <c r="AO863" s="59"/>
      <c r="AP863" s="59"/>
      <c r="AQ863" s="74"/>
      <c r="AR863" s="74"/>
      <c r="AS863" s="62"/>
      <c r="AT863" s="62"/>
      <c r="AU863" s="59"/>
    </row>
    <row r="864">
      <c r="A864" s="59"/>
      <c r="B864" s="60" t="str">
        <f>IFERROR(VLOOKUP($A864,contratos,2,FALSE),"")</f>
        <v/>
      </c>
      <c r="C864" s="61" t="str">
        <f t="shared" si="1"/>
        <v/>
      </c>
      <c r="D864" s="62"/>
      <c r="E864" s="62"/>
      <c r="F864" s="63"/>
      <c r="G864" s="62"/>
      <c r="H864" s="65"/>
      <c r="I864" s="65"/>
      <c r="J864" s="66" t="str">
        <f>IF(I864&lt;&gt;"",(I864-H864)-almoco,"")</f>
        <v/>
      </c>
      <c r="K864" s="67"/>
      <c r="L864" s="59"/>
      <c r="M864" s="59"/>
      <c r="N864" s="68"/>
      <c r="O864" s="69"/>
      <c r="P864" s="69"/>
      <c r="Q864" s="59"/>
      <c r="R864" s="69"/>
      <c r="S864" s="59"/>
      <c r="T864" s="59"/>
      <c r="U864" s="62"/>
      <c r="V864" s="65"/>
      <c r="W864" s="65"/>
      <c r="X864" s="66" t="str">
        <f>IF(W864&lt;&gt;"",IF((W864-V864)-almoco&gt;=corte_almoco,(W864-V864)-almoco,(W864-V864)),"")</f>
        <v/>
      </c>
      <c r="Y864" s="66" t="str">
        <f t="shared" si="2"/>
        <v/>
      </c>
      <c r="Z864" s="59"/>
      <c r="AA864" s="59"/>
      <c r="AB864" s="59"/>
      <c r="AC864" s="70"/>
      <c r="AD864" s="70"/>
      <c r="AE864" s="71" t="str">
        <f t="shared" si="3"/>
        <v/>
      </c>
      <c r="AF864" s="71" t="str">
        <f>IF(X864&lt;&gt;"",(HOUR(X864)+MINUTE(X864)/60)*custohh,"")</f>
        <v/>
      </c>
      <c r="AG864" s="70"/>
      <c r="AH864" s="71" t="str">
        <f t="shared" si="4"/>
        <v/>
      </c>
      <c r="AI864" s="59"/>
      <c r="AJ864" s="59"/>
      <c r="AK864" s="59"/>
      <c r="AL864" s="72"/>
      <c r="AM864" s="59"/>
      <c r="AN864" s="73"/>
      <c r="AO864" s="59"/>
      <c r="AP864" s="59"/>
      <c r="AQ864" s="74"/>
      <c r="AR864" s="74"/>
      <c r="AS864" s="62"/>
      <c r="AT864" s="62"/>
      <c r="AU864" s="59"/>
    </row>
    <row r="865">
      <c r="A865" s="59"/>
      <c r="B865" s="60" t="str">
        <f>IFERROR(VLOOKUP($A865,contratos,2,FALSE),"")</f>
        <v/>
      </c>
      <c r="C865" s="61" t="str">
        <f t="shared" si="1"/>
        <v/>
      </c>
      <c r="D865" s="62"/>
      <c r="E865" s="62"/>
      <c r="F865" s="63"/>
      <c r="G865" s="62"/>
      <c r="H865" s="65"/>
      <c r="I865" s="65"/>
      <c r="J865" s="66" t="str">
        <f>IF(I865&lt;&gt;"",(I865-H865)-almoco,"")</f>
        <v/>
      </c>
      <c r="K865" s="67"/>
      <c r="L865" s="59"/>
      <c r="M865" s="59"/>
      <c r="N865" s="68"/>
      <c r="O865" s="69"/>
      <c r="P865" s="69"/>
      <c r="Q865" s="59"/>
      <c r="R865" s="69"/>
      <c r="S865" s="59"/>
      <c r="T865" s="59"/>
      <c r="U865" s="62"/>
      <c r="V865" s="65"/>
      <c r="W865" s="65"/>
      <c r="X865" s="66" t="str">
        <f>IF(W865&lt;&gt;"",IF((W865-V865)-almoco&gt;=corte_almoco,(W865-V865)-almoco,(W865-V865)),"")</f>
        <v/>
      </c>
      <c r="Y865" s="66" t="str">
        <f t="shared" si="2"/>
        <v/>
      </c>
      <c r="Z865" s="59"/>
      <c r="AA865" s="59"/>
      <c r="AB865" s="59"/>
      <c r="AC865" s="70"/>
      <c r="AD865" s="70"/>
      <c r="AE865" s="71" t="str">
        <f t="shared" si="3"/>
        <v/>
      </c>
      <c r="AF865" s="71" t="str">
        <f>IF(X865&lt;&gt;"",(HOUR(X865)+MINUTE(X865)/60)*custohh,"")</f>
        <v/>
      </c>
      <c r="AG865" s="70"/>
      <c r="AH865" s="71" t="str">
        <f t="shared" si="4"/>
        <v/>
      </c>
      <c r="AI865" s="59"/>
      <c r="AJ865" s="59"/>
      <c r="AK865" s="59"/>
      <c r="AL865" s="72"/>
      <c r="AM865" s="59"/>
      <c r="AN865" s="73"/>
      <c r="AO865" s="59"/>
      <c r="AP865" s="59"/>
      <c r="AQ865" s="74"/>
      <c r="AR865" s="74"/>
      <c r="AS865" s="62"/>
      <c r="AT865" s="62"/>
      <c r="AU865" s="59"/>
    </row>
    <row r="866">
      <c r="A866" s="59"/>
      <c r="B866" s="60" t="str">
        <f>IFERROR(VLOOKUP($A866,contratos,2,FALSE),"")</f>
        <v/>
      </c>
      <c r="C866" s="61" t="str">
        <f t="shared" si="1"/>
        <v/>
      </c>
      <c r="D866" s="62"/>
      <c r="E866" s="62"/>
      <c r="F866" s="63"/>
      <c r="G866" s="62"/>
      <c r="H866" s="65"/>
      <c r="I866" s="65"/>
      <c r="J866" s="66" t="str">
        <f>IF(I866&lt;&gt;"",(I866-H866)-almoco,"")</f>
        <v/>
      </c>
      <c r="K866" s="67"/>
      <c r="L866" s="59"/>
      <c r="M866" s="59"/>
      <c r="N866" s="68"/>
      <c r="O866" s="69"/>
      <c r="P866" s="69"/>
      <c r="Q866" s="59"/>
      <c r="R866" s="69"/>
      <c r="S866" s="59"/>
      <c r="T866" s="59"/>
      <c r="U866" s="62"/>
      <c r="V866" s="65"/>
      <c r="W866" s="65"/>
      <c r="X866" s="66" t="str">
        <f>IF(W866&lt;&gt;"",IF((W866-V866)-almoco&gt;=corte_almoco,(W866-V866)-almoco,(W866-V866)),"")</f>
        <v/>
      </c>
      <c r="Y866" s="66" t="str">
        <f t="shared" si="2"/>
        <v/>
      </c>
      <c r="Z866" s="59"/>
      <c r="AA866" s="59"/>
      <c r="AB866" s="59"/>
      <c r="AC866" s="70"/>
      <c r="AD866" s="70"/>
      <c r="AE866" s="71" t="str">
        <f t="shared" si="3"/>
        <v/>
      </c>
      <c r="AF866" s="71" t="str">
        <f>IF(X866&lt;&gt;"",(HOUR(X866)+MINUTE(X866)/60)*custohh,"")</f>
        <v/>
      </c>
      <c r="AG866" s="70"/>
      <c r="AH866" s="71" t="str">
        <f t="shared" si="4"/>
        <v/>
      </c>
      <c r="AI866" s="59"/>
      <c r="AJ866" s="59"/>
      <c r="AK866" s="59"/>
      <c r="AL866" s="72"/>
      <c r="AM866" s="59"/>
      <c r="AN866" s="73"/>
      <c r="AO866" s="59"/>
      <c r="AP866" s="59"/>
      <c r="AQ866" s="74"/>
      <c r="AR866" s="74"/>
      <c r="AS866" s="62"/>
      <c r="AT866" s="62"/>
      <c r="AU866" s="59"/>
    </row>
    <row r="867">
      <c r="A867" s="59"/>
      <c r="B867" s="60" t="str">
        <f>IFERROR(VLOOKUP($A867,contratos,2,FALSE),"")</f>
        <v/>
      </c>
      <c r="C867" s="61" t="str">
        <f t="shared" si="1"/>
        <v/>
      </c>
      <c r="D867" s="62"/>
      <c r="E867" s="62"/>
      <c r="F867" s="63"/>
      <c r="G867" s="62"/>
      <c r="H867" s="65"/>
      <c r="I867" s="65"/>
      <c r="J867" s="66" t="str">
        <f>IF(I867&lt;&gt;"",(I867-H867)-almoco,"")</f>
        <v/>
      </c>
      <c r="K867" s="67"/>
      <c r="L867" s="59"/>
      <c r="M867" s="59"/>
      <c r="N867" s="68"/>
      <c r="O867" s="69"/>
      <c r="P867" s="69"/>
      <c r="Q867" s="59"/>
      <c r="R867" s="69"/>
      <c r="S867" s="59"/>
      <c r="T867" s="59"/>
      <c r="U867" s="62"/>
      <c r="V867" s="65"/>
      <c r="W867" s="65"/>
      <c r="X867" s="66" t="str">
        <f>IF(W867&lt;&gt;"",IF((W867-V867)-almoco&gt;=corte_almoco,(W867-V867)-almoco,(W867-V867)),"")</f>
        <v/>
      </c>
      <c r="Y867" s="66" t="str">
        <f t="shared" si="2"/>
        <v/>
      </c>
      <c r="Z867" s="59"/>
      <c r="AA867" s="59"/>
      <c r="AB867" s="59"/>
      <c r="AC867" s="70"/>
      <c r="AD867" s="70"/>
      <c r="AE867" s="71" t="str">
        <f t="shared" si="3"/>
        <v/>
      </c>
      <c r="AF867" s="71" t="str">
        <f>IF(X867&lt;&gt;"",(HOUR(X867)+MINUTE(X867)/60)*custohh,"")</f>
        <v/>
      </c>
      <c r="AG867" s="70"/>
      <c r="AH867" s="71" t="str">
        <f t="shared" si="4"/>
        <v/>
      </c>
      <c r="AI867" s="59"/>
      <c r="AJ867" s="59"/>
      <c r="AK867" s="59"/>
      <c r="AL867" s="72"/>
      <c r="AM867" s="59"/>
      <c r="AN867" s="73"/>
      <c r="AO867" s="59"/>
      <c r="AP867" s="59"/>
      <c r="AQ867" s="74"/>
      <c r="AR867" s="74"/>
      <c r="AS867" s="62"/>
      <c r="AT867" s="62"/>
      <c r="AU867" s="59"/>
    </row>
    <row r="868">
      <c r="A868" s="59"/>
      <c r="B868" s="60" t="str">
        <f>IFERROR(VLOOKUP($A868,contratos,2,FALSE),"")</f>
        <v/>
      </c>
      <c r="C868" s="61" t="str">
        <f t="shared" si="1"/>
        <v/>
      </c>
      <c r="D868" s="62"/>
      <c r="E868" s="62"/>
      <c r="F868" s="63"/>
      <c r="G868" s="62"/>
      <c r="H868" s="65"/>
      <c r="I868" s="65"/>
      <c r="J868" s="66" t="str">
        <f>IF(I868&lt;&gt;"",(I868-H868)-almoco,"")</f>
        <v/>
      </c>
      <c r="K868" s="67"/>
      <c r="L868" s="59"/>
      <c r="M868" s="59"/>
      <c r="N868" s="68"/>
      <c r="O868" s="69"/>
      <c r="P868" s="69"/>
      <c r="Q868" s="59"/>
      <c r="R868" s="69"/>
      <c r="S868" s="59"/>
      <c r="T868" s="59"/>
      <c r="U868" s="62"/>
      <c r="V868" s="65"/>
      <c r="W868" s="65"/>
      <c r="X868" s="66" t="str">
        <f>IF(W868&lt;&gt;"",IF((W868-V868)-almoco&gt;=corte_almoco,(W868-V868)-almoco,(W868-V868)),"")</f>
        <v/>
      </c>
      <c r="Y868" s="66" t="str">
        <f t="shared" si="2"/>
        <v/>
      </c>
      <c r="Z868" s="59"/>
      <c r="AA868" s="59"/>
      <c r="AB868" s="59"/>
      <c r="AC868" s="70"/>
      <c r="AD868" s="70"/>
      <c r="AE868" s="71" t="str">
        <f t="shared" si="3"/>
        <v/>
      </c>
      <c r="AF868" s="71" t="str">
        <f>IF(X868&lt;&gt;"",(HOUR(X868)+MINUTE(X868)/60)*custohh,"")</f>
        <v/>
      </c>
      <c r="AG868" s="70"/>
      <c r="AH868" s="71" t="str">
        <f t="shared" si="4"/>
        <v/>
      </c>
      <c r="AI868" s="59"/>
      <c r="AJ868" s="59"/>
      <c r="AK868" s="59"/>
      <c r="AL868" s="72"/>
      <c r="AM868" s="59"/>
      <c r="AN868" s="73"/>
      <c r="AO868" s="59"/>
      <c r="AP868" s="59"/>
      <c r="AQ868" s="74"/>
      <c r="AR868" s="74"/>
      <c r="AS868" s="62"/>
      <c r="AT868" s="62"/>
      <c r="AU868" s="59"/>
    </row>
    <row r="869">
      <c r="A869" s="59"/>
      <c r="B869" s="60" t="str">
        <f>IFERROR(VLOOKUP($A869,contratos,2,FALSE),"")</f>
        <v/>
      </c>
      <c r="C869" s="61" t="str">
        <f t="shared" si="1"/>
        <v/>
      </c>
      <c r="D869" s="62"/>
      <c r="E869" s="62"/>
      <c r="F869" s="63"/>
      <c r="G869" s="62"/>
      <c r="H869" s="65"/>
      <c r="I869" s="65"/>
      <c r="J869" s="66" t="str">
        <f>IF(I869&lt;&gt;"",(I869-H869)-almoco,"")</f>
        <v/>
      </c>
      <c r="K869" s="67"/>
      <c r="L869" s="59"/>
      <c r="M869" s="59"/>
      <c r="N869" s="68"/>
      <c r="O869" s="69"/>
      <c r="P869" s="69"/>
      <c r="Q869" s="59"/>
      <c r="R869" s="69"/>
      <c r="S869" s="59"/>
      <c r="T869" s="59"/>
      <c r="U869" s="62"/>
      <c r="V869" s="65"/>
      <c r="W869" s="65"/>
      <c r="X869" s="66" t="str">
        <f>IF(W869&lt;&gt;"",IF((W869-V869)-almoco&gt;=corte_almoco,(W869-V869)-almoco,(W869-V869)),"")</f>
        <v/>
      </c>
      <c r="Y869" s="66" t="str">
        <f t="shared" si="2"/>
        <v/>
      </c>
      <c r="Z869" s="59"/>
      <c r="AA869" s="59"/>
      <c r="AB869" s="59"/>
      <c r="AC869" s="70"/>
      <c r="AD869" s="70"/>
      <c r="AE869" s="71" t="str">
        <f t="shared" si="3"/>
        <v/>
      </c>
      <c r="AF869" s="71" t="str">
        <f>IF(X869&lt;&gt;"",(HOUR(X869)+MINUTE(X869)/60)*custohh,"")</f>
        <v/>
      </c>
      <c r="AG869" s="70"/>
      <c r="AH869" s="71" t="str">
        <f t="shared" si="4"/>
        <v/>
      </c>
      <c r="AI869" s="59"/>
      <c r="AJ869" s="59"/>
      <c r="AK869" s="59"/>
      <c r="AL869" s="72"/>
      <c r="AM869" s="59"/>
      <c r="AN869" s="73"/>
      <c r="AO869" s="59"/>
      <c r="AP869" s="59"/>
      <c r="AQ869" s="74"/>
      <c r="AR869" s="74"/>
      <c r="AS869" s="62"/>
      <c r="AT869" s="62"/>
      <c r="AU869" s="59"/>
    </row>
    <row r="870">
      <c r="A870" s="59"/>
      <c r="B870" s="60" t="str">
        <f>IFERROR(VLOOKUP($A870,contratos,2,FALSE),"")</f>
        <v/>
      </c>
      <c r="C870" s="61" t="str">
        <f t="shared" si="1"/>
        <v/>
      </c>
      <c r="D870" s="62"/>
      <c r="E870" s="62"/>
      <c r="F870" s="63"/>
      <c r="G870" s="62"/>
      <c r="H870" s="65"/>
      <c r="I870" s="65"/>
      <c r="J870" s="66" t="str">
        <f>IF(I870&lt;&gt;"",(I870-H870)-almoco,"")</f>
        <v/>
      </c>
      <c r="K870" s="67"/>
      <c r="L870" s="59"/>
      <c r="M870" s="59"/>
      <c r="N870" s="68"/>
      <c r="O870" s="69"/>
      <c r="P870" s="69"/>
      <c r="Q870" s="59"/>
      <c r="R870" s="69"/>
      <c r="S870" s="59"/>
      <c r="T870" s="59"/>
      <c r="U870" s="62"/>
      <c r="V870" s="65"/>
      <c r="W870" s="65"/>
      <c r="X870" s="66" t="str">
        <f>IF(W870&lt;&gt;"",IF((W870-V870)-almoco&gt;=corte_almoco,(W870-V870)-almoco,(W870-V870)),"")</f>
        <v/>
      </c>
      <c r="Y870" s="66" t="str">
        <f t="shared" si="2"/>
        <v/>
      </c>
      <c r="Z870" s="59"/>
      <c r="AA870" s="59"/>
      <c r="AB870" s="59"/>
      <c r="AC870" s="70"/>
      <c r="AD870" s="70"/>
      <c r="AE870" s="71" t="str">
        <f t="shared" si="3"/>
        <v/>
      </c>
      <c r="AF870" s="71" t="str">
        <f>IF(X870&lt;&gt;"",(HOUR(X870)+MINUTE(X870)/60)*custohh,"")</f>
        <v/>
      </c>
      <c r="AG870" s="70"/>
      <c r="AH870" s="71" t="str">
        <f t="shared" si="4"/>
        <v/>
      </c>
      <c r="AI870" s="59"/>
      <c r="AJ870" s="59"/>
      <c r="AK870" s="59"/>
      <c r="AL870" s="72"/>
      <c r="AM870" s="59"/>
      <c r="AN870" s="73"/>
      <c r="AO870" s="59"/>
      <c r="AP870" s="59"/>
      <c r="AQ870" s="74"/>
      <c r="AR870" s="74"/>
      <c r="AS870" s="62"/>
      <c r="AT870" s="62"/>
      <c r="AU870" s="59"/>
    </row>
    <row r="871">
      <c r="A871" s="59"/>
      <c r="B871" s="60" t="str">
        <f>IFERROR(VLOOKUP($A871,contratos,2,FALSE),"")</f>
        <v/>
      </c>
      <c r="C871" s="61" t="str">
        <f t="shared" si="1"/>
        <v/>
      </c>
      <c r="D871" s="62"/>
      <c r="E871" s="62"/>
      <c r="F871" s="63"/>
      <c r="G871" s="62"/>
      <c r="H871" s="65"/>
      <c r="I871" s="65"/>
      <c r="J871" s="66" t="str">
        <f>IF(I871&lt;&gt;"",(I871-H871)-almoco,"")</f>
        <v/>
      </c>
      <c r="K871" s="67"/>
      <c r="L871" s="59"/>
      <c r="M871" s="59"/>
      <c r="N871" s="68"/>
      <c r="O871" s="69"/>
      <c r="P871" s="69"/>
      <c r="Q871" s="59"/>
      <c r="R871" s="69"/>
      <c r="S871" s="59"/>
      <c r="T871" s="59"/>
      <c r="U871" s="62"/>
      <c r="V871" s="65"/>
      <c r="W871" s="65"/>
      <c r="X871" s="66" t="str">
        <f>IF(W871&lt;&gt;"",IF((W871-V871)-almoco&gt;=corte_almoco,(W871-V871)-almoco,(W871-V871)),"")</f>
        <v/>
      </c>
      <c r="Y871" s="66" t="str">
        <f t="shared" si="2"/>
        <v/>
      </c>
      <c r="Z871" s="59"/>
      <c r="AA871" s="59"/>
      <c r="AB871" s="59"/>
      <c r="AC871" s="70"/>
      <c r="AD871" s="70"/>
      <c r="AE871" s="71" t="str">
        <f t="shared" si="3"/>
        <v/>
      </c>
      <c r="AF871" s="71" t="str">
        <f>IF(X871&lt;&gt;"",(HOUR(X871)+MINUTE(X871)/60)*custohh,"")</f>
        <v/>
      </c>
      <c r="AG871" s="70"/>
      <c r="AH871" s="71" t="str">
        <f t="shared" si="4"/>
        <v/>
      </c>
      <c r="AI871" s="59"/>
      <c r="AJ871" s="59"/>
      <c r="AK871" s="59"/>
      <c r="AL871" s="72"/>
      <c r="AM871" s="59"/>
      <c r="AN871" s="73"/>
      <c r="AO871" s="59"/>
      <c r="AP871" s="59"/>
      <c r="AQ871" s="74"/>
      <c r="AR871" s="74"/>
      <c r="AS871" s="62"/>
      <c r="AT871" s="62"/>
      <c r="AU871" s="59"/>
    </row>
    <row r="872">
      <c r="A872" s="59"/>
      <c r="B872" s="60" t="str">
        <f>IFERROR(VLOOKUP($A872,contratos,2,FALSE),"")</f>
        <v/>
      </c>
      <c r="C872" s="61" t="str">
        <f t="shared" si="1"/>
        <v/>
      </c>
      <c r="D872" s="62"/>
      <c r="E872" s="62"/>
      <c r="F872" s="63"/>
      <c r="G872" s="62"/>
      <c r="H872" s="65"/>
      <c r="I872" s="65"/>
      <c r="J872" s="66" t="str">
        <f>IF(I872&lt;&gt;"",(I872-H872)-almoco,"")</f>
        <v/>
      </c>
      <c r="K872" s="67"/>
      <c r="L872" s="59"/>
      <c r="M872" s="59"/>
      <c r="N872" s="68"/>
      <c r="O872" s="69"/>
      <c r="P872" s="69"/>
      <c r="Q872" s="59"/>
      <c r="R872" s="69"/>
      <c r="S872" s="59"/>
      <c r="T872" s="59"/>
      <c r="U872" s="62"/>
      <c r="V872" s="65"/>
      <c r="W872" s="65"/>
      <c r="X872" s="66" t="str">
        <f>IF(W872&lt;&gt;"",IF((W872-V872)-almoco&gt;=corte_almoco,(W872-V872)-almoco,(W872-V872)),"")</f>
        <v/>
      </c>
      <c r="Y872" s="66" t="str">
        <f t="shared" si="2"/>
        <v/>
      </c>
      <c r="Z872" s="59"/>
      <c r="AA872" s="59"/>
      <c r="AB872" s="59"/>
      <c r="AC872" s="70"/>
      <c r="AD872" s="70"/>
      <c r="AE872" s="71" t="str">
        <f t="shared" si="3"/>
        <v/>
      </c>
      <c r="AF872" s="71" t="str">
        <f>IF(X872&lt;&gt;"",(HOUR(X872)+MINUTE(X872)/60)*custohh,"")</f>
        <v/>
      </c>
      <c r="AG872" s="70"/>
      <c r="AH872" s="71" t="str">
        <f t="shared" si="4"/>
        <v/>
      </c>
      <c r="AI872" s="59"/>
      <c r="AJ872" s="59"/>
      <c r="AK872" s="59"/>
      <c r="AL872" s="72"/>
      <c r="AM872" s="59"/>
      <c r="AN872" s="73"/>
      <c r="AO872" s="59"/>
      <c r="AP872" s="59"/>
      <c r="AQ872" s="74"/>
      <c r="AR872" s="74"/>
      <c r="AS872" s="62"/>
      <c r="AT872" s="62"/>
      <c r="AU872" s="59"/>
    </row>
    <row r="873">
      <c r="A873" s="59"/>
      <c r="B873" s="60" t="str">
        <f>IFERROR(VLOOKUP($A873,contratos,2,FALSE),"")</f>
        <v/>
      </c>
      <c r="C873" s="61" t="str">
        <f t="shared" si="1"/>
        <v/>
      </c>
      <c r="D873" s="62"/>
      <c r="E873" s="62"/>
      <c r="F873" s="63"/>
      <c r="G873" s="62"/>
      <c r="H873" s="65"/>
      <c r="I873" s="65"/>
      <c r="J873" s="66" t="str">
        <f>IF(I873&lt;&gt;"",(I873-H873)-almoco,"")</f>
        <v/>
      </c>
      <c r="K873" s="67"/>
      <c r="L873" s="59"/>
      <c r="M873" s="59"/>
      <c r="N873" s="68"/>
      <c r="O873" s="69"/>
      <c r="P873" s="69"/>
      <c r="Q873" s="59"/>
      <c r="R873" s="69"/>
      <c r="S873" s="59"/>
      <c r="T873" s="59"/>
      <c r="U873" s="62"/>
      <c r="V873" s="65"/>
      <c r="W873" s="65"/>
      <c r="X873" s="66" t="str">
        <f>IF(W873&lt;&gt;"",IF((W873-V873)-almoco&gt;=corte_almoco,(W873-V873)-almoco,(W873-V873)),"")</f>
        <v/>
      </c>
      <c r="Y873" s="66" t="str">
        <f t="shared" si="2"/>
        <v/>
      </c>
      <c r="Z873" s="59"/>
      <c r="AA873" s="59"/>
      <c r="AB873" s="59"/>
      <c r="AC873" s="70"/>
      <c r="AD873" s="70"/>
      <c r="AE873" s="71" t="str">
        <f t="shared" si="3"/>
        <v/>
      </c>
      <c r="AF873" s="71" t="str">
        <f>IF(X873&lt;&gt;"",(HOUR(X873)+MINUTE(X873)/60)*custohh,"")</f>
        <v/>
      </c>
      <c r="AG873" s="70"/>
      <c r="AH873" s="71" t="str">
        <f t="shared" si="4"/>
        <v/>
      </c>
      <c r="AI873" s="59"/>
      <c r="AJ873" s="59"/>
      <c r="AK873" s="59"/>
      <c r="AL873" s="72"/>
      <c r="AM873" s="59"/>
      <c r="AN873" s="73"/>
      <c r="AO873" s="59"/>
      <c r="AP873" s="59"/>
      <c r="AQ873" s="74"/>
      <c r="AR873" s="74"/>
      <c r="AS873" s="62"/>
      <c r="AT873" s="62"/>
      <c r="AU873" s="59"/>
    </row>
    <row r="874">
      <c r="A874" s="59"/>
      <c r="B874" s="60" t="str">
        <f>IFERROR(VLOOKUP($A874,contratos,2,FALSE),"")</f>
        <v/>
      </c>
      <c r="C874" s="61" t="str">
        <f t="shared" si="1"/>
        <v/>
      </c>
      <c r="D874" s="62"/>
      <c r="E874" s="62"/>
      <c r="F874" s="63"/>
      <c r="G874" s="62"/>
      <c r="H874" s="65"/>
      <c r="I874" s="65"/>
      <c r="J874" s="66" t="str">
        <f>IF(I874&lt;&gt;"",(I874-H874)-almoco,"")</f>
        <v/>
      </c>
      <c r="K874" s="67"/>
      <c r="L874" s="59"/>
      <c r="M874" s="59"/>
      <c r="N874" s="68"/>
      <c r="O874" s="69"/>
      <c r="P874" s="69"/>
      <c r="Q874" s="59"/>
      <c r="R874" s="69"/>
      <c r="S874" s="59"/>
      <c r="T874" s="59"/>
      <c r="U874" s="62"/>
      <c r="V874" s="65"/>
      <c r="W874" s="65"/>
      <c r="X874" s="66" t="str">
        <f>IF(W874&lt;&gt;"",IF((W874-V874)-almoco&gt;=corte_almoco,(W874-V874)-almoco,(W874-V874)),"")</f>
        <v/>
      </c>
      <c r="Y874" s="66" t="str">
        <f t="shared" si="2"/>
        <v/>
      </c>
      <c r="Z874" s="59"/>
      <c r="AA874" s="59"/>
      <c r="AB874" s="59"/>
      <c r="AC874" s="70"/>
      <c r="AD874" s="70"/>
      <c r="AE874" s="71" t="str">
        <f t="shared" si="3"/>
        <v/>
      </c>
      <c r="AF874" s="71" t="str">
        <f>IF(X874&lt;&gt;"",(HOUR(X874)+MINUTE(X874)/60)*custohh,"")</f>
        <v/>
      </c>
      <c r="AG874" s="70"/>
      <c r="AH874" s="71" t="str">
        <f t="shared" si="4"/>
        <v/>
      </c>
      <c r="AI874" s="59"/>
      <c r="AJ874" s="59"/>
      <c r="AK874" s="59"/>
      <c r="AL874" s="72"/>
      <c r="AM874" s="59"/>
      <c r="AN874" s="73"/>
      <c r="AO874" s="59"/>
      <c r="AP874" s="59"/>
      <c r="AQ874" s="74"/>
      <c r="AR874" s="74"/>
      <c r="AS874" s="62"/>
      <c r="AT874" s="62"/>
      <c r="AU874" s="59"/>
    </row>
    <row r="875">
      <c r="A875" s="59"/>
      <c r="B875" s="60" t="str">
        <f>IFERROR(VLOOKUP($A875,contratos,2,FALSE),"")</f>
        <v/>
      </c>
      <c r="C875" s="61" t="str">
        <f t="shared" si="1"/>
        <v/>
      </c>
      <c r="D875" s="62"/>
      <c r="E875" s="62"/>
      <c r="F875" s="63"/>
      <c r="G875" s="62"/>
      <c r="H875" s="65"/>
      <c r="I875" s="65"/>
      <c r="J875" s="66" t="str">
        <f>IF(I875&lt;&gt;"",(I875-H875)-almoco,"")</f>
        <v/>
      </c>
      <c r="K875" s="67"/>
      <c r="L875" s="59"/>
      <c r="M875" s="59"/>
      <c r="N875" s="68"/>
      <c r="O875" s="69"/>
      <c r="P875" s="69"/>
      <c r="Q875" s="59"/>
      <c r="R875" s="69"/>
      <c r="S875" s="59"/>
      <c r="T875" s="59"/>
      <c r="U875" s="62"/>
      <c r="V875" s="65"/>
      <c r="W875" s="65"/>
      <c r="X875" s="66" t="str">
        <f>IF(W875&lt;&gt;"",IF((W875-V875)-almoco&gt;=corte_almoco,(W875-V875)-almoco,(W875-V875)),"")</f>
        <v/>
      </c>
      <c r="Y875" s="66" t="str">
        <f t="shared" si="2"/>
        <v/>
      </c>
      <c r="Z875" s="59"/>
      <c r="AA875" s="59"/>
      <c r="AB875" s="59"/>
      <c r="AC875" s="70"/>
      <c r="AD875" s="70"/>
      <c r="AE875" s="71" t="str">
        <f t="shared" si="3"/>
        <v/>
      </c>
      <c r="AF875" s="71" t="str">
        <f>IF(X875&lt;&gt;"",(HOUR(X875)+MINUTE(X875)/60)*custohh,"")</f>
        <v/>
      </c>
      <c r="AG875" s="70"/>
      <c r="AH875" s="71" t="str">
        <f t="shared" si="4"/>
        <v/>
      </c>
      <c r="AI875" s="59"/>
      <c r="AJ875" s="59"/>
      <c r="AK875" s="59"/>
      <c r="AL875" s="72"/>
      <c r="AM875" s="59"/>
      <c r="AN875" s="73"/>
      <c r="AO875" s="59"/>
      <c r="AP875" s="59"/>
      <c r="AQ875" s="74"/>
      <c r="AR875" s="74"/>
      <c r="AS875" s="62"/>
      <c r="AT875" s="62"/>
      <c r="AU875" s="59"/>
    </row>
    <row r="876">
      <c r="A876" s="59"/>
      <c r="B876" s="60" t="str">
        <f>IFERROR(VLOOKUP($A876,contratos,2,FALSE),"")</f>
        <v/>
      </c>
      <c r="C876" s="61" t="str">
        <f t="shared" si="1"/>
        <v/>
      </c>
      <c r="D876" s="62"/>
      <c r="E876" s="62"/>
      <c r="F876" s="63"/>
      <c r="G876" s="62"/>
      <c r="H876" s="65"/>
      <c r="I876" s="65"/>
      <c r="J876" s="66" t="str">
        <f>IF(I876&lt;&gt;"",(I876-H876)-almoco,"")</f>
        <v/>
      </c>
      <c r="K876" s="67"/>
      <c r="L876" s="59"/>
      <c r="M876" s="59"/>
      <c r="N876" s="68"/>
      <c r="O876" s="69"/>
      <c r="P876" s="69"/>
      <c r="Q876" s="59"/>
      <c r="R876" s="69"/>
      <c r="S876" s="59"/>
      <c r="T876" s="59"/>
      <c r="U876" s="62"/>
      <c r="V876" s="65"/>
      <c r="W876" s="65"/>
      <c r="X876" s="66" t="str">
        <f>IF(W876&lt;&gt;"",IF((W876-V876)-almoco&gt;=corte_almoco,(W876-V876)-almoco,(W876-V876)),"")</f>
        <v/>
      </c>
      <c r="Y876" s="66" t="str">
        <f t="shared" si="2"/>
        <v/>
      </c>
      <c r="Z876" s="59"/>
      <c r="AA876" s="59"/>
      <c r="AB876" s="59"/>
      <c r="AC876" s="70"/>
      <c r="AD876" s="70"/>
      <c r="AE876" s="71" t="str">
        <f t="shared" si="3"/>
        <v/>
      </c>
      <c r="AF876" s="71" t="str">
        <f>IF(X876&lt;&gt;"",(HOUR(X876)+MINUTE(X876)/60)*custohh,"")</f>
        <v/>
      </c>
      <c r="AG876" s="70"/>
      <c r="AH876" s="71" t="str">
        <f t="shared" si="4"/>
        <v/>
      </c>
      <c r="AI876" s="59"/>
      <c r="AJ876" s="59"/>
      <c r="AK876" s="59"/>
      <c r="AL876" s="72"/>
      <c r="AM876" s="59"/>
      <c r="AN876" s="73"/>
      <c r="AO876" s="59"/>
      <c r="AP876" s="59"/>
      <c r="AQ876" s="74"/>
      <c r="AR876" s="74"/>
      <c r="AS876" s="62"/>
      <c r="AT876" s="62"/>
      <c r="AU876" s="59"/>
    </row>
    <row r="877">
      <c r="A877" s="59"/>
      <c r="B877" s="60" t="str">
        <f>IFERROR(VLOOKUP($A877,contratos,2,FALSE),"")</f>
        <v/>
      </c>
      <c r="C877" s="61" t="str">
        <f t="shared" si="1"/>
        <v/>
      </c>
      <c r="D877" s="62"/>
      <c r="E877" s="62"/>
      <c r="F877" s="63"/>
      <c r="G877" s="62"/>
      <c r="H877" s="65"/>
      <c r="I877" s="65"/>
      <c r="J877" s="66" t="str">
        <f>IF(I877&lt;&gt;"",(I877-H877)-almoco,"")</f>
        <v/>
      </c>
      <c r="K877" s="67"/>
      <c r="L877" s="59"/>
      <c r="M877" s="59"/>
      <c r="N877" s="68"/>
      <c r="O877" s="69"/>
      <c r="P877" s="69"/>
      <c r="Q877" s="59"/>
      <c r="R877" s="69"/>
      <c r="S877" s="59"/>
      <c r="T877" s="59"/>
      <c r="U877" s="62"/>
      <c r="V877" s="65"/>
      <c r="W877" s="65"/>
      <c r="X877" s="66" t="str">
        <f>IF(W877&lt;&gt;"",IF((W877-V877)-almoco&gt;=corte_almoco,(W877-V877)-almoco,(W877-V877)),"")</f>
        <v/>
      </c>
      <c r="Y877" s="66" t="str">
        <f t="shared" si="2"/>
        <v/>
      </c>
      <c r="Z877" s="59"/>
      <c r="AA877" s="59"/>
      <c r="AB877" s="59"/>
      <c r="AC877" s="70"/>
      <c r="AD877" s="70"/>
      <c r="AE877" s="71" t="str">
        <f t="shared" si="3"/>
        <v/>
      </c>
      <c r="AF877" s="71" t="str">
        <f>IF(X877&lt;&gt;"",(HOUR(X877)+MINUTE(X877)/60)*custohh,"")</f>
        <v/>
      </c>
      <c r="AG877" s="70"/>
      <c r="AH877" s="71" t="str">
        <f t="shared" si="4"/>
        <v/>
      </c>
      <c r="AI877" s="59"/>
      <c r="AJ877" s="59"/>
      <c r="AK877" s="59"/>
      <c r="AL877" s="72"/>
      <c r="AM877" s="59"/>
      <c r="AN877" s="73"/>
      <c r="AO877" s="59"/>
      <c r="AP877" s="59"/>
      <c r="AQ877" s="74"/>
      <c r="AR877" s="74"/>
      <c r="AS877" s="62"/>
      <c r="AT877" s="62"/>
      <c r="AU877" s="59"/>
    </row>
    <row r="878">
      <c r="A878" s="59"/>
      <c r="B878" s="60" t="str">
        <f>IFERROR(VLOOKUP($A878,contratos,2,FALSE),"")</f>
        <v/>
      </c>
      <c r="C878" s="61" t="str">
        <f t="shared" si="1"/>
        <v/>
      </c>
      <c r="D878" s="62"/>
      <c r="E878" s="62"/>
      <c r="F878" s="63"/>
      <c r="G878" s="62"/>
      <c r="H878" s="65"/>
      <c r="I878" s="65"/>
      <c r="J878" s="66" t="str">
        <f>IF(I878&lt;&gt;"",(I878-H878)-almoco,"")</f>
        <v/>
      </c>
      <c r="K878" s="67"/>
      <c r="L878" s="59"/>
      <c r="M878" s="59"/>
      <c r="N878" s="68"/>
      <c r="O878" s="69"/>
      <c r="P878" s="69"/>
      <c r="Q878" s="59"/>
      <c r="R878" s="69"/>
      <c r="S878" s="59"/>
      <c r="T878" s="59"/>
      <c r="U878" s="62"/>
      <c r="V878" s="65"/>
      <c r="W878" s="65"/>
      <c r="X878" s="66" t="str">
        <f>IF(W878&lt;&gt;"",IF((W878-V878)-almoco&gt;=corte_almoco,(W878-V878)-almoco,(W878-V878)),"")</f>
        <v/>
      </c>
      <c r="Y878" s="66" t="str">
        <f t="shared" si="2"/>
        <v/>
      </c>
      <c r="Z878" s="59"/>
      <c r="AA878" s="59"/>
      <c r="AB878" s="59"/>
      <c r="AC878" s="70"/>
      <c r="AD878" s="70"/>
      <c r="AE878" s="71" t="str">
        <f t="shared" si="3"/>
        <v/>
      </c>
      <c r="AF878" s="71" t="str">
        <f>IF(X878&lt;&gt;"",(HOUR(X878)+MINUTE(X878)/60)*custohh,"")</f>
        <v/>
      </c>
      <c r="AG878" s="70"/>
      <c r="AH878" s="71" t="str">
        <f t="shared" si="4"/>
        <v/>
      </c>
      <c r="AI878" s="59"/>
      <c r="AJ878" s="59"/>
      <c r="AK878" s="59"/>
      <c r="AL878" s="72"/>
      <c r="AM878" s="59"/>
      <c r="AN878" s="73"/>
      <c r="AO878" s="59"/>
      <c r="AP878" s="59"/>
      <c r="AQ878" s="74"/>
      <c r="AR878" s="74"/>
      <c r="AS878" s="62"/>
      <c r="AT878" s="62"/>
      <c r="AU878" s="59"/>
    </row>
    <row r="879">
      <c r="A879" s="59"/>
      <c r="B879" s="60" t="str">
        <f>IFERROR(VLOOKUP($A879,contratos,2,FALSE),"")</f>
        <v/>
      </c>
      <c r="C879" s="61" t="str">
        <f t="shared" si="1"/>
        <v/>
      </c>
      <c r="D879" s="62"/>
      <c r="E879" s="62"/>
      <c r="F879" s="63"/>
      <c r="G879" s="62"/>
      <c r="H879" s="65"/>
      <c r="I879" s="65"/>
      <c r="J879" s="66" t="str">
        <f>IF(I879&lt;&gt;"",(I879-H879)-almoco,"")</f>
        <v/>
      </c>
      <c r="K879" s="67"/>
      <c r="L879" s="59"/>
      <c r="M879" s="59"/>
      <c r="N879" s="68"/>
      <c r="O879" s="69"/>
      <c r="P879" s="69"/>
      <c r="Q879" s="59"/>
      <c r="R879" s="69"/>
      <c r="S879" s="59"/>
      <c r="T879" s="59"/>
      <c r="U879" s="62"/>
      <c r="V879" s="65"/>
      <c r="W879" s="65"/>
      <c r="X879" s="66" t="str">
        <f>IF(W879&lt;&gt;"",IF((W879-V879)-almoco&gt;=corte_almoco,(W879-V879)-almoco,(W879-V879)),"")</f>
        <v/>
      </c>
      <c r="Y879" s="66" t="str">
        <f t="shared" si="2"/>
        <v/>
      </c>
      <c r="Z879" s="59"/>
      <c r="AA879" s="59"/>
      <c r="AB879" s="59"/>
      <c r="AC879" s="70"/>
      <c r="AD879" s="70"/>
      <c r="AE879" s="71" t="str">
        <f t="shared" si="3"/>
        <v/>
      </c>
      <c r="AF879" s="71" t="str">
        <f>IF(X879&lt;&gt;"",(HOUR(X879)+MINUTE(X879)/60)*custohh,"")</f>
        <v/>
      </c>
      <c r="AG879" s="70"/>
      <c r="AH879" s="71" t="str">
        <f t="shared" si="4"/>
        <v/>
      </c>
      <c r="AI879" s="59"/>
      <c r="AJ879" s="59"/>
      <c r="AK879" s="59"/>
      <c r="AL879" s="72"/>
      <c r="AM879" s="59"/>
      <c r="AN879" s="73"/>
      <c r="AO879" s="59"/>
      <c r="AP879" s="59"/>
      <c r="AQ879" s="74"/>
      <c r="AR879" s="74"/>
      <c r="AS879" s="62"/>
      <c r="AT879" s="62"/>
      <c r="AU879" s="59"/>
    </row>
    <row r="880">
      <c r="A880" s="59"/>
      <c r="B880" s="60" t="str">
        <f>IFERROR(VLOOKUP($A880,contratos,2,FALSE),"")</f>
        <v/>
      </c>
      <c r="C880" s="61" t="str">
        <f t="shared" si="1"/>
        <v/>
      </c>
      <c r="D880" s="62"/>
      <c r="E880" s="62"/>
      <c r="F880" s="63"/>
      <c r="G880" s="62"/>
      <c r="H880" s="65"/>
      <c r="I880" s="65"/>
      <c r="J880" s="66" t="str">
        <f>IF(I880&lt;&gt;"",(I880-H880)-almoco,"")</f>
        <v/>
      </c>
      <c r="K880" s="67"/>
      <c r="L880" s="59"/>
      <c r="M880" s="59"/>
      <c r="N880" s="68"/>
      <c r="O880" s="69"/>
      <c r="P880" s="69"/>
      <c r="Q880" s="59"/>
      <c r="R880" s="69"/>
      <c r="S880" s="59"/>
      <c r="T880" s="59"/>
      <c r="U880" s="62"/>
      <c r="V880" s="65"/>
      <c r="W880" s="65"/>
      <c r="X880" s="66" t="str">
        <f>IF(W880&lt;&gt;"",IF((W880-V880)-almoco&gt;=corte_almoco,(W880-V880)-almoco,(W880-V880)),"")</f>
        <v/>
      </c>
      <c r="Y880" s="66" t="str">
        <f t="shared" si="2"/>
        <v/>
      </c>
      <c r="Z880" s="59"/>
      <c r="AA880" s="59"/>
      <c r="AB880" s="59"/>
      <c r="AC880" s="70"/>
      <c r="AD880" s="70"/>
      <c r="AE880" s="71" t="str">
        <f t="shared" si="3"/>
        <v/>
      </c>
      <c r="AF880" s="71" t="str">
        <f>IF(X880&lt;&gt;"",(HOUR(X880)+MINUTE(X880)/60)*custohh,"")</f>
        <v/>
      </c>
      <c r="AG880" s="70"/>
      <c r="AH880" s="71" t="str">
        <f t="shared" si="4"/>
        <v/>
      </c>
      <c r="AI880" s="59"/>
      <c r="AJ880" s="59"/>
      <c r="AK880" s="59"/>
      <c r="AL880" s="72"/>
      <c r="AM880" s="59"/>
      <c r="AN880" s="73"/>
      <c r="AO880" s="59"/>
      <c r="AP880" s="59"/>
      <c r="AQ880" s="74"/>
      <c r="AR880" s="74"/>
      <c r="AS880" s="62"/>
      <c r="AT880" s="62"/>
      <c r="AU880" s="59"/>
    </row>
    <row r="881">
      <c r="A881" s="59"/>
      <c r="B881" s="60" t="str">
        <f>IFERROR(VLOOKUP($A881,contratos,2,FALSE),"")</f>
        <v/>
      </c>
      <c r="C881" s="61" t="str">
        <f t="shared" si="1"/>
        <v/>
      </c>
      <c r="D881" s="62"/>
      <c r="E881" s="62"/>
      <c r="F881" s="63"/>
      <c r="G881" s="62"/>
      <c r="H881" s="65"/>
      <c r="I881" s="65"/>
      <c r="J881" s="66" t="str">
        <f>IF(I881&lt;&gt;"",(I881-H881)-almoco,"")</f>
        <v/>
      </c>
      <c r="K881" s="67"/>
      <c r="L881" s="59"/>
      <c r="M881" s="59"/>
      <c r="N881" s="68"/>
      <c r="O881" s="69"/>
      <c r="P881" s="69"/>
      <c r="Q881" s="59"/>
      <c r="R881" s="69"/>
      <c r="S881" s="59"/>
      <c r="T881" s="59"/>
      <c r="U881" s="62"/>
      <c r="V881" s="65"/>
      <c r="W881" s="65"/>
      <c r="X881" s="66" t="str">
        <f>IF(W881&lt;&gt;"",IF((W881-V881)-almoco&gt;=corte_almoco,(W881-V881)-almoco,(W881-V881)),"")</f>
        <v/>
      </c>
      <c r="Y881" s="66" t="str">
        <f t="shared" si="2"/>
        <v/>
      </c>
      <c r="Z881" s="59"/>
      <c r="AA881" s="59"/>
      <c r="AB881" s="59"/>
      <c r="AC881" s="70"/>
      <c r="AD881" s="70"/>
      <c r="AE881" s="71" t="str">
        <f t="shared" si="3"/>
        <v/>
      </c>
      <c r="AF881" s="71" t="str">
        <f>IF(X881&lt;&gt;"",(HOUR(X881)+MINUTE(X881)/60)*custohh,"")</f>
        <v/>
      </c>
      <c r="AG881" s="70"/>
      <c r="AH881" s="71" t="str">
        <f t="shared" si="4"/>
        <v/>
      </c>
      <c r="AI881" s="59"/>
      <c r="AJ881" s="59"/>
      <c r="AK881" s="59"/>
      <c r="AL881" s="72"/>
      <c r="AM881" s="59"/>
      <c r="AN881" s="73"/>
      <c r="AO881" s="59"/>
      <c r="AP881" s="59"/>
      <c r="AQ881" s="74"/>
      <c r="AR881" s="74"/>
      <c r="AS881" s="62"/>
      <c r="AT881" s="62"/>
      <c r="AU881" s="59"/>
    </row>
    <row r="882">
      <c r="A882" s="59"/>
      <c r="B882" s="60" t="str">
        <f>IFERROR(VLOOKUP($A882,contratos,2,FALSE),"")</f>
        <v/>
      </c>
      <c r="C882" s="61" t="str">
        <f t="shared" si="1"/>
        <v/>
      </c>
      <c r="D882" s="62"/>
      <c r="E882" s="62"/>
      <c r="F882" s="63"/>
      <c r="G882" s="62"/>
      <c r="H882" s="65"/>
      <c r="I882" s="65"/>
      <c r="J882" s="66" t="str">
        <f>IF(I882&lt;&gt;"",(I882-H882)-almoco,"")</f>
        <v/>
      </c>
      <c r="K882" s="67"/>
      <c r="L882" s="59"/>
      <c r="M882" s="59"/>
      <c r="N882" s="68"/>
      <c r="O882" s="69"/>
      <c r="P882" s="69"/>
      <c r="Q882" s="59"/>
      <c r="R882" s="69"/>
      <c r="S882" s="59"/>
      <c r="T882" s="59"/>
      <c r="U882" s="62"/>
      <c r="V882" s="65"/>
      <c r="W882" s="65"/>
      <c r="X882" s="66" t="str">
        <f>IF(W882&lt;&gt;"",IF((W882-V882)-almoco&gt;=corte_almoco,(W882-V882)-almoco,(W882-V882)),"")</f>
        <v/>
      </c>
      <c r="Y882" s="66" t="str">
        <f t="shared" si="2"/>
        <v/>
      </c>
      <c r="Z882" s="59"/>
      <c r="AA882" s="59"/>
      <c r="AB882" s="59"/>
      <c r="AC882" s="70"/>
      <c r="AD882" s="70"/>
      <c r="AE882" s="71" t="str">
        <f t="shared" si="3"/>
        <v/>
      </c>
      <c r="AF882" s="71" t="str">
        <f>IF(X882&lt;&gt;"",(HOUR(X882)+MINUTE(X882)/60)*custohh,"")</f>
        <v/>
      </c>
      <c r="AG882" s="70"/>
      <c r="AH882" s="71" t="str">
        <f t="shared" si="4"/>
        <v/>
      </c>
      <c r="AI882" s="59"/>
      <c r="AJ882" s="59"/>
      <c r="AK882" s="59"/>
      <c r="AL882" s="72"/>
      <c r="AM882" s="59"/>
      <c r="AN882" s="73"/>
      <c r="AO882" s="59"/>
      <c r="AP882" s="59"/>
      <c r="AQ882" s="74"/>
      <c r="AR882" s="74"/>
      <c r="AS882" s="62"/>
      <c r="AT882" s="62"/>
      <c r="AU882" s="59"/>
    </row>
    <row r="883">
      <c r="A883" s="59"/>
      <c r="B883" s="60" t="str">
        <f>IFERROR(VLOOKUP($A883,contratos,2,FALSE),"")</f>
        <v/>
      </c>
      <c r="C883" s="61" t="str">
        <f t="shared" si="1"/>
        <v/>
      </c>
      <c r="D883" s="62"/>
      <c r="E883" s="62"/>
      <c r="F883" s="63"/>
      <c r="G883" s="62"/>
      <c r="H883" s="65"/>
      <c r="I883" s="65"/>
      <c r="J883" s="66" t="str">
        <f>IF(I883&lt;&gt;"",(I883-H883)-almoco,"")</f>
        <v/>
      </c>
      <c r="K883" s="67"/>
      <c r="L883" s="59"/>
      <c r="M883" s="59"/>
      <c r="N883" s="68"/>
      <c r="O883" s="69"/>
      <c r="P883" s="69"/>
      <c r="Q883" s="59"/>
      <c r="R883" s="69"/>
      <c r="S883" s="59"/>
      <c r="T883" s="59"/>
      <c r="U883" s="62"/>
      <c r="V883" s="65"/>
      <c r="W883" s="65"/>
      <c r="X883" s="66" t="str">
        <f>IF(W883&lt;&gt;"",IF((W883-V883)-almoco&gt;=corte_almoco,(W883-V883)-almoco,(W883-V883)),"")</f>
        <v/>
      </c>
      <c r="Y883" s="66" t="str">
        <f t="shared" si="2"/>
        <v/>
      </c>
      <c r="Z883" s="59"/>
      <c r="AA883" s="59"/>
      <c r="AB883" s="59"/>
      <c r="AC883" s="70"/>
      <c r="AD883" s="70"/>
      <c r="AE883" s="71" t="str">
        <f t="shared" si="3"/>
        <v/>
      </c>
      <c r="AF883" s="71" t="str">
        <f>IF(X883&lt;&gt;"",(HOUR(X883)+MINUTE(X883)/60)*custohh,"")</f>
        <v/>
      </c>
      <c r="AG883" s="70"/>
      <c r="AH883" s="71" t="str">
        <f t="shared" si="4"/>
        <v/>
      </c>
      <c r="AI883" s="59"/>
      <c r="AJ883" s="59"/>
      <c r="AK883" s="59"/>
      <c r="AL883" s="72"/>
      <c r="AM883" s="59"/>
      <c r="AN883" s="73"/>
      <c r="AO883" s="59"/>
      <c r="AP883" s="59"/>
      <c r="AQ883" s="74"/>
      <c r="AR883" s="74"/>
      <c r="AS883" s="62"/>
      <c r="AT883" s="62"/>
      <c r="AU883" s="59"/>
    </row>
    <row r="884">
      <c r="A884" s="59"/>
      <c r="B884" s="60" t="str">
        <f>IFERROR(VLOOKUP($A884,contratos,2,FALSE),"")</f>
        <v/>
      </c>
      <c r="C884" s="61" t="str">
        <f t="shared" si="1"/>
        <v/>
      </c>
      <c r="D884" s="62"/>
      <c r="E884" s="62"/>
      <c r="F884" s="63"/>
      <c r="G884" s="62"/>
      <c r="H884" s="65"/>
      <c r="I884" s="65"/>
      <c r="J884" s="66" t="str">
        <f>IF(I884&lt;&gt;"",(I884-H884)-almoco,"")</f>
        <v/>
      </c>
      <c r="K884" s="67"/>
      <c r="L884" s="59"/>
      <c r="M884" s="59"/>
      <c r="N884" s="68"/>
      <c r="O884" s="69"/>
      <c r="P884" s="69"/>
      <c r="Q884" s="59"/>
      <c r="R884" s="69"/>
      <c r="S884" s="59"/>
      <c r="T884" s="59"/>
      <c r="U884" s="62"/>
      <c r="V884" s="65"/>
      <c r="W884" s="65"/>
      <c r="X884" s="66" t="str">
        <f>IF(W884&lt;&gt;"",IF((W884-V884)-almoco&gt;=corte_almoco,(W884-V884)-almoco,(W884-V884)),"")</f>
        <v/>
      </c>
      <c r="Y884" s="66" t="str">
        <f t="shared" si="2"/>
        <v/>
      </c>
      <c r="Z884" s="59"/>
      <c r="AA884" s="59"/>
      <c r="AB884" s="59"/>
      <c r="AC884" s="70"/>
      <c r="AD884" s="70"/>
      <c r="AE884" s="71" t="str">
        <f t="shared" si="3"/>
        <v/>
      </c>
      <c r="AF884" s="71" t="str">
        <f>IF(X884&lt;&gt;"",(HOUR(X884)+MINUTE(X884)/60)*custohh,"")</f>
        <v/>
      </c>
      <c r="AG884" s="70"/>
      <c r="AH884" s="71" t="str">
        <f t="shared" si="4"/>
        <v/>
      </c>
      <c r="AI884" s="59"/>
      <c r="AJ884" s="59"/>
      <c r="AK884" s="59"/>
      <c r="AL884" s="72"/>
      <c r="AM884" s="59"/>
      <c r="AN884" s="73"/>
      <c r="AO884" s="59"/>
      <c r="AP884" s="59"/>
      <c r="AQ884" s="74"/>
      <c r="AR884" s="74"/>
      <c r="AS884" s="62"/>
      <c r="AT884" s="62"/>
      <c r="AU884" s="59"/>
    </row>
    <row r="885">
      <c r="A885" s="59"/>
      <c r="B885" s="60" t="str">
        <f>IFERROR(VLOOKUP($A885,contratos,2,FALSE),"")</f>
        <v/>
      </c>
      <c r="C885" s="61" t="str">
        <f t="shared" si="1"/>
        <v/>
      </c>
      <c r="D885" s="62"/>
      <c r="E885" s="62"/>
      <c r="F885" s="63"/>
      <c r="G885" s="62"/>
      <c r="H885" s="65"/>
      <c r="I885" s="65"/>
      <c r="J885" s="66" t="str">
        <f>IF(I885&lt;&gt;"",(I885-H885)-almoco,"")</f>
        <v/>
      </c>
      <c r="K885" s="67"/>
      <c r="L885" s="59"/>
      <c r="M885" s="59"/>
      <c r="N885" s="68"/>
      <c r="O885" s="69"/>
      <c r="P885" s="69"/>
      <c r="Q885" s="59"/>
      <c r="R885" s="69"/>
      <c r="S885" s="59"/>
      <c r="T885" s="59"/>
      <c r="U885" s="62"/>
      <c r="V885" s="65"/>
      <c r="W885" s="65"/>
      <c r="X885" s="66" t="str">
        <f>IF(W885&lt;&gt;"",IF((W885-V885)-almoco&gt;=corte_almoco,(W885-V885)-almoco,(W885-V885)),"")</f>
        <v/>
      </c>
      <c r="Y885" s="66" t="str">
        <f t="shared" si="2"/>
        <v/>
      </c>
      <c r="Z885" s="59"/>
      <c r="AA885" s="59"/>
      <c r="AB885" s="59"/>
      <c r="AC885" s="70"/>
      <c r="AD885" s="70"/>
      <c r="AE885" s="71" t="str">
        <f t="shared" si="3"/>
        <v/>
      </c>
      <c r="AF885" s="71" t="str">
        <f>IF(X885&lt;&gt;"",(HOUR(X885)+MINUTE(X885)/60)*custohh,"")</f>
        <v/>
      </c>
      <c r="AG885" s="70"/>
      <c r="AH885" s="71" t="str">
        <f t="shared" si="4"/>
        <v/>
      </c>
      <c r="AI885" s="59"/>
      <c r="AJ885" s="59"/>
      <c r="AK885" s="59"/>
      <c r="AL885" s="72"/>
      <c r="AM885" s="59"/>
      <c r="AN885" s="73"/>
      <c r="AO885" s="59"/>
      <c r="AP885" s="59"/>
      <c r="AQ885" s="74"/>
      <c r="AR885" s="74"/>
      <c r="AS885" s="62"/>
      <c r="AT885" s="62"/>
      <c r="AU885" s="59"/>
    </row>
    <row r="886">
      <c r="A886" s="59"/>
      <c r="B886" s="60" t="str">
        <f>IFERROR(VLOOKUP($A886,contratos,2,FALSE),"")</f>
        <v/>
      </c>
      <c r="C886" s="61" t="str">
        <f t="shared" si="1"/>
        <v/>
      </c>
      <c r="D886" s="62"/>
      <c r="E886" s="62"/>
      <c r="F886" s="63"/>
      <c r="G886" s="62"/>
      <c r="H886" s="65"/>
      <c r="I886" s="65"/>
      <c r="J886" s="66" t="str">
        <f>IF(I886&lt;&gt;"",(I886-H886)-almoco,"")</f>
        <v/>
      </c>
      <c r="K886" s="67"/>
      <c r="L886" s="59"/>
      <c r="M886" s="59"/>
      <c r="N886" s="68"/>
      <c r="O886" s="69"/>
      <c r="P886" s="69"/>
      <c r="Q886" s="59"/>
      <c r="R886" s="69"/>
      <c r="S886" s="59"/>
      <c r="T886" s="59"/>
      <c r="U886" s="62"/>
      <c r="V886" s="65"/>
      <c r="W886" s="65"/>
      <c r="X886" s="66" t="str">
        <f>IF(W886&lt;&gt;"",IF((W886-V886)-almoco&gt;=corte_almoco,(W886-V886)-almoco,(W886-V886)),"")</f>
        <v/>
      </c>
      <c r="Y886" s="66" t="str">
        <f t="shared" si="2"/>
        <v/>
      </c>
      <c r="Z886" s="59"/>
      <c r="AA886" s="59"/>
      <c r="AB886" s="59"/>
      <c r="AC886" s="70"/>
      <c r="AD886" s="70"/>
      <c r="AE886" s="71" t="str">
        <f t="shared" si="3"/>
        <v/>
      </c>
      <c r="AF886" s="71" t="str">
        <f>IF(X886&lt;&gt;"",(HOUR(X886)+MINUTE(X886)/60)*custohh,"")</f>
        <v/>
      </c>
      <c r="AG886" s="70"/>
      <c r="AH886" s="71" t="str">
        <f t="shared" si="4"/>
        <v/>
      </c>
      <c r="AI886" s="59"/>
      <c r="AJ886" s="59"/>
      <c r="AK886" s="59"/>
      <c r="AL886" s="72"/>
      <c r="AM886" s="59"/>
      <c r="AN886" s="73"/>
      <c r="AO886" s="59"/>
      <c r="AP886" s="59"/>
      <c r="AQ886" s="74"/>
      <c r="AR886" s="74"/>
      <c r="AS886" s="62"/>
      <c r="AT886" s="62"/>
      <c r="AU886" s="59"/>
    </row>
    <row r="887">
      <c r="A887" s="59"/>
      <c r="B887" s="60"/>
      <c r="C887" s="61"/>
      <c r="D887" s="62"/>
      <c r="E887" s="62"/>
      <c r="F887" s="63"/>
      <c r="G887" s="62"/>
      <c r="H887" s="65"/>
      <c r="I887" s="65"/>
      <c r="J887" s="66"/>
      <c r="K887" s="67"/>
      <c r="L887" s="59"/>
      <c r="M887" s="59"/>
      <c r="N887" s="68"/>
      <c r="O887" s="69"/>
      <c r="P887" s="69"/>
      <c r="Q887" s="59"/>
      <c r="R887" s="69"/>
      <c r="S887" s="59"/>
      <c r="T887" s="59"/>
      <c r="U887" s="62"/>
      <c r="V887" s="65"/>
      <c r="W887" s="65"/>
      <c r="X887" s="66"/>
      <c r="Y887" s="66"/>
      <c r="Z887" s="59"/>
      <c r="AA887" s="59"/>
      <c r="AB887" s="59"/>
      <c r="AC887" s="70"/>
      <c r="AD887" s="70"/>
      <c r="AE887" s="71"/>
      <c r="AF887" s="71"/>
      <c r="AG887" s="70"/>
      <c r="AH887" s="71"/>
      <c r="AI887" s="59"/>
      <c r="AJ887" s="59"/>
      <c r="AK887" s="59"/>
      <c r="AL887" s="72"/>
      <c r="AM887" s="59"/>
      <c r="AN887" s="73"/>
      <c r="AO887" s="59"/>
      <c r="AP887" s="59"/>
      <c r="AQ887" s="74"/>
      <c r="AR887" s="74"/>
      <c r="AS887" s="62"/>
      <c r="AT887" s="62"/>
      <c r="AU887" s="59"/>
    </row>
    <row r="888">
      <c r="A888" s="59"/>
      <c r="B888" s="60"/>
      <c r="C888" s="61"/>
      <c r="D888" s="62"/>
      <c r="E888" s="62"/>
      <c r="F888" s="63"/>
      <c r="G888" s="62"/>
      <c r="H888" s="65"/>
      <c r="I888" s="65"/>
      <c r="J888" s="66"/>
      <c r="K888" s="67"/>
      <c r="L888" s="59"/>
      <c r="M888" s="59"/>
      <c r="N888" s="68"/>
      <c r="O888" s="69"/>
      <c r="P888" s="69"/>
      <c r="Q888" s="59"/>
      <c r="R888" s="69"/>
      <c r="S888" s="59"/>
      <c r="T888" s="59"/>
      <c r="U888" s="62"/>
      <c r="V888" s="65"/>
      <c r="W888" s="65"/>
      <c r="X888" s="66"/>
      <c r="Y888" s="66"/>
      <c r="Z888" s="59"/>
      <c r="AA888" s="59"/>
      <c r="AB888" s="59"/>
      <c r="AC888" s="70"/>
      <c r="AD888" s="70"/>
      <c r="AE888" s="71"/>
      <c r="AF888" s="71"/>
      <c r="AG888" s="70"/>
      <c r="AH888" s="71"/>
      <c r="AI888" s="59"/>
      <c r="AJ888" s="59"/>
      <c r="AK888" s="59"/>
      <c r="AL888" s="72"/>
      <c r="AM888" s="59"/>
      <c r="AN888" s="73"/>
      <c r="AO888" s="59"/>
      <c r="AP888" s="59"/>
      <c r="AQ888" s="74"/>
      <c r="AR888" s="74"/>
      <c r="AS888" s="62"/>
      <c r="AT888" s="62"/>
      <c r="AU888" s="59"/>
    </row>
    <row r="889">
      <c r="A889" s="59"/>
      <c r="B889" s="60"/>
      <c r="C889" s="61"/>
      <c r="D889" s="62"/>
      <c r="E889" s="62"/>
      <c r="F889" s="63"/>
      <c r="G889" s="62"/>
      <c r="H889" s="65"/>
      <c r="I889" s="65"/>
      <c r="J889" s="66"/>
      <c r="K889" s="67"/>
      <c r="L889" s="59"/>
      <c r="M889" s="59"/>
      <c r="N889" s="68"/>
      <c r="O889" s="69"/>
      <c r="P889" s="69"/>
      <c r="Q889" s="59"/>
      <c r="R889" s="69"/>
      <c r="S889" s="59"/>
      <c r="T889" s="59"/>
      <c r="U889" s="62"/>
      <c r="V889" s="65"/>
      <c r="W889" s="65"/>
      <c r="X889" s="66"/>
      <c r="Y889" s="66"/>
      <c r="Z889" s="59"/>
      <c r="AA889" s="59"/>
      <c r="AB889" s="59"/>
      <c r="AC889" s="70"/>
      <c r="AD889" s="70"/>
      <c r="AE889" s="71"/>
      <c r="AF889" s="71"/>
      <c r="AG889" s="70"/>
      <c r="AH889" s="71"/>
      <c r="AI889" s="59"/>
      <c r="AJ889" s="59"/>
      <c r="AK889" s="59"/>
      <c r="AL889" s="72"/>
      <c r="AM889" s="59"/>
      <c r="AN889" s="73"/>
      <c r="AO889" s="59"/>
      <c r="AP889" s="59"/>
      <c r="AQ889" s="74"/>
      <c r="AR889" s="74"/>
      <c r="AS889" s="62"/>
      <c r="AT889" s="62"/>
      <c r="AU889" s="59"/>
    </row>
    <row r="890">
      <c r="A890" s="59"/>
      <c r="B890" s="60"/>
      <c r="C890" s="61"/>
      <c r="D890" s="62"/>
      <c r="E890" s="62"/>
      <c r="F890" s="63"/>
      <c r="G890" s="62"/>
      <c r="H890" s="65"/>
      <c r="I890" s="65"/>
      <c r="J890" s="66"/>
      <c r="K890" s="67"/>
      <c r="L890" s="59"/>
      <c r="M890" s="59"/>
      <c r="N890" s="68"/>
      <c r="O890" s="69"/>
      <c r="P890" s="69"/>
      <c r="Q890" s="59"/>
      <c r="R890" s="69"/>
      <c r="S890" s="59"/>
      <c r="T890" s="59"/>
      <c r="U890" s="62"/>
      <c r="V890" s="65"/>
      <c r="W890" s="65"/>
      <c r="X890" s="66"/>
      <c r="Y890" s="66"/>
      <c r="Z890" s="59"/>
      <c r="AA890" s="59"/>
      <c r="AB890" s="59"/>
      <c r="AC890" s="70"/>
      <c r="AD890" s="70"/>
      <c r="AE890" s="71"/>
      <c r="AF890" s="71"/>
      <c r="AG890" s="70"/>
      <c r="AH890" s="71"/>
      <c r="AI890" s="59"/>
      <c r="AJ890" s="59"/>
      <c r="AK890" s="59"/>
      <c r="AL890" s="72"/>
      <c r="AM890" s="59"/>
      <c r="AN890" s="73"/>
      <c r="AO890" s="59"/>
      <c r="AP890" s="59"/>
      <c r="AQ890" s="74"/>
      <c r="AR890" s="74"/>
      <c r="AS890" s="62"/>
      <c r="AT890" s="62"/>
      <c r="AU890" s="59"/>
    </row>
    <row r="891">
      <c r="A891" s="59"/>
      <c r="B891" s="60"/>
      <c r="C891" s="61"/>
      <c r="D891" s="62"/>
      <c r="E891" s="62"/>
      <c r="F891" s="63"/>
      <c r="G891" s="62"/>
      <c r="H891" s="65"/>
      <c r="I891" s="65"/>
      <c r="J891" s="66"/>
      <c r="K891" s="67"/>
      <c r="L891" s="59"/>
      <c r="M891" s="59"/>
      <c r="N891" s="68"/>
      <c r="O891" s="69"/>
      <c r="P891" s="69"/>
      <c r="Q891" s="59"/>
      <c r="R891" s="69"/>
      <c r="S891" s="59"/>
      <c r="T891" s="59"/>
      <c r="U891" s="62"/>
      <c r="V891" s="65"/>
      <c r="W891" s="65"/>
      <c r="X891" s="66"/>
      <c r="Y891" s="66"/>
      <c r="Z891" s="59"/>
      <c r="AA891" s="59"/>
      <c r="AB891" s="59"/>
      <c r="AC891" s="70"/>
      <c r="AD891" s="70"/>
      <c r="AE891" s="71"/>
      <c r="AF891" s="71"/>
      <c r="AG891" s="70"/>
      <c r="AH891" s="71"/>
      <c r="AI891" s="59"/>
      <c r="AJ891" s="59"/>
      <c r="AK891" s="59"/>
      <c r="AL891" s="72"/>
      <c r="AM891" s="59"/>
      <c r="AN891" s="73"/>
      <c r="AO891" s="59"/>
      <c r="AP891" s="59"/>
      <c r="AQ891" s="74"/>
      <c r="AR891" s="74"/>
      <c r="AS891" s="62"/>
      <c r="AT891" s="62"/>
      <c r="AU891" s="59"/>
    </row>
    <row r="892">
      <c r="A892" s="59"/>
      <c r="B892" s="60"/>
      <c r="C892" s="61"/>
      <c r="D892" s="62"/>
      <c r="E892" s="62"/>
      <c r="F892" s="63"/>
      <c r="G892" s="62"/>
      <c r="H892" s="65"/>
      <c r="I892" s="65"/>
      <c r="J892" s="66"/>
      <c r="K892" s="67"/>
      <c r="L892" s="59"/>
      <c r="M892" s="59"/>
      <c r="N892" s="68"/>
      <c r="O892" s="69"/>
      <c r="P892" s="69"/>
      <c r="Q892" s="59"/>
      <c r="R892" s="69"/>
      <c r="S892" s="59"/>
      <c r="T892" s="59"/>
      <c r="U892" s="62"/>
      <c r="V892" s="65"/>
      <c r="W892" s="65"/>
      <c r="X892" s="66"/>
      <c r="Y892" s="66"/>
      <c r="Z892" s="59"/>
      <c r="AA892" s="59"/>
      <c r="AB892" s="59"/>
      <c r="AC892" s="70"/>
      <c r="AD892" s="70"/>
      <c r="AE892" s="71"/>
      <c r="AF892" s="71"/>
      <c r="AG892" s="70"/>
      <c r="AH892" s="71"/>
      <c r="AI892" s="59"/>
      <c r="AJ892" s="59"/>
      <c r="AK892" s="59"/>
      <c r="AL892" s="72"/>
      <c r="AM892" s="59"/>
      <c r="AN892" s="73"/>
      <c r="AO892" s="59"/>
      <c r="AP892" s="59"/>
      <c r="AQ892" s="74"/>
      <c r="AR892" s="74"/>
      <c r="AS892" s="62"/>
      <c r="AT892" s="62"/>
      <c r="AU892" s="59"/>
    </row>
    <row r="893">
      <c r="A893" s="59"/>
      <c r="B893" s="60"/>
      <c r="C893" s="61"/>
      <c r="D893" s="62"/>
      <c r="E893" s="62"/>
      <c r="F893" s="63"/>
      <c r="G893" s="62"/>
      <c r="H893" s="65"/>
      <c r="I893" s="65"/>
      <c r="J893" s="66"/>
      <c r="K893" s="67"/>
      <c r="L893" s="59"/>
      <c r="M893" s="59"/>
      <c r="N893" s="68"/>
      <c r="O893" s="69"/>
      <c r="P893" s="69"/>
      <c r="Q893" s="59"/>
      <c r="R893" s="69"/>
      <c r="S893" s="59"/>
      <c r="T893" s="59"/>
      <c r="U893" s="62"/>
      <c r="V893" s="65"/>
      <c r="W893" s="65"/>
      <c r="X893" s="66"/>
      <c r="Y893" s="66"/>
      <c r="Z893" s="59"/>
      <c r="AA893" s="59"/>
      <c r="AB893" s="59"/>
      <c r="AC893" s="70"/>
      <c r="AD893" s="70"/>
      <c r="AE893" s="71"/>
      <c r="AF893" s="71"/>
      <c r="AG893" s="70"/>
      <c r="AH893" s="71"/>
      <c r="AI893" s="59"/>
      <c r="AJ893" s="59"/>
      <c r="AK893" s="59"/>
      <c r="AL893" s="72"/>
      <c r="AM893" s="59"/>
      <c r="AN893" s="73"/>
      <c r="AO893" s="59"/>
      <c r="AP893" s="59"/>
      <c r="AQ893" s="74"/>
      <c r="AR893" s="74"/>
      <c r="AS893" s="62"/>
      <c r="AT893" s="62"/>
      <c r="AU893" s="59"/>
    </row>
    <row r="894">
      <c r="A894" s="59"/>
      <c r="B894" s="60"/>
      <c r="C894" s="61"/>
      <c r="D894" s="62"/>
      <c r="E894" s="62"/>
      <c r="F894" s="63"/>
      <c r="G894" s="62"/>
      <c r="H894" s="65"/>
      <c r="I894" s="65"/>
      <c r="J894" s="66"/>
      <c r="K894" s="67"/>
      <c r="L894" s="59"/>
      <c r="M894" s="59"/>
      <c r="N894" s="68"/>
      <c r="O894" s="69"/>
      <c r="P894" s="69"/>
      <c r="Q894" s="59"/>
      <c r="R894" s="69"/>
      <c r="S894" s="59"/>
      <c r="T894" s="59"/>
      <c r="U894" s="62"/>
      <c r="V894" s="65"/>
      <c r="W894" s="65"/>
      <c r="X894" s="66"/>
      <c r="Y894" s="66"/>
      <c r="Z894" s="59"/>
      <c r="AA894" s="59"/>
      <c r="AB894" s="59"/>
      <c r="AC894" s="70"/>
      <c r="AD894" s="70"/>
      <c r="AE894" s="71"/>
      <c r="AF894" s="71"/>
      <c r="AG894" s="70"/>
      <c r="AH894" s="71"/>
      <c r="AI894" s="59"/>
      <c r="AJ894" s="59"/>
      <c r="AK894" s="59"/>
      <c r="AL894" s="72"/>
      <c r="AM894" s="59"/>
      <c r="AN894" s="73"/>
      <c r="AO894" s="59"/>
      <c r="AP894" s="59"/>
      <c r="AQ894" s="74"/>
      <c r="AR894" s="74"/>
      <c r="AS894" s="62"/>
      <c r="AT894" s="62"/>
      <c r="AU894" s="59"/>
    </row>
    <row r="895">
      <c r="A895" s="59"/>
      <c r="B895" s="60"/>
      <c r="C895" s="61"/>
      <c r="D895" s="62"/>
      <c r="E895" s="62"/>
      <c r="F895" s="63"/>
      <c r="G895" s="62"/>
      <c r="H895" s="65"/>
      <c r="I895" s="65"/>
      <c r="J895" s="66"/>
      <c r="K895" s="67"/>
      <c r="L895" s="59"/>
      <c r="M895" s="59"/>
      <c r="N895" s="68"/>
      <c r="O895" s="69"/>
      <c r="P895" s="69"/>
      <c r="Q895" s="59"/>
      <c r="R895" s="69"/>
      <c r="S895" s="59"/>
      <c r="T895" s="59"/>
      <c r="U895" s="62"/>
      <c r="V895" s="65"/>
      <c r="W895" s="65"/>
      <c r="X895" s="66"/>
      <c r="Y895" s="66"/>
      <c r="Z895" s="59"/>
      <c r="AA895" s="59"/>
      <c r="AB895" s="59"/>
      <c r="AC895" s="70"/>
      <c r="AD895" s="70"/>
      <c r="AE895" s="71"/>
      <c r="AF895" s="71"/>
      <c r="AG895" s="70"/>
      <c r="AH895" s="71"/>
      <c r="AI895" s="59"/>
      <c r="AJ895" s="59"/>
      <c r="AK895" s="59"/>
      <c r="AL895" s="72"/>
      <c r="AM895" s="59"/>
      <c r="AN895" s="73"/>
      <c r="AO895" s="59"/>
      <c r="AP895" s="59"/>
      <c r="AQ895" s="74"/>
      <c r="AR895" s="74"/>
      <c r="AS895" s="62"/>
      <c r="AT895" s="62"/>
      <c r="AU895" s="59"/>
    </row>
    <row r="896">
      <c r="A896" s="59"/>
      <c r="B896" s="60"/>
      <c r="C896" s="61"/>
      <c r="D896" s="62"/>
      <c r="E896" s="62"/>
      <c r="F896" s="63"/>
      <c r="G896" s="62"/>
      <c r="H896" s="65"/>
      <c r="I896" s="65"/>
      <c r="J896" s="66"/>
      <c r="K896" s="67"/>
      <c r="L896" s="59"/>
      <c r="M896" s="59"/>
      <c r="N896" s="68"/>
      <c r="O896" s="69"/>
      <c r="P896" s="69"/>
      <c r="Q896" s="59"/>
      <c r="R896" s="69"/>
      <c r="S896" s="59"/>
      <c r="T896" s="59"/>
      <c r="U896" s="62"/>
      <c r="V896" s="65"/>
      <c r="W896" s="65"/>
      <c r="X896" s="66"/>
      <c r="Y896" s="66"/>
      <c r="Z896" s="59"/>
      <c r="AA896" s="59"/>
      <c r="AB896" s="59"/>
      <c r="AC896" s="70"/>
      <c r="AD896" s="70"/>
      <c r="AE896" s="71"/>
      <c r="AF896" s="71"/>
      <c r="AG896" s="70"/>
      <c r="AH896" s="71"/>
      <c r="AI896" s="59"/>
      <c r="AJ896" s="59"/>
      <c r="AK896" s="59"/>
      <c r="AL896" s="72"/>
      <c r="AM896" s="59"/>
      <c r="AN896" s="73"/>
      <c r="AO896" s="59"/>
      <c r="AP896" s="59"/>
      <c r="AQ896" s="74"/>
      <c r="AR896" s="74"/>
      <c r="AS896" s="62"/>
      <c r="AT896" s="62"/>
      <c r="AU896" s="59"/>
    </row>
    <row r="897">
      <c r="A897" s="59"/>
      <c r="B897" s="60"/>
      <c r="C897" s="61"/>
      <c r="D897" s="62"/>
      <c r="E897" s="62"/>
      <c r="F897" s="63"/>
      <c r="G897" s="62"/>
      <c r="H897" s="65"/>
      <c r="I897" s="65"/>
      <c r="J897" s="66"/>
      <c r="K897" s="67"/>
      <c r="L897" s="59"/>
      <c r="M897" s="59"/>
      <c r="N897" s="68"/>
      <c r="O897" s="69"/>
      <c r="P897" s="69"/>
      <c r="Q897" s="59"/>
      <c r="R897" s="69"/>
      <c r="S897" s="59"/>
      <c r="T897" s="59"/>
      <c r="U897" s="62"/>
      <c r="V897" s="65"/>
      <c r="W897" s="65"/>
      <c r="X897" s="66"/>
      <c r="Y897" s="66"/>
      <c r="Z897" s="59"/>
      <c r="AA897" s="59"/>
      <c r="AB897" s="59"/>
      <c r="AC897" s="70"/>
      <c r="AD897" s="70"/>
      <c r="AE897" s="71"/>
      <c r="AF897" s="71"/>
      <c r="AG897" s="70"/>
      <c r="AH897" s="71"/>
      <c r="AI897" s="59"/>
      <c r="AJ897" s="59"/>
      <c r="AK897" s="59"/>
      <c r="AL897" s="72"/>
      <c r="AM897" s="59"/>
      <c r="AN897" s="73"/>
      <c r="AO897" s="59"/>
      <c r="AP897" s="59"/>
      <c r="AQ897" s="74"/>
      <c r="AR897" s="74"/>
      <c r="AS897" s="62"/>
      <c r="AT897" s="62"/>
      <c r="AU897" s="59"/>
    </row>
    <row r="898">
      <c r="A898" s="59"/>
      <c r="B898" s="60"/>
      <c r="C898" s="61"/>
      <c r="D898" s="62"/>
      <c r="E898" s="62"/>
      <c r="F898" s="63"/>
      <c r="G898" s="62"/>
      <c r="H898" s="65"/>
      <c r="I898" s="65"/>
      <c r="J898" s="66"/>
      <c r="K898" s="67"/>
      <c r="L898" s="59"/>
      <c r="M898" s="59"/>
      <c r="N898" s="68"/>
      <c r="O898" s="69"/>
      <c r="P898" s="69"/>
      <c r="Q898" s="59"/>
      <c r="R898" s="69"/>
      <c r="S898" s="59"/>
      <c r="T898" s="59"/>
      <c r="U898" s="62"/>
      <c r="V898" s="65"/>
      <c r="W898" s="65"/>
      <c r="X898" s="66"/>
      <c r="Y898" s="66"/>
      <c r="Z898" s="59"/>
      <c r="AA898" s="59"/>
      <c r="AB898" s="59"/>
      <c r="AC898" s="70"/>
      <c r="AD898" s="70"/>
      <c r="AE898" s="71"/>
      <c r="AF898" s="71"/>
      <c r="AG898" s="70"/>
      <c r="AH898" s="71"/>
      <c r="AI898" s="59"/>
      <c r="AJ898" s="59"/>
      <c r="AK898" s="59"/>
      <c r="AL898" s="72"/>
      <c r="AM898" s="59"/>
      <c r="AN898" s="73"/>
      <c r="AO898" s="59"/>
      <c r="AP898" s="59"/>
      <c r="AQ898" s="74"/>
      <c r="AR898" s="74"/>
      <c r="AS898" s="62"/>
      <c r="AT898" s="62"/>
      <c r="AU898" s="59"/>
    </row>
    <row r="899">
      <c r="A899" s="59"/>
      <c r="B899" s="60"/>
      <c r="C899" s="61"/>
      <c r="D899" s="62"/>
      <c r="E899" s="62"/>
      <c r="F899" s="63"/>
      <c r="G899" s="62"/>
      <c r="H899" s="65"/>
      <c r="I899" s="65"/>
      <c r="J899" s="66"/>
      <c r="K899" s="67"/>
      <c r="L899" s="59"/>
      <c r="M899" s="59"/>
      <c r="N899" s="68"/>
      <c r="O899" s="69"/>
      <c r="P899" s="69"/>
      <c r="Q899" s="59"/>
      <c r="R899" s="69"/>
      <c r="S899" s="59"/>
      <c r="T899" s="59"/>
      <c r="U899" s="62"/>
      <c r="V899" s="65"/>
      <c r="W899" s="65"/>
      <c r="X899" s="66"/>
      <c r="Y899" s="66"/>
      <c r="Z899" s="59"/>
      <c r="AA899" s="59"/>
      <c r="AB899" s="59"/>
      <c r="AC899" s="70"/>
      <c r="AD899" s="70"/>
      <c r="AE899" s="71"/>
      <c r="AF899" s="71"/>
      <c r="AG899" s="70"/>
      <c r="AH899" s="71"/>
      <c r="AI899" s="59"/>
      <c r="AJ899" s="59"/>
      <c r="AK899" s="59"/>
      <c r="AL899" s="72"/>
      <c r="AM899" s="59"/>
      <c r="AN899" s="73"/>
      <c r="AO899" s="59"/>
      <c r="AP899" s="59"/>
      <c r="AQ899" s="74"/>
      <c r="AR899" s="74"/>
      <c r="AS899" s="62"/>
      <c r="AT899" s="62"/>
      <c r="AU899" s="59"/>
    </row>
    <row r="900">
      <c r="A900" s="59"/>
      <c r="B900" s="60"/>
      <c r="C900" s="61"/>
      <c r="D900" s="62"/>
      <c r="E900" s="62"/>
      <c r="F900" s="63"/>
      <c r="G900" s="62"/>
      <c r="H900" s="65"/>
      <c r="I900" s="65"/>
      <c r="J900" s="66"/>
      <c r="K900" s="67"/>
      <c r="L900" s="59"/>
      <c r="M900" s="59"/>
      <c r="N900" s="68"/>
      <c r="O900" s="69"/>
      <c r="P900" s="69"/>
      <c r="Q900" s="59"/>
      <c r="R900" s="69"/>
      <c r="S900" s="59"/>
      <c r="T900" s="59"/>
      <c r="U900" s="62"/>
      <c r="V900" s="65"/>
      <c r="W900" s="65"/>
      <c r="X900" s="66"/>
      <c r="Y900" s="66"/>
      <c r="Z900" s="59"/>
      <c r="AA900" s="59"/>
      <c r="AB900" s="59"/>
      <c r="AC900" s="70"/>
      <c r="AD900" s="70"/>
      <c r="AE900" s="71"/>
      <c r="AF900" s="71"/>
      <c r="AG900" s="70"/>
      <c r="AH900" s="71"/>
      <c r="AI900" s="59"/>
      <c r="AJ900" s="59"/>
      <c r="AK900" s="59"/>
      <c r="AL900" s="72"/>
      <c r="AM900" s="59"/>
      <c r="AN900" s="73"/>
      <c r="AO900" s="59"/>
      <c r="AP900" s="59"/>
      <c r="AQ900" s="74"/>
      <c r="AR900" s="74"/>
      <c r="AS900" s="62"/>
      <c r="AT900" s="62"/>
      <c r="AU900" s="59"/>
    </row>
    <row r="901">
      <c r="A901" s="59"/>
      <c r="B901" s="60"/>
      <c r="C901" s="61"/>
      <c r="D901" s="62"/>
      <c r="E901" s="62"/>
      <c r="F901" s="63"/>
      <c r="G901" s="62"/>
      <c r="H901" s="65"/>
      <c r="I901" s="65"/>
      <c r="J901" s="66"/>
      <c r="K901" s="67"/>
      <c r="L901" s="59"/>
      <c r="M901" s="59"/>
      <c r="N901" s="68"/>
      <c r="O901" s="69"/>
      <c r="P901" s="69"/>
      <c r="Q901" s="59"/>
      <c r="R901" s="69"/>
      <c r="S901" s="59"/>
      <c r="T901" s="59"/>
      <c r="U901" s="62"/>
      <c r="V901" s="65"/>
      <c r="W901" s="65"/>
      <c r="X901" s="66"/>
      <c r="Y901" s="66"/>
      <c r="Z901" s="59"/>
      <c r="AA901" s="59"/>
      <c r="AB901" s="59"/>
      <c r="AC901" s="70"/>
      <c r="AD901" s="70"/>
      <c r="AE901" s="71"/>
      <c r="AF901" s="71"/>
      <c r="AG901" s="70"/>
      <c r="AH901" s="71"/>
      <c r="AI901" s="59"/>
      <c r="AJ901" s="59"/>
      <c r="AK901" s="59"/>
      <c r="AL901" s="72"/>
      <c r="AM901" s="59"/>
      <c r="AN901" s="73"/>
      <c r="AO901" s="59"/>
      <c r="AP901" s="59"/>
      <c r="AQ901" s="74"/>
      <c r="AR901" s="74"/>
      <c r="AS901" s="62"/>
      <c r="AT901" s="62"/>
      <c r="AU901" s="59"/>
    </row>
    <row r="902">
      <c r="A902" s="59"/>
      <c r="B902" s="60"/>
      <c r="C902" s="61"/>
      <c r="D902" s="62"/>
      <c r="E902" s="62"/>
      <c r="F902" s="63"/>
      <c r="G902" s="62"/>
      <c r="H902" s="65"/>
      <c r="I902" s="65"/>
      <c r="J902" s="66"/>
      <c r="K902" s="67"/>
      <c r="L902" s="59"/>
      <c r="M902" s="59"/>
      <c r="N902" s="68"/>
      <c r="O902" s="69"/>
      <c r="P902" s="69"/>
      <c r="Q902" s="59"/>
      <c r="R902" s="69"/>
      <c r="S902" s="59"/>
      <c r="T902" s="59"/>
      <c r="U902" s="62"/>
      <c r="V902" s="65"/>
      <c r="W902" s="65"/>
      <c r="X902" s="66"/>
      <c r="Y902" s="66"/>
      <c r="Z902" s="59"/>
      <c r="AA902" s="59"/>
      <c r="AB902" s="59"/>
      <c r="AC902" s="70"/>
      <c r="AD902" s="70"/>
      <c r="AE902" s="71"/>
      <c r="AF902" s="71"/>
      <c r="AG902" s="70"/>
      <c r="AH902" s="71"/>
      <c r="AI902" s="59"/>
      <c r="AJ902" s="59"/>
      <c r="AK902" s="59"/>
      <c r="AL902" s="72"/>
      <c r="AM902" s="59"/>
      <c r="AN902" s="73"/>
      <c r="AO902" s="59"/>
      <c r="AP902" s="59"/>
      <c r="AQ902" s="74"/>
      <c r="AR902" s="74"/>
      <c r="AS902" s="62"/>
      <c r="AT902" s="62"/>
      <c r="AU902" s="59"/>
    </row>
    <row r="903">
      <c r="A903" s="59"/>
      <c r="B903" s="60"/>
      <c r="C903" s="61"/>
      <c r="D903" s="62"/>
      <c r="E903" s="62"/>
      <c r="F903" s="63"/>
      <c r="G903" s="62"/>
      <c r="H903" s="65"/>
      <c r="I903" s="65"/>
      <c r="J903" s="66"/>
      <c r="K903" s="67"/>
      <c r="L903" s="59"/>
      <c r="M903" s="59"/>
      <c r="N903" s="68"/>
      <c r="O903" s="69"/>
      <c r="P903" s="69"/>
      <c r="Q903" s="59"/>
      <c r="R903" s="69"/>
      <c r="S903" s="59"/>
      <c r="T903" s="59"/>
      <c r="U903" s="62"/>
      <c r="V903" s="65"/>
      <c r="W903" s="65"/>
      <c r="X903" s="66"/>
      <c r="Y903" s="66"/>
      <c r="Z903" s="59"/>
      <c r="AA903" s="59"/>
      <c r="AB903" s="59"/>
      <c r="AC903" s="70"/>
      <c r="AD903" s="70"/>
      <c r="AE903" s="71"/>
      <c r="AF903" s="71"/>
      <c r="AG903" s="70"/>
      <c r="AH903" s="71"/>
      <c r="AI903" s="59"/>
      <c r="AJ903" s="59"/>
      <c r="AK903" s="59"/>
      <c r="AL903" s="72"/>
      <c r="AM903" s="59"/>
      <c r="AN903" s="73"/>
      <c r="AO903" s="59"/>
      <c r="AP903" s="59"/>
      <c r="AQ903" s="74"/>
      <c r="AR903" s="74"/>
      <c r="AS903" s="62"/>
      <c r="AT903" s="62"/>
      <c r="AU903" s="59"/>
    </row>
    <row r="904">
      <c r="A904" s="59"/>
      <c r="B904" s="60"/>
      <c r="C904" s="61"/>
      <c r="D904" s="62"/>
      <c r="E904" s="62"/>
      <c r="F904" s="63"/>
      <c r="G904" s="62"/>
      <c r="H904" s="65"/>
      <c r="I904" s="65"/>
      <c r="J904" s="66"/>
      <c r="K904" s="67"/>
      <c r="L904" s="59"/>
      <c r="M904" s="59"/>
      <c r="N904" s="68"/>
      <c r="O904" s="69"/>
      <c r="P904" s="69"/>
      <c r="Q904" s="59"/>
      <c r="R904" s="69"/>
      <c r="S904" s="59"/>
      <c r="T904" s="59"/>
      <c r="U904" s="62"/>
      <c r="V904" s="65"/>
      <c r="W904" s="65"/>
      <c r="X904" s="66"/>
      <c r="Y904" s="66"/>
      <c r="Z904" s="59"/>
      <c r="AA904" s="59"/>
      <c r="AB904" s="59"/>
      <c r="AC904" s="70"/>
      <c r="AD904" s="70"/>
      <c r="AE904" s="71"/>
      <c r="AF904" s="71"/>
      <c r="AG904" s="70"/>
      <c r="AH904" s="71"/>
      <c r="AI904" s="59"/>
      <c r="AJ904" s="59"/>
      <c r="AK904" s="59"/>
      <c r="AL904" s="72"/>
      <c r="AM904" s="59"/>
      <c r="AN904" s="73"/>
      <c r="AO904" s="59"/>
      <c r="AP904" s="59"/>
      <c r="AQ904" s="74"/>
      <c r="AR904" s="74"/>
      <c r="AS904" s="62"/>
      <c r="AT904" s="62"/>
      <c r="AU904" s="59"/>
    </row>
    <row r="905">
      <c r="A905" s="59"/>
      <c r="B905" s="60"/>
      <c r="C905" s="61"/>
      <c r="D905" s="62"/>
      <c r="E905" s="62"/>
      <c r="F905" s="63"/>
      <c r="G905" s="62"/>
      <c r="H905" s="65"/>
      <c r="I905" s="65"/>
      <c r="J905" s="66"/>
      <c r="K905" s="67"/>
      <c r="L905" s="59"/>
      <c r="M905" s="59"/>
      <c r="N905" s="68"/>
      <c r="O905" s="69"/>
      <c r="P905" s="69"/>
      <c r="Q905" s="59"/>
      <c r="R905" s="69"/>
      <c r="S905" s="59"/>
      <c r="T905" s="59"/>
      <c r="U905" s="62"/>
      <c r="V905" s="65"/>
      <c r="W905" s="65"/>
      <c r="X905" s="66"/>
      <c r="Y905" s="66"/>
      <c r="Z905" s="59"/>
      <c r="AA905" s="59"/>
      <c r="AB905" s="59"/>
      <c r="AC905" s="70"/>
      <c r="AD905" s="70"/>
      <c r="AE905" s="71"/>
      <c r="AF905" s="71"/>
      <c r="AG905" s="70"/>
      <c r="AH905" s="71"/>
      <c r="AI905" s="59"/>
      <c r="AJ905" s="59"/>
      <c r="AK905" s="59"/>
      <c r="AL905" s="72"/>
      <c r="AM905" s="59"/>
      <c r="AN905" s="73"/>
      <c r="AO905" s="59"/>
      <c r="AP905" s="59"/>
      <c r="AQ905" s="74"/>
      <c r="AR905" s="74"/>
      <c r="AS905" s="62"/>
      <c r="AT905" s="62"/>
      <c r="AU905" s="59"/>
    </row>
    <row r="906">
      <c r="A906" s="59"/>
      <c r="B906" s="60"/>
      <c r="C906" s="61"/>
      <c r="D906" s="62"/>
      <c r="E906" s="62"/>
      <c r="F906" s="63"/>
      <c r="G906" s="62"/>
      <c r="H906" s="65"/>
      <c r="I906" s="65"/>
      <c r="J906" s="66"/>
      <c r="K906" s="67"/>
      <c r="L906" s="59"/>
      <c r="M906" s="59"/>
      <c r="N906" s="68"/>
      <c r="O906" s="69"/>
      <c r="P906" s="69"/>
      <c r="Q906" s="59"/>
      <c r="R906" s="69"/>
      <c r="S906" s="59"/>
      <c r="T906" s="59"/>
      <c r="U906" s="62"/>
      <c r="V906" s="65"/>
      <c r="W906" s="65"/>
      <c r="X906" s="66"/>
      <c r="Y906" s="66"/>
      <c r="Z906" s="59"/>
      <c r="AA906" s="59"/>
      <c r="AB906" s="59"/>
      <c r="AC906" s="70"/>
      <c r="AD906" s="70"/>
      <c r="AE906" s="71"/>
      <c r="AF906" s="71"/>
      <c r="AG906" s="70"/>
      <c r="AH906" s="71"/>
      <c r="AI906" s="59"/>
      <c r="AJ906" s="59"/>
      <c r="AK906" s="59"/>
      <c r="AL906" s="72"/>
      <c r="AM906" s="59"/>
      <c r="AN906" s="73"/>
      <c r="AO906" s="59"/>
      <c r="AP906" s="59"/>
      <c r="AQ906" s="74"/>
      <c r="AR906" s="74"/>
      <c r="AS906" s="62"/>
      <c r="AT906" s="62"/>
      <c r="AU906" s="59"/>
    </row>
    <row r="907">
      <c r="A907" s="59"/>
      <c r="B907" s="60"/>
      <c r="C907" s="61"/>
      <c r="D907" s="62"/>
      <c r="E907" s="62"/>
      <c r="F907" s="63"/>
      <c r="G907" s="62"/>
      <c r="H907" s="65"/>
      <c r="I907" s="65"/>
      <c r="J907" s="66"/>
      <c r="K907" s="67"/>
      <c r="L907" s="59"/>
      <c r="M907" s="59"/>
      <c r="N907" s="68"/>
      <c r="O907" s="69"/>
      <c r="P907" s="69"/>
      <c r="Q907" s="59"/>
      <c r="R907" s="69"/>
      <c r="S907" s="59"/>
      <c r="T907" s="59"/>
      <c r="U907" s="62"/>
      <c r="V907" s="65"/>
      <c r="W907" s="65"/>
      <c r="X907" s="66"/>
      <c r="Y907" s="66"/>
      <c r="Z907" s="59"/>
      <c r="AA907" s="59"/>
      <c r="AB907" s="59"/>
      <c r="AC907" s="70"/>
      <c r="AD907" s="70"/>
      <c r="AE907" s="71"/>
      <c r="AF907" s="71"/>
      <c r="AG907" s="70"/>
      <c r="AH907" s="71"/>
      <c r="AI907" s="59"/>
      <c r="AJ907" s="59"/>
      <c r="AK907" s="59"/>
      <c r="AL907" s="72"/>
      <c r="AM907" s="59"/>
      <c r="AN907" s="73"/>
      <c r="AO907" s="59"/>
      <c r="AP907" s="59"/>
      <c r="AQ907" s="74"/>
      <c r="AR907" s="74"/>
      <c r="AS907" s="62"/>
      <c r="AT907" s="62"/>
      <c r="AU907" s="59"/>
    </row>
    <row r="908">
      <c r="A908" s="59"/>
      <c r="B908" s="60"/>
      <c r="C908" s="61"/>
      <c r="D908" s="62"/>
      <c r="E908" s="62"/>
      <c r="F908" s="63"/>
      <c r="G908" s="62"/>
      <c r="H908" s="65"/>
      <c r="I908" s="65"/>
      <c r="J908" s="66"/>
      <c r="K908" s="67"/>
      <c r="L908" s="59"/>
      <c r="M908" s="59"/>
      <c r="N908" s="68"/>
      <c r="O908" s="69"/>
      <c r="P908" s="69"/>
      <c r="Q908" s="59"/>
      <c r="R908" s="69"/>
      <c r="S908" s="59"/>
      <c r="T908" s="59"/>
      <c r="U908" s="62"/>
      <c r="V908" s="65"/>
      <c r="W908" s="65"/>
      <c r="X908" s="66"/>
      <c r="Y908" s="66"/>
      <c r="Z908" s="59"/>
      <c r="AA908" s="59"/>
      <c r="AB908" s="59"/>
      <c r="AC908" s="70"/>
      <c r="AD908" s="70"/>
      <c r="AE908" s="71"/>
      <c r="AF908" s="71"/>
      <c r="AG908" s="70"/>
      <c r="AH908" s="71"/>
      <c r="AI908" s="59"/>
      <c r="AJ908" s="59"/>
      <c r="AK908" s="59"/>
      <c r="AL908" s="72"/>
      <c r="AM908" s="59"/>
      <c r="AN908" s="73"/>
      <c r="AO908" s="59"/>
      <c r="AP908" s="59"/>
      <c r="AQ908" s="74"/>
      <c r="AR908" s="74"/>
      <c r="AS908" s="62"/>
      <c r="AT908" s="62"/>
      <c r="AU908" s="59"/>
    </row>
    <row r="909">
      <c r="A909" s="59"/>
      <c r="B909" s="60"/>
      <c r="C909" s="61"/>
      <c r="D909" s="62"/>
      <c r="E909" s="62"/>
      <c r="F909" s="63"/>
      <c r="G909" s="62"/>
      <c r="H909" s="65"/>
      <c r="I909" s="65"/>
      <c r="J909" s="66"/>
      <c r="K909" s="67"/>
      <c r="L909" s="59"/>
      <c r="M909" s="59"/>
      <c r="N909" s="68"/>
      <c r="O909" s="69"/>
      <c r="P909" s="69"/>
      <c r="Q909" s="59"/>
      <c r="R909" s="69"/>
      <c r="S909" s="59"/>
      <c r="T909" s="59"/>
      <c r="U909" s="62"/>
      <c r="V909" s="65"/>
      <c r="W909" s="65"/>
      <c r="X909" s="66"/>
      <c r="Y909" s="66"/>
      <c r="Z909" s="59"/>
      <c r="AA909" s="59"/>
      <c r="AB909" s="59"/>
      <c r="AC909" s="70"/>
      <c r="AD909" s="70"/>
      <c r="AE909" s="71"/>
      <c r="AF909" s="71"/>
      <c r="AG909" s="70"/>
      <c r="AH909" s="71"/>
      <c r="AI909" s="59"/>
      <c r="AJ909" s="59"/>
      <c r="AK909" s="59"/>
      <c r="AL909" s="72"/>
      <c r="AM909" s="59"/>
      <c r="AN909" s="73"/>
      <c r="AO909" s="59"/>
      <c r="AP909" s="59"/>
      <c r="AQ909" s="74"/>
      <c r="AR909" s="74"/>
      <c r="AS909" s="62"/>
      <c r="AT909" s="62"/>
      <c r="AU909" s="59"/>
    </row>
    <row r="910">
      <c r="A910" s="59"/>
      <c r="B910" s="60"/>
      <c r="C910" s="61"/>
      <c r="D910" s="62"/>
      <c r="E910" s="62"/>
      <c r="F910" s="63"/>
      <c r="G910" s="62"/>
      <c r="H910" s="65"/>
      <c r="I910" s="65"/>
      <c r="J910" s="66"/>
      <c r="K910" s="67"/>
      <c r="L910" s="59"/>
      <c r="M910" s="59"/>
      <c r="N910" s="68"/>
      <c r="O910" s="69"/>
      <c r="P910" s="69"/>
      <c r="Q910" s="59"/>
      <c r="R910" s="69"/>
      <c r="S910" s="59"/>
      <c r="T910" s="59"/>
      <c r="U910" s="62"/>
      <c r="V910" s="65"/>
      <c r="W910" s="65"/>
      <c r="X910" s="66"/>
      <c r="Y910" s="66"/>
      <c r="Z910" s="59"/>
      <c r="AA910" s="59"/>
      <c r="AB910" s="59"/>
      <c r="AC910" s="70"/>
      <c r="AD910" s="70"/>
      <c r="AE910" s="71"/>
      <c r="AF910" s="71"/>
      <c r="AG910" s="70"/>
      <c r="AH910" s="71"/>
      <c r="AI910" s="59"/>
      <c r="AJ910" s="59"/>
      <c r="AK910" s="59"/>
      <c r="AL910" s="72"/>
      <c r="AM910" s="59"/>
      <c r="AN910" s="73"/>
      <c r="AO910" s="59"/>
      <c r="AP910" s="59"/>
      <c r="AQ910" s="74"/>
      <c r="AR910" s="74"/>
      <c r="AS910" s="62"/>
      <c r="AT910" s="62"/>
      <c r="AU910" s="59"/>
    </row>
    <row r="911">
      <c r="A911" s="59"/>
      <c r="B911" s="60"/>
      <c r="C911" s="61"/>
      <c r="D911" s="62"/>
      <c r="E911" s="62"/>
      <c r="F911" s="63"/>
      <c r="G911" s="62"/>
      <c r="H911" s="65"/>
      <c r="I911" s="65"/>
      <c r="J911" s="66"/>
      <c r="K911" s="67"/>
      <c r="L911" s="59"/>
      <c r="M911" s="59"/>
      <c r="N911" s="68"/>
      <c r="O911" s="69"/>
      <c r="P911" s="69"/>
      <c r="Q911" s="59"/>
      <c r="R911" s="69"/>
      <c r="S911" s="59"/>
      <c r="T911" s="59"/>
      <c r="U911" s="62"/>
      <c r="V911" s="65"/>
      <c r="W911" s="65"/>
      <c r="X911" s="66"/>
      <c r="Y911" s="66"/>
      <c r="Z911" s="59"/>
      <c r="AA911" s="59"/>
      <c r="AB911" s="59"/>
      <c r="AC911" s="70"/>
      <c r="AD911" s="70"/>
      <c r="AE911" s="71"/>
      <c r="AF911" s="71"/>
      <c r="AG911" s="70"/>
      <c r="AH911" s="71"/>
      <c r="AI911" s="59"/>
      <c r="AJ911" s="59"/>
      <c r="AK911" s="59"/>
      <c r="AL911" s="72"/>
      <c r="AM911" s="59"/>
      <c r="AN911" s="73"/>
      <c r="AO911" s="59"/>
      <c r="AP911" s="59"/>
      <c r="AQ911" s="74"/>
      <c r="AR911" s="74"/>
      <c r="AS911" s="62"/>
      <c r="AT911" s="62"/>
      <c r="AU911" s="59"/>
    </row>
    <row r="912">
      <c r="A912" s="59"/>
      <c r="B912" s="60"/>
      <c r="C912" s="61"/>
      <c r="D912" s="62"/>
      <c r="E912" s="62"/>
      <c r="F912" s="63"/>
      <c r="G912" s="62"/>
      <c r="H912" s="65"/>
      <c r="I912" s="65"/>
      <c r="J912" s="66"/>
      <c r="K912" s="67"/>
      <c r="L912" s="59"/>
      <c r="M912" s="59"/>
      <c r="N912" s="68"/>
      <c r="O912" s="69"/>
      <c r="P912" s="69"/>
      <c r="Q912" s="59"/>
      <c r="R912" s="69"/>
      <c r="S912" s="59"/>
      <c r="T912" s="59"/>
      <c r="U912" s="62"/>
      <c r="V912" s="65"/>
      <c r="W912" s="65"/>
      <c r="X912" s="66"/>
      <c r="Y912" s="66"/>
      <c r="Z912" s="59"/>
      <c r="AA912" s="59"/>
      <c r="AB912" s="59"/>
      <c r="AC912" s="70"/>
      <c r="AD912" s="70"/>
      <c r="AE912" s="71"/>
      <c r="AF912" s="71"/>
      <c r="AG912" s="70"/>
      <c r="AH912" s="71"/>
      <c r="AI912" s="59"/>
      <c r="AJ912" s="59"/>
      <c r="AK912" s="59"/>
      <c r="AL912" s="72"/>
      <c r="AM912" s="59"/>
      <c r="AN912" s="73"/>
      <c r="AO912" s="59"/>
      <c r="AP912" s="59"/>
      <c r="AQ912" s="74"/>
      <c r="AR912" s="74"/>
      <c r="AS912" s="62"/>
      <c r="AT912" s="62"/>
      <c r="AU912" s="59"/>
    </row>
    <row r="913">
      <c r="A913" s="59"/>
      <c r="B913" s="60"/>
      <c r="C913" s="61"/>
      <c r="D913" s="62"/>
      <c r="E913" s="62"/>
      <c r="F913" s="63"/>
      <c r="G913" s="62"/>
      <c r="H913" s="65"/>
      <c r="I913" s="65"/>
      <c r="J913" s="66"/>
      <c r="K913" s="67"/>
      <c r="L913" s="59"/>
      <c r="M913" s="59"/>
      <c r="N913" s="68"/>
      <c r="O913" s="69"/>
      <c r="P913" s="69"/>
      <c r="Q913" s="59"/>
      <c r="R913" s="69"/>
      <c r="S913" s="59"/>
      <c r="T913" s="59"/>
      <c r="U913" s="62"/>
      <c r="V913" s="65"/>
      <c r="W913" s="65"/>
      <c r="X913" s="66"/>
      <c r="Y913" s="66"/>
      <c r="Z913" s="59"/>
      <c r="AA913" s="59"/>
      <c r="AB913" s="59"/>
      <c r="AC913" s="70"/>
      <c r="AD913" s="70"/>
      <c r="AE913" s="71"/>
      <c r="AF913" s="71"/>
      <c r="AG913" s="70"/>
      <c r="AH913" s="71"/>
      <c r="AI913" s="59"/>
      <c r="AJ913" s="59"/>
      <c r="AK913" s="59"/>
      <c r="AL913" s="72"/>
      <c r="AM913" s="59"/>
      <c r="AN913" s="73"/>
      <c r="AO913" s="59"/>
      <c r="AP913" s="59"/>
      <c r="AQ913" s="74"/>
      <c r="AR913" s="74"/>
      <c r="AS913" s="62"/>
      <c r="AT913" s="62"/>
      <c r="AU913" s="59"/>
    </row>
    <row r="914">
      <c r="A914" s="59"/>
      <c r="B914" s="60"/>
      <c r="C914" s="61"/>
      <c r="D914" s="62"/>
      <c r="E914" s="62"/>
      <c r="F914" s="63"/>
      <c r="G914" s="62"/>
      <c r="H914" s="65"/>
      <c r="I914" s="65"/>
      <c r="J914" s="66"/>
      <c r="K914" s="67"/>
      <c r="L914" s="59"/>
      <c r="M914" s="59"/>
      <c r="N914" s="68"/>
      <c r="O914" s="69"/>
      <c r="P914" s="69"/>
      <c r="Q914" s="59"/>
      <c r="R914" s="69"/>
      <c r="S914" s="59"/>
      <c r="T914" s="59"/>
      <c r="U914" s="62"/>
      <c r="V914" s="65"/>
      <c r="W914" s="65"/>
      <c r="X914" s="66"/>
      <c r="Y914" s="66"/>
      <c r="Z914" s="59"/>
      <c r="AA914" s="59"/>
      <c r="AB914" s="59"/>
      <c r="AC914" s="70"/>
      <c r="AD914" s="70"/>
      <c r="AE914" s="71"/>
      <c r="AF914" s="71"/>
      <c r="AG914" s="70"/>
      <c r="AH914" s="71"/>
      <c r="AI914" s="59"/>
      <c r="AJ914" s="59"/>
      <c r="AK914" s="59"/>
      <c r="AL914" s="72"/>
      <c r="AM914" s="59"/>
      <c r="AN914" s="73"/>
      <c r="AO914" s="59"/>
      <c r="AP914" s="59"/>
      <c r="AQ914" s="74"/>
      <c r="AR914" s="74"/>
      <c r="AS914" s="62"/>
      <c r="AT914" s="62"/>
      <c r="AU914" s="59"/>
    </row>
    <row r="915">
      <c r="A915" s="59"/>
      <c r="B915" s="60"/>
      <c r="C915" s="61"/>
      <c r="D915" s="62"/>
      <c r="E915" s="62"/>
      <c r="F915" s="63"/>
      <c r="G915" s="62"/>
      <c r="H915" s="65"/>
      <c r="I915" s="65"/>
      <c r="J915" s="66"/>
      <c r="K915" s="67"/>
      <c r="L915" s="59"/>
      <c r="M915" s="59"/>
      <c r="N915" s="68"/>
      <c r="O915" s="69"/>
      <c r="P915" s="69"/>
      <c r="Q915" s="59"/>
      <c r="R915" s="69"/>
      <c r="S915" s="59"/>
      <c r="T915" s="59"/>
      <c r="U915" s="62"/>
      <c r="V915" s="65"/>
      <c r="W915" s="65"/>
      <c r="X915" s="66"/>
      <c r="Y915" s="66"/>
      <c r="Z915" s="59"/>
      <c r="AA915" s="59"/>
      <c r="AB915" s="59"/>
      <c r="AC915" s="70"/>
      <c r="AD915" s="70"/>
      <c r="AE915" s="71"/>
      <c r="AF915" s="71"/>
      <c r="AG915" s="70"/>
      <c r="AH915" s="71"/>
      <c r="AI915" s="59"/>
      <c r="AJ915" s="59"/>
      <c r="AK915" s="59"/>
      <c r="AL915" s="72"/>
      <c r="AM915" s="59"/>
      <c r="AN915" s="73"/>
      <c r="AO915" s="59"/>
      <c r="AP915" s="59"/>
      <c r="AQ915" s="74"/>
      <c r="AR915" s="74"/>
      <c r="AS915" s="62"/>
      <c r="AT915" s="62"/>
      <c r="AU915" s="59"/>
    </row>
    <row r="916">
      <c r="A916" s="59"/>
      <c r="B916" s="60"/>
      <c r="C916" s="61"/>
      <c r="D916" s="62"/>
      <c r="E916" s="62"/>
      <c r="F916" s="63"/>
      <c r="G916" s="62"/>
      <c r="H916" s="65"/>
      <c r="I916" s="65"/>
      <c r="J916" s="66"/>
      <c r="K916" s="67"/>
      <c r="L916" s="59"/>
      <c r="M916" s="59"/>
      <c r="N916" s="68"/>
      <c r="O916" s="69"/>
      <c r="P916" s="69"/>
      <c r="Q916" s="59"/>
      <c r="R916" s="69"/>
      <c r="S916" s="59"/>
      <c r="T916" s="59"/>
      <c r="U916" s="62"/>
      <c r="V916" s="65"/>
      <c r="W916" s="65"/>
      <c r="X916" s="66"/>
      <c r="Y916" s="66"/>
      <c r="Z916" s="59"/>
      <c r="AA916" s="59"/>
      <c r="AB916" s="59"/>
      <c r="AC916" s="70"/>
      <c r="AD916" s="70"/>
      <c r="AE916" s="71"/>
      <c r="AF916" s="71"/>
      <c r="AG916" s="70"/>
      <c r="AH916" s="71"/>
      <c r="AI916" s="59"/>
      <c r="AJ916" s="59"/>
      <c r="AK916" s="59"/>
      <c r="AL916" s="72"/>
      <c r="AM916" s="59"/>
      <c r="AN916" s="73"/>
      <c r="AO916" s="59"/>
      <c r="AP916" s="59"/>
      <c r="AQ916" s="74"/>
      <c r="AR916" s="74"/>
      <c r="AS916" s="62"/>
      <c r="AT916" s="62"/>
      <c r="AU916" s="59"/>
    </row>
    <row r="917">
      <c r="A917" s="59"/>
      <c r="B917" s="60"/>
      <c r="C917" s="61"/>
      <c r="D917" s="62"/>
      <c r="E917" s="62"/>
      <c r="F917" s="63"/>
      <c r="G917" s="62"/>
      <c r="H917" s="65"/>
      <c r="I917" s="65"/>
      <c r="J917" s="66"/>
      <c r="K917" s="67"/>
      <c r="L917" s="59"/>
      <c r="M917" s="59"/>
      <c r="N917" s="68"/>
      <c r="O917" s="69"/>
      <c r="P917" s="69"/>
      <c r="Q917" s="59"/>
      <c r="R917" s="69"/>
      <c r="S917" s="59"/>
      <c r="T917" s="59"/>
      <c r="U917" s="62"/>
      <c r="V917" s="65"/>
      <c r="W917" s="65"/>
      <c r="X917" s="66"/>
      <c r="Y917" s="66"/>
      <c r="Z917" s="59"/>
      <c r="AA917" s="59"/>
      <c r="AB917" s="59"/>
      <c r="AC917" s="70"/>
      <c r="AD917" s="70"/>
      <c r="AE917" s="71"/>
      <c r="AF917" s="71"/>
      <c r="AG917" s="70"/>
      <c r="AH917" s="71"/>
      <c r="AI917" s="59"/>
      <c r="AJ917" s="59"/>
      <c r="AK917" s="59"/>
      <c r="AL917" s="72"/>
      <c r="AM917" s="59"/>
      <c r="AN917" s="73"/>
      <c r="AO917" s="59"/>
      <c r="AP917" s="59"/>
      <c r="AQ917" s="74"/>
      <c r="AR917" s="74"/>
      <c r="AS917" s="62"/>
      <c r="AT917" s="62"/>
      <c r="AU917" s="59"/>
    </row>
    <row r="918">
      <c r="A918" s="59"/>
      <c r="B918" s="60"/>
      <c r="C918" s="61"/>
      <c r="D918" s="62"/>
      <c r="E918" s="62"/>
      <c r="F918" s="63"/>
      <c r="G918" s="62"/>
      <c r="H918" s="65"/>
      <c r="I918" s="65"/>
      <c r="J918" s="66"/>
      <c r="K918" s="67"/>
      <c r="L918" s="59"/>
      <c r="M918" s="59"/>
      <c r="N918" s="68"/>
      <c r="O918" s="69"/>
      <c r="P918" s="69"/>
      <c r="Q918" s="59"/>
      <c r="R918" s="69"/>
      <c r="S918" s="59"/>
      <c r="T918" s="59"/>
      <c r="U918" s="62"/>
      <c r="V918" s="65"/>
      <c r="W918" s="65"/>
      <c r="X918" s="66"/>
      <c r="Y918" s="66"/>
      <c r="Z918" s="59"/>
      <c r="AA918" s="59"/>
      <c r="AB918" s="59"/>
      <c r="AC918" s="70"/>
      <c r="AD918" s="70"/>
      <c r="AE918" s="71"/>
      <c r="AF918" s="71"/>
      <c r="AG918" s="70"/>
      <c r="AH918" s="71"/>
      <c r="AI918" s="59"/>
      <c r="AJ918" s="59"/>
      <c r="AK918" s="59"/>
      <c r="AL918" s="72"/>
      <c r="AM918" s="59"/>
      <c r="AN918" s="73"/>
      <c r="AO918" s="59"/>
      <c r="AP918" s="59"/>
      <c r="AQ918" s="74"/>
      <c r="AR918" s="74"/>
      <c r="AS918" s="62"/>
      <c r="AT918" s="62"/>
      <c r="AU918" s="59"/>
    </row>
    <row r="919">
      <c r="A919" s="59"/>
      <c r="B919" s="60"/>
      <c r="C919" s="61"/>
      <c r="D919" s="62"/>
      <c r="E919" s="62"/>
      <c r="F919" s="63"/>
      <c r="G919" s="62"/>
      <c r="H919" s="65"/>
      <c r="I919" s="65"/>
      <c r="J919" s="66"/>
      <c r="K919" s="67"/>
      <c r="L919" s="59"/>
      <c r="M919" s="59"/>
      <c r="N919" s="68"/>
      <c r="O919" s="69"/>
      <c r="P919" s="69"/>
      <c r="Q919" s="59"/>
      <c r="R919" s="69"/>
      <c r="S919" s="59"/>
      <c r="T919" s="59"/>
      <c r="U919" s="62"/>
      <c r="V919" s="65"/>
      <c r="W919" s="65"/>
      <c r="X919" s="66"/>
      <c r="Y919" s="66"/>
      <c r="Z919" s="59"/>
      <c r="AA919" s="59"/>
      <c r="AB919" s="59"/>
      <c r="AC919" s="70"/>
      <c r="AD919" s="70"/>
      <c r="AE919" s="71"/>
      <c r="AF919" s="71"/>
      <c r="AG919" s="70"/>
      <c r="AH919" s="71"/>
      <c r="AI919" s="59"/>
      <c r="AJ919" s="59"/>
      <c r="AK919" s="59"/>
      <c r="AL919" s="72"/>
      <c r="AM919" s="59"/>
      <c r="AN919" s="73"/>
      <c r="AO919" s="59"/>
      <c r="AP919" s="59"/>
      <c r="AQ919" s="74"/>
      <c r="AR919" s="74"/>
      <c r="AS919" s="62"/>
      <c r="AT919" s="62"/>
      <c r="AU919" s="59"/>
    </row>
    <row r="920">
      <c r="A920" s="59"/>
      <c r="B920" s="60"/>
      <c r="C920" s="61"/>
      <c r="D920" s="62"/>
      <c r="E920" s="62"/>
      <c r="F920" s="63"/>
      <c r="G920" s="62"/>
      <c r="H920" s="65"/>
      <c r="I920" s="65"/>
      <c r="J920" s="66"/>
      <c r="K920" s="67"/>
      <c r="L920" s="59"/>
      <c r="M920" s="59"/>
      <c r="N920" s="68"/>
      <c r="O920" s="69"/>
      <c r="P920" s="69"/>
      <c r="Q920" s="59"/>
      <c r="R920" s="69"/>
      <c r="S920" s="59"/>
      <c r="T920" s="59"/>
      <c r="U920" s="62"/>
      <c r="V920" s="65"/>
      <c r="W920" s="65"/>
      <c r="X920" s="66"/>
      <c r="Y920" s="66"/>
      <c r="Z920" s="59"/>
      <c r="AA920" s="59"/>
      <c r="AB920" s="59"/>
      <c r="AC920" s="70"/>
      <c r="AD920" s="70"/>
      <c r="AE920" s="71"/>
      <c r="AF920" s="71"/>
      <c r="AG920" s="70"/>
      <c r="AH920" s="71"/>
      <c r="AI920" s="59"/>
      <c r="AJ920" s="59"/>
      <c r="AK920" s="59"/>
      <c r="AL920" s="72"/>
      <c r="AM920" s="59"/>
      <c r="AN920" s="73"/>
      <c r="AO920" s="59"/>
      <c r="AP920" s="59"/>
      <c r="AQ920" s="74"/>
      <c r="AR920" s="74"/>
      <c r="AS920" s="62"/>
      <c r="AT920" s="62"/>
      <c r="AU920" s="59"/>
    </row>
    <row r="921">
      <c r="A921" s="59"/>
      <c r="B921" s="60"/>
      <c r="C921" s="61"/>
      <c r="D921" s="62"/>
      <c r="E921" s="62"/>
      <c r="F921" s="63"/>
      <c r="G921" s="62"/>
      <c r="H921" s="65"/>
      <c r="I921" s="65"/>
      <c r="J921" s="66"/>
      <c r="K921" s="67"/>
      <c r="L921" s="59"/>
      <c r="M921" s="59"/>
      <c r="N921" s="68"/>
      <c r="O921" s="69"/>
      <c r="P921" s="69"/>
      <c r="Q921" s="59"/>
      <c r="R921" s="69"/>
      <c r="S921" s="59"/>
      <c r="T921" s="59"/>
      <c r="U921" s="62"/>
      <c r="V921" s="65"/>
      <c r="W921" s="65"/>
      <c r="X921" s="66"/>
      <c r="Y921" s="66"/>
      <c r="Z921" s="59"/>
      <c r="AA921" s="59"/>
      <c r="AB921" s="59"/>
      <c r="AC921" s="70"/>
      <c r="AD921" s="70"/>
      <c r="AE921" s="71"/>
      <c r="AF921" s="71"/>
      <c r="AG921" s="70"/>
      <c r="AH921" s="71"/>
      <c r="AI921" s="59"/>
      <c r="AJ921" s="59"/>
      <c r="AK921" s="59"/>
      <c r="AL921" s="72"/>
      <c r="AM921" s="59"/>
      <c r="AN921" s="73"/>
      <c r="AO921" s="59"/>
      <c r="AP921" s="59"/>
      <c r="AQ921" s="74"/>
      <c r="AR921" s="74"/>
      <c r="AS921" s="62"/>
      <c r="AT921" s="62"/>
      <c r="AU921" s="59"/>
    </row>
    <row r="922">
      <c r="A922" s="59"/>
      <c r="B922" s="60"/>
      <c r="C922" s="61"/>
      <c r="D922" s="62"/>
      <c r="E922" s="62"/>
      <c r="F922" s="63"/>
      <c r="G922" s="62"/>
      <c r="H922" s="65"/>
      <c r="I922" s="65"/>
      <c r="J922" s="66"/>
      <c r="K922" s="67"/>
      <c r="L922" s="59"/>
      <c r="M922" s="59"/>
      <c r="N922" s="68"/>
      <c r="O922" s="69"/>
      <c r="P922" s="69"/>
      <c r="Q922" s="59"/>
      <c r="R922" s="69"/>
      <c r="S922" s="59"/>
      <c r="T922" s="59"/>
      <c r="U922" s="62"/>
      <c r="V922" s="65"/>
      <c r="W922" s="65"/>
      <c r="X922" s="66"/>
      <c r="Y922" s="66"/>
      <c r="Z922" s="59"/>
      <c r="AA922" s="59"/>
      <c r="AB922" s="59"/>
      <c r="AC922" s="70"/>
      <c r="AD922" s="70"/>
      <c r="AE922" s="71"/>
      <c r="AF922" s="71"/>
      <c r="AG922" s="70"/>
      <c r="AH922" s="71"/>
      <c r="AI922" s="59"/>
      <c r="AJ922" s="59"/>
      <c r="AK922" s="59"/>
      <c r="AL922" s="72"/>
      <c r="AM922" s="59"/>
      <c r="AN922" s="73"/>
      <c r="AO922" s="59"/>
      <c r="AP922" s="59"/>
      <c r="AQ922" s="74"/>
      <c r="AR922" s="74"/>
      <c r="AS922" s="62"/>
      <c r="AT922" s="62"/>
      <c r="AU922" s="59"/>
    </row>
    <row r="923">
      <c r="A923" s="59"/>
      <c r="B923" s="60"/>
      <c r="C923" s="61"/>
      <c r="D923" s="62"/>
      <c r="E923" s="62"/>
      <c r="F923" s="63"/>
      <c r="G923" s="62"/>
      <c r="H923" s="65"/>
      <c r="I923" s="65"/>
      <c r="J923" s="66"/>
      <c r="K923" s="67"/>
      <c r="L923" s="59"/>
      <c r="M923" s="59"/>
      <c r="N923" s="68"/>
      <c r="O923" s="69"/>
      <c r="P923" s="69"/>
      <c r="Q923" s="59"/>
      <c r="R923" s="69"/>
      <c r="S923" s="59"/>
      <c r="T923" s="59"/>
      <c r="U923" s="62"/>
      <c r="V923" s="65"/>
      <c r="W923" s="65"/>
      <c r="X923" s="66"/>
      <c r="Y923" s="66"/>
      <c r="Z923" s="59"/>
      <c r="AA923" s="59"/>
      <c r="AB923" s="59"/>
      <c r="AC923" s="70"/>
      <c r="AD923" s="70"/>
      <c r="AE923" s="71"/>
      <c r="AF923" s="71"/>
      <c r="AG923" s="70"/>
      <c r="AH923" s="71"/>
      <c r="AI923" s="59"/>
      <c r="AJ923" s="59"/>
      <c r="AK923" s="59"/>
      <c r="AL923" s="72"/>
      <c r="AM923" s="59"/>
      <c r="AN923" s="73"/>
      <c r="AO923" s="59"/>
      <c r="AP923" s="59"/>
      <c r="AQ923" s="74"/>
      <c r="AR923" s="74"/>
      <c r="AS923" s="62"/>
      <c r="AT923" s="62"/>
      <c r="AU923" s="59"/>
    </row>
    <row r="924">
      <c r="A924" s="59"/>
      <c r="B924" s="60"/>
      <c r="C924" s="61"/>
      <c r="D924" s="62"/>
      <c r="E924" s="62"/>
      <c r="F924" s="63"/>
      <c r="G924" s="62"/>
      <c r="H924" s="65"/>
      <c r="I924" s="65"/>
      <c r="J924" s="66"/>
      <c r="K924" s="67"/>
      <c r="L924" s="59"/>
      <c r="M924" s="59"/>
      <c r="N924" s="68"/>
      <c r="O924" s="69"/>
      <c r="P924" s="69"/>
      <c r="Q924" s="59"/>
      <c r="R924" s="69"/>
      <c r="S924" s="59"/>
      <c r="T924" s="59"/>
      <c r="U924" s="62"/>
      <c r="V924" s="65"/>
      <c r="W924" s="65"/>
      <c r="X924" s="66"/>
      <c r="Y924" s="66"/>
      <c r="Z924" s="59"/>
      <c r="AA924" s="59"/>
      <c r="AB924" s="59"/>
      <c r="AC924" s="70"/>
      <c r="AD924" s="70"/>
      <c r="AE924" s="71"/>
      <c r="AF924" s="71"/>
      <c r="AG924" s="70"/>
      <c r="AH924" s="71"/>
      <c r="AI924" s="59"/>
      <c r="AJ924" s="59"/>
      <c r="AK924" s="59"/>
      <c r="AL924" s="72"/>
      <c r="AM924" s="59"/>
      <c r="AN924" s="73"/>
      <c r="AO924" s="59"/>
      <c r="AP924" s="59"/>
      <c r="AQ924" s="74"/>
      <c r="AR924" s="74"/>
      <c r="AS924" s="62"/>
      <c r="AT924" s="62"/>
      <c r="AU924" s="59"/>
    </row>
    <row r="925">
      <c r="A925" s="59"/>
      <c r="B925" s="60"/>
      <c r="C925" s="61"/>
      <c r="D925" s="62"/>
      <c r="E925" s="62"/>
      <c r="F925" s="63"/>
      <c r="G925" s="62"/>
      <c r="H925" s="65"/>
      <c r="I925" s="65"/>
      <c r="J925" s="66"/>
      <c r="K925" s="67"/>
      <c r="L925" s="59"/>
      <c r="M925" s="59"/>
      <c r="N925" s="68"/>
      <c r="O925" s="69"/>
      <c r="P925" s="69"/>
      <c r="Q925" s="59"/>
      <c r="R925" s="69"/>
      <c r="S925" s="59"/>
      <c r="T925" s="59"/>
      <c r="U925" s="62"/>
      <c r="V925" s="65"/>
      <c r="W925" s="65"/>
      <c r="X925" s="66"/>
      <c r="Y925" s="66"/>
      <c r="Z925" s="59"/>
      <c r="AA925" s="59"/>
      <c r="AB925" s="59"/>
      <c r="AC925" s="70"/>
      <c r="AD925" s="70"/>
      <c r="AE925" s="71"/>
      <c r="AF925" s="71"/>
      <c r="AG925" s="70"/>
      <c r="AH925" s="71"/>
      <c r="AI925" s="59"/>
      <c r="AJ925" s="59"/>
      <c r="AK925" s="59"/>
      <c r="AL925" s="72"/>
      <c r="AM925" s="59"/>
      <c r="AN925" s="73"/>
      <c r="AO925" s="59"/>
      <c r="AP925" s="59"/>
      <c r="AQ925" s="74"/>
      <c r="AR925" s="74"/>
      <c r="AS925" s="62"/>
      <c r="AT925" s="62"/>
      <c r="AU925" s="59"/>
    </row>
    <row r="926">
      <c r="A926" s="59"/>
      <c r="B926" s="60"/>
      <c r="C926" s="61"/>
      <c r="D926" s="62"/>
      <c r="E926" s="62"/>
      <c r="F926" s="63"/>
      <c r="G926" s="62"/>
      <c r="H926" s="65"/>
      <c r="I926" s="65"/>
      <c r="J926" s="66"/>
      <c r="K926" s="67"/>
      <c r="L926" s="59"/>
      <c r="M926" s="59"/>
      <c r="N926" s="68"/>
      <c r="O926" s="69"/>
      <c r="P926" s="69"/>
      <c r="Q926" s="59"/>
      <c r="R926" s="69"/>
      <c r="S926" s="59"/>
      <c r="T926" s="59"/>
      <c r="U926" s="62"/>
      <c r="V926" s="65"/>
      <c r="W926" s="65"/>
      <c r="X926" s="66"/>
      <c r="Y926" s="66"/>
      <c r="Z926" s="59"/>
      <c r="AA926" s="59"/>
      <c r="AB926" s="59"/>
      <c r="AC926" s="70"/>
      <c r="AD926" s="70"/>
      <c r="AE926" s="71"/>
      <c r="AF926" s="71"/>
      <c r="AG926" s="70"/>
      <c r="AH926" s="71"/>
      <c r="AI926" s="59"/>
      <c r="AJ926" s="59"/>
      <c r="AK926" s="59"/>
      <c r="AL926" s="72"/>
      <c r="AM926" s="59"/>
      <c r="AN926" s="73"/>
      <c r="AO926" s="59"/>
      <c r="AP926" s="59"/>
      <c r="AQ926" s="74"/>
      <c r="AR926" s="74"/>
      <c r="AS926" s="62"/>
      <c r="AT926" s="62"/>
      <c r="AU926" s="59"/>
    </row>
    <row r="927">
      <c r="A927" s="59"/>
      <c r="B927" s="60"/>
      <c r="C927" s="61"/>
      <c r="D927" s="62"/>
      <c r="E927" s="62"/>
      <c r="F927" s="63"/>
      <c r="G927" s="62"/>
      <c r="H927" s="65"/>
      <c r="I927" s="65"/>
      <c r="J927" s="66"/>
      <c r="K927" s="67"/>
      <c r="L927" s="59"/>
      <c r="M927" s="59"/>
      <c r="N927" s="68"/>
      <c r="O927" s="69"/>
      <c r="P927" s="69"/>
      <c r="Q927" s="59"/>
      <c r="R927" s="69"/>
      <c r="S927" s="59"/>
      <c r="T927" s="59"/>
      <c r="U927" s="62"/>
      <c r="V927" s="65"/>
      <c r="W927" s="65"/>
      <c r="X927" s="66"/>
      <c r="Y927" s="66"/>
      <c r="Z927" s="59"/>
      <c r="AA927" s="59"/>
      <c r="AB927" s="59"/>
      <c r="AC927" s="70"/>
      <c r="AD927" s="70"/>
      <c r="AE927" s="71"/>
      <c r="AF927" s="71"/>
      <c r="AG927" s="70"/>
      <c r="AH927" s="71"/>
      <c r="AI927" s="59"/>
      <c r="AJ927" s="59"/>
      <c r="AK927" s="59"/>
      <c r="AL927" s="72"/>
      <c r="AM927" s="59"/>
      <c r="AN927" s="73"/>
      <c r="AO927" s="59"/>
      <c r="AP927" s="59"/>
      <c r="AQ927" s="74"/>
      <c r="AR927" s="74"/>
      <c r="AS927" s="62"/>
      <c r="AT927" s="62"/>
      <c r="AU927" s="59"/>
    </row>
    <row r="928">
      <c r="A928" s="59"/>
      <c r="B928" s="60"/>
      <c r="C928" s="61"/>
      <c r="D928" s="62"/>
      <c r="E928" s="62"/>
      <c r="F928" s="63"/>
      <c r="G928" s="62"/>
      <c r="H928" s="65"/>
      <c r="I928" s="65"/>
      <c r="J928" s="66"/>
      <c r="K928" s="67"/>
      <c r="L928" s="59"/>
      <c r="M928" s="59"/>
      <c r="N928" s="68"/>
      <c r="O928" s="69"/>
      <c r="P928" s="69"/>
      <c r="Q928" s="59"/>
      <c r="R928" s="69"/>
      <c r="S928" s="59"/>
      <c r="T928" s="59"/>
      <c r="U928" s="62"/>
      <c r="V928" s="65"/>
      <c r="W928" s="65"/>
      <c r="X928" s="66"/>
      <c r="Y928" s="66"/>
      <c r="Z928" s="59"/>
      <c r="AA928" s="59"/>
      <c r="AB928" s="59"/>
      <c r="AC928" s="70"/>
      <c r="AD928" s="70"/>
      <c r="AE928" s="71"/>
      <c r="AF928" s="71"/>
      <c r="AG928" s="70"/>
      <c r="AH928" s="71"/>
      <c r="AI928" s="59"/>
      <c r="AJ928" s="59"/>
      <c r="AK928" s="59"/>
      <c r="AL928" s="72"/>
      <c r="AM928" s="59"/>
      <c r="AN928" s="73"/>
      <c r="AO928" s="59"/>
      <c r="AP928" s="59"/>
      <c r="AQ928" s="74"/>
      <c r="AR928" s="74"/>
      <c r="AS928" s="62"/>
      <c r="AT928" s="62"/>
      <c r="AU928" s="59"/>
    </row>
    <row r="929">
      <c r="A929" s="59"/>
      <c r="B929" s="60"/>
      <c r="C929" s="61"/>
      <c r="D929" s="62"/>
      <c r="E929" s="62"/>
      <c r="F929" s="63"/>
      <c r="G929" s="62"/>
      <c r="H929" s="65"/>
      <c r="I929" s="65"/>
      <c r="J929" s="66"/>
      <c r="K929" s="67"/>
      <c r="L929" s="59"/>
      <c r="M929" s="59"/>
      <c r="N929" s="68"/>
      <c r="O929" s="69"/>
      <c r="P929" s="69"/>
      <c r="Q929" s="59"/>
      <c r="R929" s="69"/>
      <c r="S929" s="59"/>
      <c r="T929" s="59"/>
      <c r="U929" s="62"/>
      <c r="V929" s="65"/>
      <c r="W929" s="65"/>
      <c r="X929" s="66"/>
      <c r="Y929" s="66"/>
      <c r="Z929" s="59"/>
      <c r="AA929" s="59"/>
      <c r="AB929" s="59"/>
      <c r="AC929" s="70"/>
      <c r="AD929" s="70"/>
      <c r="AE929" s="71"/>
      <c r="AF929" s="71"/>
      <c r="AG929" s="70"/>
      <c r="AH929" s="71"/>
      <c r="AI929" s="59"/>
      <c r="AJ929" s="59"/>
      <c r="AK929" s="59"/>
      <c r="AL929" s="72"/>
      <c r="AM929" s="59"/>
      <c r="AN929" s="73"/>
      <c r="AO929" s="59"/>
      <c r="AP929" s="59"/>
      <c r="AQ929" s="74"/>
      <c r="AR929" s="74"/>
      <c r="AS929" s="62"/>
      <c r="AT929" s="62"/>
      <c r="AU929" s="59"/>
    </row>
    <row r="930">
      <c r="A930" s="59"/>
      <c r="B930" s="60"/>
      <c r="C930" s="61"/>
      <c r="D930" s="62"/>
      <c r="E930" s="62"/>
      <c r="F930" s="63"/>
      <c r="G930" s="62"/>
      <c r="H930" s="65"/>
      <c r="I930" s="65"/>
      <c r="J930" s="66"/>
      <c r="K930" s="67"/>
      <c r="L930" s="59"/>
      <c r="M930" s="59"/>
      <c r="N930" s="68"/>
      <c r="O930" s="69"/>
      <c r="P930" s="69"/>
      <c r="Q930" s="59"/>
      <c r="R930" s="69"/>
      <c r="S930" s="59"/>
      <c r="T930" s="59"/>
      <c r="U930" s="62"/>
      <c r="V930" s="65"/>
      <c r="W930" s="65"/>
      <c r="X930" s="66"/>
      <c r="Y930" s="66"/>
      <c r="Z930" s="59"/>
      <c r="AA930" s="59"/>
      <c r="AB930" s="59"/>
      <c r="AC930" s="70"/>
      <c r="AD930" s="70"/>
      <c r="AE930" s="71"/>
      <c r="AF930" s="71"/>
      <c r="AG930" s="70"/>
      <c r="AH930" s="71"/>
      <c r="AI930" s="59"/>
      <c r="AJ930" s="59"/>
      <c r="AK930" s="59"/>
      <c r="AL930" s="72"/>
      <c r="AM930" s="59"/>
      <c r="AN930" s="73"/>
      <c r="AO930" s="59"/>
      <c r="AP930" s="59"/>
      <c r="AQ930" s="74"/>
      <c r="AR930" s="74"/>
      <c r="AS930" s="62"/>
      <c r="AT930" s="62"/>
      <c r="AU930" s="59"/>
    </row>
    <row r="931">
      <c r="A931" s="59"/>
      <c r="B931" s="60"/>
      <c r="C931" s="61"/>
      <c r="D931" s="62"/>
      <c r="E931" s="62"/>
      <c r="F931" s="63"/>
      <c r="G931" s="62"/>
      <c r="H931" s="65"/>
      <c r="I931" s="65"/>
      <c r="J931" s="66"/>
      <c r="K931" s="67"/>
      <c r="L931" s="59"/>
      <c r="M931" s="59"/>
      <c r="N931" s="68"/>
      <c r="O931" s="69"/>
      <c r="P931" s="69"/>
      <c r="Q931" s="59"/>
      <c r="R931" s="69"/>
      <c r="S931" s="59"/>
      <c r="T931" s="59"/>
      <c r="U931" s="62"/>
      <c r="V931" s="65"/>
      <c r="W931" s="65"/>
      <c r="X931" s="66"/>
      <c r="Y931" s="66"/>
      <c r="Z931" s="59"/>
      <c r="AA931" s="59"/>
      <c r="AB931" s="59"/>
      <c r="AC931" s="70"/>
      <c r="AD931" s="70"/>
      <c r="AE931" s="71"/>
      <c r="AF931" s="71"/>
      <c r="AG931" s="70"/>
      <c r="AH931" s="71"/>
      <c r="AI931" s="59"/>
      <c r="AJ931" s="59"/>
      <c r="AK931" s="59"/>
      <c r="AL931" s="72"/>
      <c r="AM931" s="59"/>
      <c r="AN931" s="73"/>
      <c r="AO931" s="59"/>
      <c r="AP931" s="59"/>
      <c r="AQ931" s="74"/>
      <c r="AR931" s="74"/>
      <c r="AS931" s="62"/>
      <c r="AT931" s="62"/>
      <c r="AU931" s="59"/>
    </row>
    <row r="932">
      <c r="A932" s="59"/>
      <c r="B932" s="60"/>
      <c r="C932" s="61"/>
      <c r="D932" s="62"/>
      <c r="E932" s="62"/>
      <c r="F932" s="63"/>
      <c r="G932" s="62"/>
      <c r="H932" s="65"/>
      <c r="I932" s="65"/>
      <c r="J932" s="66"/>
      <c r="K932" s="67"/>
      <c r="L932" s="59"/>
      <c r="M932" s="59"/>
      <c r="N932" s="68"/>
      <c r="O932" s="69"/>
      <c r="P932" s="69"/>
      <c r="Q932" s="59"/>
      <c r="R932" s="69"/>
      <c r="S932" s="59"/>
      <c r="T932" s="59"/>
      <c r="U932" s="62"/>
      <c r="V932" s="65"/>
      <c r="W932" s="65"/>
      <c r="X932" s="66"/>
      <c r="Y932" s="66"/>
      <c r="Z932" s="59"/>
      <c r="AA932" s="59"/>
      <c r="AB932" s="59"/>
      <c r="AC932" s="70"/>
      <c r="AD932" s="70"/>
      <c r="AE932" s="71"/>
      <c r="AF932" s="71"/>
      <c r="AG932" s="70"/>
      <c r="AH932" s="71"/>
      <c r="AI932" s="59"/>
      <c r="AJ932" s="59"/>
      <c r="AK932" s="59"/>
      <c r="AL932" s="72"/>
      <c r="AM932" s="59"/>
      <c r="AN932" s="73"/>
      <c r="AO932" s="59"/>
      <c r="AP932" s="59"/>
      <c r="AQ932" s="74"/>
      <c r="AR932" s="74"/>
      <c r="AS932" s="62"/>
      <c r="AT932" s="62"/>
      <c r="AU932" s="59"/>
    </row>
    <row r="933">
      <c r="A933" s="59"/>
      <c r="B933" s="60"/>
      <c r="C933" s="61"/>
      <c r="D933" s="62"/>
      <c r="E933" s="62"/>
      <c r="F933" s="63"/>
      <c r="G933" s="62"/>
      <c r="H933" s="65"/>
      <c r="I933" s="65"/>
      <c r="J933" s="66"/>
      <c r="K933" s="67"/>
      <c r="L933" s="59"/>
      <c r="M933" s="59"/>
      <c r="N933" s="68"/>
      <c r="O933" s="69"/>
      <c r="P933" s="69"/>
      <c r="Q933" s="59"/>
      <c r="R933" s="69"/>
      <c r="S933" s="59"/>
      <c r="T933" s="59"/>
      <c r="U933" s="62"/>
      <c r="V933" s="65"/>
      <c r="W933" s="65"/>
      <c r="X933" s="66"/>
      <c r="Y933" s="66"/>
      <c r="Z933" s="59"/>
      <c r="AA933" s="59"/>
      <c r="AB933" s="59"/>
      <c r="AC933" s="70"/>
      <c r="AD933" s="70"/>
      <c r="AE933" s="71"/>
      <c r="AF933" s="71"/>
      <c r="AG933" s="70"/>
      <c r="AH933" s="71"/>
      <c r="AI933" s="59"/>
      <c r="AJ933" s="59"/>
      <c r="AK933" s="59"/>
      <c r="AL933" s="72"/>
      <c r="AM933" s="59"/>
      <c r="AN933" s="73"/>
      <c r="AO933" s="59"/>
      <c r="AP933" s="59"/>
      <c r="AQ933" s="74"/>
      <c r="AR933" s="74"/>
      <c r="AS933" s="62"/>
      <c r="AT933" s="62"/>
      <c r="AU933" s="59"/>
    </row>
    <row r="934">
      <c r="A934" s="59"/>
      <c r="B934" s="60"/>
      <c r="C934" s="61"/>
      <c r="D934" s="62"/>
      <c r="E934" s="62"/>
      <c r="F934" s="63"/>
      <c r="G934" s="62"/>
      <c r="H934" s="65"/>
      <c r="I934" s="65"/>
      <c r="J934" s="66"/>
      <c r="K934" s="67"/>
      <c r="L934" s="59"/>
      <c r="M934" s="59"/>
      <c r="N934" s="68"/>
      <c r="O934" s="69"/>
      <c r="P934" s="69"/>
      <c r="Q934" s="59"/>
      <c r="R934" s="69"/>
      <c r="S934" s="59"/>
      <c r="T934" s="59"/>
      <c r="U934" s="62"/>
      <c r="V934" s="65"/>
      <c r="W934" s="65"/>
      <c r="X934" s="66"/>
      <c r="Y934" s="66"/>
      <c r="Z934" s="59"/>
      <c r="AA934" s="59"/>
      <c r="AB934" s="59"/>
      <c r="AC934" s="70"/>
      <c r="AD934" s="70"/>
      <c r="AE934" s="71"/>
      <c r="AF934" s="71"/>
      <c r="AG934" s="70"/>
      <c r="AH934" s="71"/>
      <c r="AI934" s="59"/>
      <c r="AJ934" s="59"/>
      <c r="AK934" s="59"/>
      <c r="AL934" s="72"/>
      <c r="AM934" s="59"/>
      <c r="AN934" s="73"/>
      <c r="AO934" s="59"/>
      <c r="AP934" s="59"/>
      <c r="AQ934" s="74"/>
      <c r="AR934" s="74"/>
      <c r="AS934" s="62"/>
      <c r="AT934" s="62"/>
      <c r="AU934" s="59"/>
    </row>
    <row r="935">
      <c r="A935" s="59"/>
      <c r="B935" s="60"/>
      <c r="C935" s="61"/>
      <c r="D935" s="62"/>
      <c r="E935" s="62"/>
      <c r="F935" s="63"/>
      <c r="G935" s="62"/>
      <c r="H935" s="65"/>
      <c r="I935" s="65"/>
      <c r="J935" s="66"/>
      <c r="K935" s="67"/>
      <c r="L935" s="59"/>
      <c r="M935" s="59"/>
      <c r="N935" s="68"/>
      <c r="O935" s="69"/>
      <c r="P935" s="69"/>
      <c r="Q935" s="59"/>
      <c r="R935" s="69"/>
      <c r="S935" s="59"/>
      <c r="T935" s="59"/>
      <c r="U935" s="62"/>
      <c r="V935" s="65"/>
      <c r="W935" s="65"/>
      <c r="X935" s="66"/>
      <c r="Y935" s="66"/>
      <c r="Z935" s="59"/>
      <c r="AA935" s="59"/>
      <c r="AB935" s="59"/>
      <c r="AC935" s="70"/>
      <c r="AD935" s="70"/>
      <c r="AE935" s="71"/>
      <c r="AF935" s="71"/>
      <c r="AG935" s="70"/>
      <c r="AH935" s="71"/>
      <c r="AI935" s="59"/>
      <c r="AJ935" s="59"/>
      <c r="AK935" s="59"/>
      <c r="AL935" s="72"/>
      <c r="AM935" s="59"/>
      <c r="AN935" s="73"/>
      <c r="AO935" s="59"/>
      <c r="AP935" s="59"/>
      <c r="AQ935" s="74"/>
      <c r="AR935" s="74"/>
      <c r="AS935" s="62"/>
      <c r="AT935" s="62"/>
      <c r="AU935" s="59"/>
    </row>
    <row r="936">
      <c r="A936" s="59"/>
      <c r="B936" s="60"/>
      <c r="C936" s="61"/>
      <c r="D936" s="62"/>
      <c r="E936" s="62"/>
      <c r="F936" s="63"/>
      <c r="G936" s="62"/>
      <c r="H936" s="65"/>
      <c r="I936" s="65"/>
      <c r="J936" s="66"/>
      <c r="K936" s="67"/>
      <c r="L936" s="59"/>
      <c r="M936" s="59"/>
      <c r="N936" s="68"/>
      <c r="O936" s="69"/>
      <c r="P936" s="69"/>
      <c r="Q936" s="59"/>
      <c r="R936" s="69"/>
      <c r="S936" s="59"/>
      <c r="T936" s="59"/>
      <c r="U936" s="62"/>
      <c r="V936" s="65"/>
      <c r="W936" s="65"/>
      <c r="X936" s="66"/>
      <c r="Y936" s="66"/>
      <c r="Z936" s="59"/>
      <c r="AA936" s="59"/>
      <c r="AB936" s="59"/>
      <c r="AC936" s="70"/>
      <c r="AD936" s="70"/>
      <c r="AE936" s="71"/>
      <c r="AF936" s="71"/>
      <c r="AG936" s="70"/>
      <c r="AH936" s="71"/>
      <c r="AI936" s="59"/>
      <c r="AJ936" s="59"/>
      <c r="AK936" s="59"/>
      <c r="AL936" s="72"/>
      <c r="AM936" s="59"/>
      <c r="AN936" s="73"/>
      <c r="AO936" s="59"/>
      <c r="AP936" s="59"/>
      <c r="AQ936" s="74"/>
      <c r="AR936" s="74"/>
      <c r="AS936" s="62"/>
      <c r="AT936" s="62"/>
      <c r="AU936" s="59"/>
    </row>
    <row r="937">
      <c r="A937" s="59"/>
      <c r="B937" s="60"/>
      <c r="C937" s="61"/>
      <c r="D937" s="62"/>
      <c r="E937" s="62"/>
      <c r="F937" s="63"/>
      <c r="G937" s="62"/>
      <c r="H937" s="65"/>
      <c r="I937" s="65"/>
      <c r="J937" s="66"/>
      <c r="K937" s="67"/>
      <c r="L937" s="59"/>
      <c r="M937" s="59"/>
      <c r="N937" s="68"/>
      <c r="O937" s="69"/>
      <c r="P937" s="69"/>
      <c r="Q937" s="59"/>
      <c r="R937" s="69"/>
      <c r="S937" s="59"/>
      <c r="T937" s="59"/>
      <c r="U937" s="62"/>
      <c r="V937" s="65"/>
      <c r="W937" s="65"/>
      <c r="X937" s="66"/>
      <c r="Y937" s="66"/>
      <c r="Z937" s="59"/>
      <c r="AA937" s="59"/>
      <c r="AB937" s="59"/>
      <c r="AC937" s="70"/>
      <c r="AD937" s="70"/>
      <c r="AE937" s="71"/>
      <c r="AF937" s="71"/>
      <c r="AG937" s="70"/>
      <c r="AH937" s="71"/>
      <c r="AI937" s="59"/>
      <c r="AJ937" s="59"/>
      <c r="AK937" s="59"/>
      <c r="AL937" s="72"/>
      <c r="AM937" s="59"/>
      <c r="AN937" s="73"/>
      <c r="AO937" s="59"/>
      <c r="AP937" s="59"/>
      <c r="AQ937" s="74"/>
      <c r="AR937" s="74"/>
      <c r="AS937" s="62"/>
      <c r="AT937" s="62"/>
      <c r="AU937" s="59"/>
    </row>
    <row r="938">
      <c r="A938" s="59"/>
      <c r="B938" s="60"/>
      <c r="C938" s="61"/>
      <c r="D938" s="62"/>
      <c r="E938" s="62"/>
      <c r="F938" s="63"/>
      <c r="G938" s="62"/>
      <c r="H938" s="65"/>
      <c r="I938" s="65"/>
      <c r="J938" s="66"/>
      <c r="K938" s="67"/>
      <c r="L938" s="59"/>
      <c r="M938" s="59"/>
      <c r="N938" s="68"/>
      <c r="O938" s="69"/>
      <c r="P938" s="69"/>
      <c r="Q938" s="59"/>
      <c r="R938" s="69"/>
      <c r="S938" s="59"/>
      <c r="T938" s="59"/>
      <c r="U938" s="62"/>
      <c r="V938" s="65"/>
      <c r="W938" s="65"/>
      <c r="X938" s="66"/>
      <c r="Y938" s="66"/>
      <c r="Z938" s="59"/>
      <c r="AA938" s="59"/>
      <c r="AB938" s="59"/>
      <c r="AC938" s="70"/>
      <c r="AD938" s="70"/>
      <c r="AE938" s="71"/>
      <c r="AF938" s="71"/>
      <c r="AG938" s="70"/>
      <c r="AH938" s="71"/>
      <c r="AI938" s="59"/>
      <c r="AJ938" s="59"/>
      <c r="AK938" s="59"/>
      <c r="AL938" s="72"/>
      <c r="AM938" s="59"/>
      <c r="AN938" s="73"/>
      <c r="AO938" s="59"/>
      <c r="AP938" s="59"/>
      <c r="AQ938" s="74"/>
      <c r="AR938" s="74"/>
      <c r="AS938" s="62"/>
      <c r="AT938" s="62"/>
      <c r="AU938" s="59"/>
    </row>
    <row r="939">
      <c r="A939" s="59"/>
      <c r="B939" s="60"/>
      <c r="C939" s="61"/>
      <c r="D939" s="62"/>
      <c r="E939" s="62"/>
      <c r="F939" s="63"/>
      <c r="G939" s="62"/>
      <c r="H939" s="65"/>
      <c r="I939" s="65"/>
      <c r="J939" s="66"/>
      <c r="K939" s="67"/>
      <c r="L939" s="59"/>
      <c r="M939" s="59"/>
      <c r="N939" s="68"/>
      <c r="O939" s="69"/>
      <c r="P939" s="69"/>
      <c r="Q939" s="59"/>
      <c r="R939" s="69"/>
      <c r="S939" s="59"/>
      <c r="T939" s="59"/>
      <c r="U939" s="62"/>
      <c r="V939" s="65"/>
      <c r="W939" s="65"/>
      <c r="X939" s="66"/>
      <c r="Y939" s="66"/>
      <c r="Z939" s="59"/>
      <c r="AA939" s="59"/>
      <c r="AB939" s="59"/>
      <c r="AC939" s="70"/>
      <c r="AD939" s="70"/>
      <c r="AE939" s="71"/>
      <c r="AF939" s="71"/>
      <c r="AG939" s="70"/>
      <c r="AH939" s="71"/>
      <c r="AI939" s="59"/>
      <c r="AJ939" s="59"/>
      <c r="AK939" s="59"/>
      <c r="AL939" s="72"/>
      <c r="AM939" s="59"/>
      <c r="AN939" s="73"/>
      <c r="AO939" s="59"/>
      <c r="AP939" s="59"/>
      <c r="AQ939" s="74"/>
      <c r="AR939" s="74"/>
      <c r="AS939" s="62"/>
      <c r="AT939" s="62"/>
      <c r="AU939" s="59"/>
    </row>
    <row r="940">
      <c r="A940" s="59"/>
      <c r="B940" s="60"/>
      <c r="C940" s="61"/>
      <c r="D940" s="62"/>
      <c r="E940" s="62"/>
      <c r="F940" s="63"/>
      <c r="G940" s="62"/>
      <c r="H940" s="65"/>
      <c r="I940" s="65"/>
      <c r="J940" s="66"/>
      <c r="K940" s="67"/>
      <c r="L940" s="59"/>
      <c r="M940" s="59"/>
      <c r="N940" s="68"/>
      <c r="O940" s="69"/>
      <c r="P940" s="69"/>
      <c r="Q940" s="59"/>
      <c r="R940" s="69"/>
      <c r="S940" s="59"/>
      <c r="T940" s="59"/>
      <c r="U940" s="62"/>
      <c r="V940" s="65"/>
      <c r="W940" s="65"/>
      <c r="X940" s="66"/>
      <c r="Y940" s="66"/>
      <c r="Z940" s="59"/>
      <c r="AA940" s="59"/>
      <c r="AB940" s="59"/>
      <c r="AC940" s="70"/>
      <c r="AD940" s="70"/>
      <c r="AE940" s="71"/>
      <c r="AF940" s="71"/>
      <c r="AG940" s="70"/>
      <c r="AH940" s="71"/>
      <c r="AI940" s="59"/>
      <c r="AJ940" s="59"/>
      <c r="AK940" s="59"/>
      <c r="AL940" s="72"/>
      <c r="AM940" s="59"/>
      <c r="AN940" s="73"/>
      <c r="AO940" s="59"/>
      <c r="AP940" s="59"/>
      <c r="AQ940" s="74"/>
      <c r="AR940" s="74"/>
      <c r="AS940" s="62"/>
      <c r="AT940" s="62"/>
      <c r="AU940" s="59"/>
    </row>
    <row r="941">
      <c r="A941" s="59"/>
      <c r="B941" s="60"/>
      <c r="C941" s="61"/>
      <c r="D941" s="62"/>
      <c r="E941" s="62"/>
      <c r="F941" s="63"/>
      <c r="G941" s="62"/>
      <c r="H941" s="65"/>
      <c r="I941" s="65"/>
      <c r="J941" s="66"/>
      <c r="K941" s="67"/>
      <c r="L941" s="59"/>
      <c r="M941" s="59"/>
      <c r="N941" s="68"/>
      <c r="O941" s="69"/>
      <c r="P941" s="69"/>
      <c r="Q941" s="59"/>
      <c r="R941" s="69"/>
      <c r="S941" s="59"/>
      <c r="T941" s="59"/>
      <c r="U941" s="62"/>
      <c r="V941" s="65"/>
      <c r="W941" s="65"/>
      <c r="X941" s="66"/>
      <c r="Y941" s="66"/>
      <c r="Z941" s="59"/>
      <c r="AA941" s="59"/>
      <c r="AB941" s="59"/>
      <c r="AC941" s="70"/>
      <c r="AD941" s="70"/>
      <c r="AE941" s="71"/>
      <c r="AF941" s="71"/>
      <c r="AG941" s="70"/>
      <c r="AH941" s="71"/>
      <c r="AI941" s="59"/>
      <c r="AJ941" s="59"/>
      <c r="AK941" s="59"/>
      <c r="AL941" s="72"/>
      <c r="AM941" s="59"/>
      <c r="AN941" s="73"/>
      <c r="AO941" s="59"/>
      <c r="AP941" s="59"/>
      <c r="AQ941" s="74"/>
      <c r="AR941" s="74"/>
      <c r="AS941" s="62"/>
      <c r="AT941" s="62"/>
      <c r="AU941" s="59"/>
    </row>
    <row r="942">
      <c r="A942" s="59"/>
      <c r="B942" s="60"/>
      <c r="C942" s="61"/>
      <c r="D942" s="62"/>
      <c r="E942" s="62"/>
      <c r="F942" s="63"/>
      <c r="G942" s="62"/>
      <c r="H942" s="65"/>
      <c r="I942" s="65"/>
      <c r="J942" s="66"/>
      <c r="K942" s="67"/>
      <c r="L942" s="59"/>
      <c r="M942" s="59"/>
      <c r="N942" s="68"/>
      <c r="O942" s="69"/>
      <c r="P942" s="69"/>
      <c r="Q942" s="59"/>
      <c r="R942" s="69"/>
      <c r="S942" s="59"/>
      <c r="T942" s="59"/>
      <c r="U942" s="62"/>
      <c r="V942" s="65"/>
      <c r="W942" s="65"/>
      <c r="X942" s="66"/>
      <c r="Y942" s="66"/>
      <c r="Z942" s="59"/>
      <c r="AA942" s="59"/>
      <c r="AB942" s="59"/>
      <c r="AC942" s="70"/>
      <c r="AD942" s="70"/>
      <c r="AE942" s="71"/>
      <c r="AF942" s="71"/>
      <c r="AG942" s="70"/>
      <c r="AH942" s="71"/>
      <c r="AI942" s="59"/>
      <c r="AJ942" s="59"/>
      <c r="AK942" s="59"/>
      <c r="AL942" s="72"/>
      <c r="AM942" s="59"/>
      <c r="AN942" s="73"/>
      <c r="AO942" s="59"/>
      <c r="AP942" s="59"/>
      <c r="AQ942" s="74"/>
      <c r="AR942" s="74"/>
      <c r="AS942" s="62"/>
      <c r="AT942" s="62"/>
      <c r="AU942" s="59"/>
    </row>
    <row r="943">
      <c r="A943" s="59"/>
      <c r="B943" s="60"/>
      <c r="C943" s="61"/>
      <c r="D943" s="62"/>
      <c r="E943" s="62"/>
      <c r="F943" s="63"/>
      <c r="G943" s="62"/>
      <c r="H943" s="65"/>
      <c r="I943" s="65"/>
      <c r="J943" s="66"/>
      <c r="K943" s="67"/>
      <c r="L943" s="59"/>
      <c r="M943" s="59"/>
      <c r="N943" s="68"/>
      <c r="O943" s="69"/>
      <c r="P943" s="69"/>
      <c r="Q943" s="59"/>
      <c r="R943" s="69"/>
      <c r="S943" s="59"/>
      <c r="T943" s="59"/>
      <c r="U943" s="62"/>
      <c r="V943" s="65"/>
      <c r="W943" s="65"/>
      <c r="X943" s="66"/>
      <c r="Y943" s="66"/>
      <c r="Z943" s="59"/>
      <c r="AA943" s="59"/>
      <c r="AB943" s="59"/>
      <c r="AC943" s="70"/>
      <c r="AD943" s="70"/>
      <c r="AE943" s="71"/>
      <c r="AF943" s="71"/>
      <c r="AG943" s="70"/>
      <c r="AH943" s="71"/>
      <c r="AI943" s="59"/>
      <c r="AJ943" s="59"/>
      <c r="AK943" s="59"/>
      <c r="AL943" s="72"/>
      <c r="AM943" s="59"/>
      <c r="AN943" s="73"/>
      <c r="AO943" s="59"/>
      <c r="AP943" s="59"/>
      <c r="AQ943" s="74"/>
      <c r="AR943" s="74"/>
      <c r="AS943" s="62"/>
      <c r="AT943" s="62"/>
      <c r="AU943" s="59"/>
    </row>
    <row r="944">
      <c r="A944" s="59"/>
      <c r="B944" s="60"/>
      <c r="C944" s="61"/>
      <c r="D944" s="62"/>
      <c r="E944" s="62"/>
      <c r="F944" s="63"/>
      <c r="G944" s="62"/>
      <c r="H944" s="65"/>
      <c r="I944" s="65"/>
      <c r="J944" s="66"/>
      <c r="K944" s="67"/>
      <c r="L944" s="59"/>
      <c r="M944" s="59"/>
      <c r="N944" s="68"/>
      <c r="O944" s="69"/>
      <c r="P944" s="69"/>
      <c r="Q944" s="59"/>
      <c r="R944" s="69"/>
      <c r="S944" s="59"/>
      <c r="T944" s="59"/>
      <c r="U944" s="62"/>
      <c r="V944" s="65"/>
      <c r="W944" s="65"/>
      <c r="X944" s="66"/>
      <c r="Y944" s="66"/>
      <c r="Z944" s="59"/>
      <c r="AA944" s="59"/>
      <c r="AB944" s="59"/>
      <c r="AC944" s="70"/>
      <c r="AD944" s="70"/>
      <c r="AE944" s="71"/>
      <c r="AF944" s="71"/>
      <c r="AG944" s="70"/>
      <c r="AH944" s="71"/>
      <c r="AI944" s="59"/>
      <c r="AJ944" s="59"/>
      <c r="AK944" s="59"/>
      <c r="AL944" s="72"/>
      <c r="AM944" s="59"/>
      <c r="AN944" s="73"/>
      <c r="AO944" s="59"/>
      <c r="AP944" s="59"/>
      <c r="AQ944" s="74"/>
      <c r="AR944" s="74"/>
      <c r="AS944" s="62"/>
      <c r="AT944" s="62"/>
      <c r="AU944" s="59"/>
    </row>
    <row r="945">
      <c r="A945" s="59"/>
      <c r="B945" s="60"/>
      <c r="C945" s="61"/>
      <c r="D945" s="62"/>
      <c r="E945" s="62"/>
      <c r="F945" s="63"/>
      <c r="G945" s="62"/>
      <c r="H945" s="65"/>
      <c r="I945" s="65"/>
      <c r="J945" s="66"/>
      <c r="K945" s="67"/>
      <c r="L945" s="59"/>
      <c r="M945" s="59"/>
      <c r="N945" s="68"/>
      <c r="O945" s="69"/>
      <c r="P945" s="69"/>
      <c r="Q945" s="59"/>
      <c r="R945" s="69"/>
      <c r="S945" s="59"/>
      <c r="T945" s="59"/>
      <c r="U945" s="62"/>
      <c r="V945" s="65"/>
      <c r="W945" s="65"/>
      <c r="X945" s="66"/>
      <c r="Y945" s="66"/>
      <c r="Z945" s="59"/>
      <c r="AA945" s="59"/>
      <c r="AB945" s="59"/>
      <c r="AC945" s="70"/>
      <c r="AD945" s="70"/>
      <c r="AE945" s="71"/>
      <c r="AF945" s="71"/>
      <c r="AG945" s="70"/>
      <c r="AH945" s="71"/>
      <c r="AI945" s="59"/>
      <c r="AJ945" s="59"/>
      <c r="AK945" s="59"/>
      <c r="AL945" s="72"/>
      <c r="AM945" s="59"/>
      <c r="AN945" s="73"/>
      <c r="AO945" s="59"/>
      <c r="AP945" s="59"/>
      <c r="AQ945" s="74"/>
      <c r="AR945" s="74"/>
      <c r="AS945" s="62"/>
      <c r="AT945" s="62"/>
      <c r="AU945" s="59"/>
    </row>
    <row r="946">
      <c r="A946" s="59"/>
      <c r="B946" s="60"/>
      <c r="C946" s="61"/>
      <c r="D946" s="62"/>
      <c r="E946" s="62"/>
      <c r="F946" s="63"/>
      <c r="G946" s="62"/>
      <c r="H946" s="65"/>
      <c r="I946" s="65"/>
      <c r="J946" s="66"/>
      <c r="K946" s="67"/>
      <c r="L946" s="59"/>
      <c r="M946" s="59"/>
      <c r="N946" s="68"/>
      <c r="O946" s="69"/>
      <c r="P946" s="69"/>
      <c r="Q946" s="59"/>
      <c r="R946" s="69"/>
      <c r="S946" s="59"/>
      <c r="T946" s="59"/>
      <c r="U946" s="62"/>
      <c r="V946" s="65"/>
      <c r="W946" s="65"/>
      <c r="X946" s="66"/>
      <c r="Y946" s="66"/>
      <c r="Z946" s="59"/>
      <c r="AA946" s="59"/>
      <c r="AB946" s="59"/>
      <c r="AC946" s="70"/>
      <c r="AD946" s="70"/>
      <c r="AE946" s="71"/>
      <c r="AF946" s="71"/>
      <c r="AG946" s="70"/>
      <c r="AH946" s="71"/>
      <c r="AI946" s="59"/>
      <c r="AJ946" s="59"/>
      <c r="AK946" s="59"/>
      <c r="AL946" s="72"/>
      <c r="AM946" s="59"/>
      <c r="AN946" s="73"/>
      <c r="AO946" s="59"/>
      <c r="AP946" s="59"/>
      <c r="AQ946" s="74"/>
      <c r="AR946" s="74"/>
      <c r="AS946" s="62"/>
      <c r="AT946" s="62"/>
      <c r="AU946" s="59"/>
    </row>
    <row r="947">
      <c r="A947" s="59"/>
      <c r="B947" s="60"/>
      <c r="C947" s="61"/>
      <c r="D947" s="62"/>
      <c r="E947" s="62"/>
      <c r="F947" s="63"/>
      <c r="G947" s="62"/>
      <c r="H947" s="65"/>
      <c r="I947" s="65"/>
      <c r="J947" s="66"/>
      <c r="K947" s="67"/>
      <c r="L947" s="59"/>
      <c r="M947" s="59"/>
      <c r="N947" s="68"/>
      <c r="O947" s="69"/>
      <c r="P947" s="69"/>
      <c r="Q947" s="59"/>
      <c r="R947" s="69"/>
      <c r="S947" s="59"/>
      <c r="T947" s="59"/>
      <c r="U947" s="62"/>
      <c r="V947" s="65"/>
      <c r="W947" s="65"/>
      <c r="X947" s="66"/>
      <c r="Y947" s="66"/>
      <c r="Z947" s="59"/>
      <c r="AA947" s="59"/>
      <c r="AB947" s="59"/>
      <c r="AC947" s="70"/>
      <c r="AD947" s="70"/>
      <c r="AE947" s="71"/>
      <c r="AF947" s="71"/>
      <c r="AG947" s="70"/>
      <c r="AH947" s="71"/>
      <c r="AI947" s="59"/>
      <c r="AJ947" s="59"/>
      <c r="AK947" s="59"/>
      <c r="AL947" s="72"/>
      <c r="AM947" s="59"/>
      <c r="AN947" s="73"/>
      <c r="AO947" s="59"/>
      <c r="AP947" s="59"/>
      <c r="AQ947" s="74"/>
      <c r="AR947" s="74"/>
      <c r="AS947" s="62"/>
      <c r="AT947" s="62"/>
      <c r="AU947" s="59"/>
    </row>
    <row r="948">
      <c r="A948" s="59"/>
      <c r="B948" s="60"/>
      <c r="C948" s="61"/>
      <c r="D948" s="62"/>
      <c r="E948" s="62"/>
      <c r="F948" s="63"/>
      <c r="G948" s="62"/>
      <c r="H948" s="65"/>
      <c r="I948" s="65"/>
      <c r="J948" s="66"/>
      <c r="K948" s="67"/>
      <c r="L948" s="59"/>
      <c r="M948" s="59"/>
      <c r="N948" s="68"/>
      <c r="O948" s="69"/>
      <c r="P948" s="69"/>
      <c r="Q948" s="59"/>
      <c r="R948" s="69"/>
      <c r="S948" s="59"/>
      <c r="T948" s="59"/>
      <c r="U948" s="62"/>
      <c r="V948" s="65"/>
      <c r="W948" s="65"/>
      <c r="X948" s="66"/>
      <c r="Y948" s="66"/>
      <c r="Z948" s="59"/>
      <c r="AA948" s="59"/>
      <c r="AB948" s="59"/>
      <c r="AC948" s="70"/>
      <c r="AD948" s="70"/>
      <c r="AE948" s="71"/>
      <c r="AF948" s="71"/>
      <c r="AG948" s="70"/>
      <c r="AH948" s="71"/>
      <c r="AI948" s="59"/>
      <c r="AJ948" s="59"/>
      <c r="AK948" s="59"/>
      <c r="AL948" s="72"/>
      <c r="AM948" s="59"/>
      <c r="AN948" s="73"/>
      <c r="AO948" s="59"/>
      <c r="AP948" s="59"/>
      <c r="AQ948" s="74"/>
      <c r="AR948" s="74"/>
      <c r="AS948" s="62"/>
      <c r="AT948" s="62"/>
      <c r="AU948" s="59"/>
    </row>
    <row r="949">
      <c r="A949" s="59"/>
      <c r="B949" s="60"/>
      <c r="C949" s="61"/>
      <c r="D949" s="62"/>
      <c r="E949" s="62"/>
      <c r="F949" s="63"/>
      <c r="G949" s="62"/>
      <c r="H949" s="65"/>
      <c r="I949" s="65"/>
      <c r="J949" s="66"/>
      <c r="K949" s="67"/>
      <c r="L949" s="59"/>
      <c r="M949" s="59"/>
      <c r="N949" s="68"/>
      <c r="O949" s="69"/>
      <c r="P949" s="69"/>
      <c r="Q949" s="59"/>
      <c r="R949" s="69"/>
      <c r="S949" s="59"/>
      <c r="T949" s="59"/>
      <c r="U949" s="62"/>
      <c r="V949" s="65"/>
      <c r="W949" s="65"/>
      <c r="X949" s="66"/>
      <c r="Y949" s="66"/>
      <c r="Z949" s="59"/>
      <c r="AA949" s="59"/>
      <c r="AB949" s="59"/>
      <c r="AC949" s="70"/>
      <c r="AD949" s="70"/>
      <c r="AE949" s="71"/>
      <c r="AF949" s="71"/>
      <c r="AG949" s="70"/>
      <c r="AH949" s="71"/>
      <c r="AI949" s="59"/>
      <c r="AJ949" s="59"/>
      <c r="AK949" s="59"/>
      <c r="AL949" s="72"/>
      <c r="AM949" s="59"/>
      <c r="AN949" s="73"/>
      <c r="AO949" s="59"/>
      <c r="AP949" s="59"/>
      <c r="AQ949" s="74"/>
      <c r="AR949" s="74"/>
      <c r="AS949" s="62"/>
      <c r="AT949" s="62"/>
      <c r="AU949" s="59"/>
    </row>
    <row r="950">
      <c r="A950" s="59"/>
      <c r="B950" s="60"/>
      <c r="C950" s="61"/>
      <c r="D950" s="62"/>
      <c r="E950" s="62"/>
      <c r="F950" s="63"/>
      <c r="G950" s="62"/>
      <c r="H950" s="65"/>
      <c r="I950" s="65"/>
      <c r="J950" s="66"/>
      <c r="K950" s="67"/>
      <c r="L950" s="59"/>
      <c r="M950" s="59"/>
      <c r="N950" s="68"/>
      <c r="O950" s="69"/>
      <c r="P950" s="69"/>
      <c r="Q950" s="59"/>
      <c r="R950" s="69"/>
      <c r="S950" s="59"/>
      <c r="T950" s="59"/>
      <c r="U950" s="62"/>
      <c r="V950" s="65"/>
      <c r="W950" s="65"/>
      <c r="X950" s="66"/>
      <c r="Y950" s="66"/>
      <c r="Z950" s="59"/>
      <c r="AA950" s="59"/>
      <c r="AB950" s="59"/>
      <c r="AC950" s="70"/>
      <c r="AD950" s="70"/>
      <c r="AE950" s="71"/>
      <c r="AF950" s="71"/>
      <c r="AG950" s="70"/>
      <c r="AH950" s="71"/>
      <c r="AI950" s="59"/>
      <c r="AJ950" s="59"/>
      <c r="AK950" s="59"/>
      <c r="AL950" s="72"/>
      <c r="AM950" s="59"/>
      <c r="AN950" s="73"/>
      <c r="AO950" s="59"/>
      <c r="AP950" s="59"/>
      <c r="AQ950" s="74"/>
      <c r="AR950" s="74"/>
      <c r="AS950" s="62"/>
      <c r="AT950" s="62"/>
      <c r="AU950" s="59"/>
    </row>
    <row r="951">
      <c r="A951" s="59"/>
      <c r="B951" s="60"/>
      <c r="C951" s="61"/>
      <c r="D951" s="62"/>
      <c r="E951" s="62"/>
      <c r="F951" s="63"/>
      <c r="G951" s="62"/>
      <c r="H951" s="65"/>
      <c r="I951" s="65"/>
      <c r="J951" s="66"/>
      <c r="K951" s="67"/>
      <c r="L951" s="59"/>
      <c r="M951" s="59"/>
      <c r="N951" s="68"/>
      <c r="O951" s="69"/>
      <c r="P951" s="69"/>
      <c r="Q951" s="59"/>
      <c r="R951" s="69"/>
      <c r="S951" s="59"/>
      <c r="T951" s="59"/>
      <c r="U951" s="62"/>
      <c r="V951" s="65"/>
      <c r="W951" s="65"/>
      <c r="X951" s="66"/>
      <c r="Y951" s="66"/>
      <c r="Z951" s="59"/>
      <c r="AA951" s="59"/>
      <c r="AB951" s="59"/>
      <c r="AC951" s="70"/>
      <c r="AD951" s="70"/>
      <c r="AE951" s="71"/>
      <c r="AF951" s="71"/>
      <c r="AG951" s="70"/>
      <c r="AH951" s="71"/>
      <c r="AI951" s="59"/>
      <c r="AJ951" s="59"/>
      <c r="AK951" s="59"/>
      <c r="AL951" s="72"/>
      <c r="AM951" s="59"/>
      <c r="AN951" s="73"/>
      <c r="AO951" s="59"/>
      <c r="AP951" s="59"/>
      <c r="AQ951" s="74"/>
      <c r="AR951" s="74"/>
      <c r="AS951" s="62"/>
      <c r="AT951" s="62"/>
      <c r="AU951" s="59"/>
    </row>
    <row r="952">
      <c r="A952" s="59"/>
      <c r="B952" s="60"/>
      <c r="C952" s="61"/>
      <c r="D952" s="62"/>
      <c r="E952" s="62"/>
      <c r="F952" s="63"/>
      <c r="G952" s="62"/>
      <c r="H952" s="65"/>
      <c r="I952" s="65"/>
      <c r="J952" s="66"/>
      <c r="K952" s="67"/>
      <c r="L952" s="59"/>
      <c r="M952" s="59"/>
      <c r="N952" s="68"/>
      <c r="O952" s="69"/>
      <c r="P952" s="69"/>
      <c r="Q952" s="59"/>
      <c r="R952" s="69"/>
      <c r="S952" s="59"/>
      <c r="T952" s="59"/>
      <c r="U952" s="62"/>
      <c r="V952" s="65"/>
      <c r="W952" s="65"/>
      <c r="X952" s="66"/>
      <c r="Y952" s="66"/>
      <c r="Z952" s="59"/>
      <c r="AA952" s="59"/>
      <c r="AB952" s="59"/>
      <c r="AC952" s="70"/>
      <c r="AD952" s="70"/>
      <c r="AE952" s="71"/>
      <c r="AF952" s="71"/>
      <c r="AG952" s="70"/>
      <c r="AH952" s="71"/>
      <c r="AI952" s="59"/>
      <c r="AJ952" s="59"/>
      <c r="AK952" s="59"/>
      <c r="AL952" s="72"/>
      <c r="AM952" s="59"/>
      <c r="AN952" s="73"/>
      <c r="AO952" s="59"/>
      <c r="AP952" s="59"/>
      <c r="AQ952" s="74"/>
      <c r="AR952" s="74"/>
      <c r="AS952" s="62"/>
      <c r="AT952" s="62"/>
      <c r="AU952" s="59"/>
    </row>
    <row r="953">
      <c r="A953" s="59"/>
      <c r="B953" s="60"/>
      <c r="C953" s="61"/>
      <c r="D953" s="62"/>
      <c r="E953" s="62"/>
      <c r="F953" s="63"/>
      <c r="G953" s="62"/>
      <c r="H953" s="65"/>
      <c r="I953" s="65"/>
      <c r="J953" s="66"/>
      <c r="K953" s="67"/>
      <c r="L953" s="59"/>
      <c r="M953" s="59"/>
      <c r="N953" s="68"/>
      <c r="O953" s="69"/>
      <c r="P953" s="69"/>
      <c r="Q953" s="59"/>
      <c r="R953" s="69"/>
      <c r="S953" s="59"/>
      <c r="T953" s="59"/>
      <c r="U953" s="62"/>
      <c r="V953" s="65"/>
      <c r="W953" s="65"/>
      <c r="X953" s="66"/>
      <c r="Y953" s="66"/>
      <c r="Z953" s="59"/>
      <c r="AA953" s="59"/>
      <c r="AB953" s="59"/>
      <c r="AC953" s="70"/>
      <c r="AD953" s="70"/>
      <c r="AE953" s="71"/>
      <c r="AF953" s="71"/>
      <c r="AG953" s="70"/>
      <c r="AH953" s="71"/>
      <c r="AI953" s="59"/>
      <c r="AJ953" s="59"/>
      <c r="AK953" s="59"/>
      <c r="AL953" s="72"/>
      <c r="AM953" s="59"/>
      <c r="AN953" s="73"/>
      <c r="AO953" s="59"/>
      <c r="AP953" s="59"/>
      <c r="AQ953" s="74"/>
      <c r="AR953" s="74"/>
      <c r="AS953" s="62"/>
      <c r="AT953" s="62"/>
      <c r="AU953" s="59"/>
    </row>
    <row r="954">
      <c r="A954" s="59"/>
      <c r="B954" s="60"/>
      <c r="C954" s="61"/>
      <c r="D954" s="62"/>
      <c r="E954" s="62"/>
      <c r="F954" s="63"/>
      <c r="G954" s="62"/>
      <c r="H954" s="65"/>
      <c r="I954" s="65"/>
      <c r="J954" s="66"/>
      <c r="K954" s="67"/>
      <c r="L954" s="59"/>
      <c r="M954" s="59"/>
      <c r="N954" s="68"/>
      <c r="O954" s="69"/>
      <c r="P954" s="69"/>
      <c r="Q954" s="59"/>
      <c r="R954" s="69"/>
      <c r="S954" s="59"/>
      <c r="T954" s="59"/>
      <c r="U954" s="62"/>
      <c r="V954" s="65"/>
      <c r="W954" s="65"/>
      <c r="X954" s="66"/>
      <c r="Y954" s="66"/>
      <c r="Z954" s="59"/>
      <c r="AA954" s="59"/>
      <c r="AB954" s="59"/>
      <c r="AC954" s="70"/>
      <c r="AD954" s="70"/>
      <c r="AE954" s="71"/>
      <c r="AF954" s="71"/>
      <c r="AG954" s="70"/>
      <c r="AH954" s="71"/>
      <c r="AI954" s="59"/>
      <c r="AJ954" s="59"/>
      <c r="AK954" s="59"/>
      <c r="AL954" s="72"/>
      <c r="AM954" s="59"/>
      <c r="AN954" s="73"/>
      <c r="AO954" s="59"/>
      <c r="AP954" s="59"/>
      <c r="AQ954" s="74"/>
      <c r="AR954" s="74"/>
      <c r="AS954" s="62"/>
      <c r="AT954" s="62"/>
      <c r="AU954" s="59"/>
    </row>
    <row r="955">
      <c r="A955" s="59"/>
      <c r="B955" s="60"/>
      <c r="C955" s="61"/>
      <c r="D955" s="62"/>
      <c r="E955" s="62"/>
      <c r="F955" s="63"/>
      <c r="G955" s="62"/>
      <c r="H955" s="65"/>
      <c r="I955" s="65"/>
      <c r="J955" s="66"/>
      <c r="K955" s="67"/>
      <c r="L955" s="59"/>
      <c r="M955" s="59"/>
      <c r="N955" s="68"/>
      <c r="O955" s="69"/>
      <c r="P955" s="69"/>
      <c r="Q955" s="59"/>
      <c r="R955" s="69"/>
      <c r="S955" s="59"/>
      <c r="T955" s="59"/>
      <c r="U955" s="62"/>
      <c r="V955" s="65"/>
      <c r="W955" s="65"/>
      <c r="X955" s="66"/>
      <c r="Y955" s="66"/>
      <c r="Z955" s="59"/>
      <c r="AA955" s="59"/>
      <c r="AB955" s="59"/>
      <c r="AC955" s="70"/>
      <c r="AD955" s="70"/>
      <c r="AE955" s="71"/>
      <c r="AF955" s="71"/>
      <c r="AG955" s="70"/>
      <c r="AH955" s="71"/>
      <c r="AI955" s="59"/>
      <c r="AJ955" s="59"/>
      <c r="AK955" s="59"/>
      <c r="AL955" s="72"/>
      <c r="AM955" s="59"/>
      <c r="AN955" s="73"/>
      <c r="AO955" s="59"/>
      <c r="AP955" s="59"/>
      <c r="AQ955" s="74"/>
      <c r="AR955" s="74"/>
      <c r="AS955" s="62"/>
      <c r="AT955" s="62"/>
      <c r="AU955" s="59"/>
    </row>
    <row r="956">
      <c r="A956" s="59"/>
      <c r="B956" s="60"/>
      <c r="C956" s="61"/>
      <c r="D956" s="62"/>
      <c r="E956" s="62"/>
      <c r="F956" s="63"/>
      <c r="G956" s="62"/>
      <c r="H956" s="65"/>
      <c r="I956" s="65"/>
      <c r="J956" s="66"/>
      <c r="K956" s="67"/>
      <c r="L956" s="59"/>
      <c r="M956" s="59"/>
      <c r="N956" s="68"/>
      <c r="O956" s="69"/>
      <c r="P956" s="69"/>
      <c r="Q956" s="59"/>
      <c r="R956" s="69"/>
      <c r="S956" s="59"/>
      <c r="T956" s="59"/>
      <c r="U956" s="62"/>
      <c r="V956" s="65"/>
      <c r="W956" s="65"/>
      <c r="X956" s="66"/>
      <c r="Y956" s="66"/>
      <c r="Z956" s="59"/>
      <c r="AA956" s="59"/>
      <c r="AB956" s="59"/>
      <c r="AC956" s="70"/>
      <c r="AD956" s="70"/>
      <c r="AE956" s="71"/>
      <c r="AF956" s="71"/>
      <c r="AG956" s="70"/>
      <c r="AH956" s="71"/>
      <c r="AI956" s="59"/>
      <c r="AJ956" s="59"/>
      <c r="AK956" s="59"/>
      <c r="AL956" s="72"/>
      <c r="AM956" s="59"/>
      <c r="AN956" s="73"/>
      <c r="AO956" s="59"/>
      <c r="AP956" s="59"/>
      <c r="AQ956" s="74"/>
      <c r="AR956" s="74"/>
      <c r="AS956" s="62"/>
      <c r="AT956" s="62"/>
      <c r="AU956" s="59"/>
    </row>
    <row r="957">
      <c r="A957" s="59"/>
      <c r="B957" s="60"/>
      <c r="C957" s="61"/>
      <c r="D957" s="62"/>
      <c r="E957" s="62"/>
      <c r="F957" s="63"/>
      <c r="G957" s="62"/>
      <c r="H957" s="65"/>
      <c r="I957" s="65"/>
      <c r="J957" s="66"/>
      <c r="K957" s="67"/>
      <c r="L957" s="59"/>
      <c r="M957" s="59"/>
      <c r="N957" s="68"/>
      <c r="O957" s="69"/>
      <c r="P957" s="69"/>
      <c r="Q957" s="59"/>
      <c r="R957" s="69"/>
      <c r="S957" s="59"/>
      <c r="T957" s="59"/>
      <c r="U957" s="62"/>
      <c r="V957" s="65"/>
      <c r="W957" s="65"/>
      <c r="X957" s="66"/>
      <c r="Y957" s="66"/>
      <c r="Z957" s="59"/>
      <c r="AA957" s="59"/>
      <c r="AB957" s="59"/>
      <c r="AC957" s="70"/>
      <c r="AD957" s="70"/>
      <c r="AE957" s="71"/>
      <c r="AF957" s="71"/>
      <c r="AG957" s="70"/>
      <c r="AH957" s="71"/>
      <c r="AI957" s="59"/>
      <c r="AJ957" s="59"/>
      <c r="AK957" s="59"/>
      <c r="AL957" s="72"/>
      <c r="AM957" s="59"/>
      <c r="AN957" s="73"/>
      <c r="AO957" s="59"/>
      <c r="AP957" s="59"/>
      <c r="AQ957" s="74"/>
      <c r="AR957" s="74"/>
      <c r="AS957" s="62"/>
      <c r="AT957" s="62"/>
      <c r="AU957" s="59"/>
    </row>
    <row r="958">
      <c r="A958" s="59"/>
      <c r="B958" s="60"/>
      <c r="C958" s="61"/>
      <c r="D958" s="62"/>
      <c r="E958" s="62"/>
      <c r="F958" s="63"/>
      <c r="G958" s="62"/>
      <c r="H958" s="65"/>
      <c r="I958" s="65"/>
      <c r="J958" s="66"/>
      <c r="K958" s="67"/>
      <c r="L958" s="59"/>
      <c r="M958" s="59"/>
      <c r="N958" s="68"/>
      <c r="O958" s="69"/>
      <c r="P958" s="69"/>
      <c r="Q958" s="59"/>
      <c r="R958" s="69"/>
      <c r="S958" s="59"/>
      <c r="T958" s="59"/>
      <c r="U958" s="62"/>
      <c r="V958" s="65"/>
      <c r="W958" s="65"/>
      <c r="X958" s="66"/>
      <c r="Y958" s="66"/>
      <c r="Z958" s="59"/>
      <c r="AA958" s="59"/>
      <c r="AB958" s="59"/>
      <c r="AC958" s="70"/>
      <c r="AD958" s="70"/>
      <c r="AE958" s="71"/>
      <c r="AF958" s="71"/>
      <c r="AG958" s="70"/>
      <c r="AH958" s="71"/>
      <c r="AI958" s="59"/>
      <c r="AJ958" s="59"/>
      <c r="AK958" s="59"/>
      <c r="AL958" s="72"/>
      <c r="AM958" s="59"/>
      <c r="AN958" s="73"/>
      <c r="AO958" s="59"/>
      <c r="AP958" s="59"/>
      <c r="AQ958" s="74"/>
      <c r="AR958" s="74"/>
      <c r="AS958" s="62"/>
      <c r="AT958" s="62"/>
      <c r="AU958" s="59"/>
    </row>
    <row r="959">
      <c r="A959" s="59"/>
      <c r="B959" s="60"/>
      <c r="C959" s="61"/>
      <c r="D959" s="62"/>
      <c r="E959" s="62"/>
      <c r="F959" s="63"/>
      <c r="G959" s="62"/>
      <c r="H959" s="65"/>
      <c r="I959" s="65"/>
      <c r="J959" s="66"/>
      <c r="K959" s="67"/>
      <c r="L959" s="59"/>
      <c r="M959" s="59"/>
      <c r="N959" s="68"/>
      <c r="O959" s="69"/>
      <c r="P959" s="69"/>
      <c r="Q959" s="59"/>
      <c r="R959" s="69"/>
      <c r="S959" s="59"/>
      <c r="T959" s="59"/>
      <c r="U959" s="62"/>
      <c r="V959" s="65"/>
      <c r="W959" s="65"/>
      <c r="X959" s="66"/>
      <c r="Y959" s="66"/>
      <c r="Z959" s="59"/>
      <c r="AA959" s="59"/>
      <c r="AB959" s="59"/>
      <c r="AC959" s="70"/>
      <c r="AD959" s="70"/>
      <c r="AE959" s="71"/>
      <c r="AF959" s="71"/>
      <c r="AG959" s="70"/>
      <c r="AH959" s="71"/>
      <c r="AI959" s="59"/>
      <c r="AJ959" s="59"/>
      <c r="AK959" s="59"/>
      <c r="AL959" s="72"/>
      <c r="AM959" s="59"/>
      <c r="AN959" s="73"/>
      <c r="AO959" s="59"/>
      <c r="AP959" s="59"/>
      <c r="AQ959" s="74"/>
      <c r="AR959" s="74"/>
      <c r="AS959" s="62"/>
      <c r="AT959" s="62"/>
      <c r="AU959" s="59"/>
    </row>
    <row r="960">
      <c r="A960" s="59"/>
      <c r="B960" s="60"/>
      <c r="C960" s="61"/>
      <c r="D960" s="62"/>
      <c r="E960" s="62"/>
      <c r="F960" s="63"/>
      <c r="G960" s="62"/>
      <c r="H960" s="65"/>
      <c r="I960" s="65"/>
      <c r="J960" s="66"/>
      <c r="K960" s="67"/>
      <c r="L960" s="59"/>
      <c r="M960" s="59"/>
      <c r="N960" s="68"/>
      <c r="O960" s="69"/>
      <c r="P960" s="69"/>
      <c r="Q960" s="59"/>
      <c r="R960" s="69"/>
      <c r="S960" s="59"/>
      <c r="T960" s="59"/>
      <c r="U960" s="62"/>
      <c r="V960" s="65"/>
      <c r="W960" s="65"/>
      <c r="X960" s="66"/>
      <c r="Y960" s="66"/>
      <c r="Z960" s="59"/>
      <c r="AA960" s="59"/>
      <c r="AB960" s="59"/>
      <c r="AC960" s="70"/>
      <c r="AD960" s="70"/>
      <c r="AE960" s="71"/>
      <c r="AF960" s="71"/>
      <c r="AG960" s="70"/>
      <c r="AH960" s="71"/>
      <c r="AI960" s="59"/>
      <c r="AJ960" s="59"/>
      <c r="AK960" s="59"/>
      <c r="AL960" s="72"/>
      <c r="AM960" s="59"/>
      <c r="AN960" s="73"/>
      <c r="AO960" s="59"/>
      <c r="AP960" s="59"/>
      <c r="AQ960" s="74"/>
      <c r="AR960" s="74"/>
      <c r="AS960" s="62"/>
      <c r="AT960" s="62"/>
      <c r="AU960" s="59"/>
    </row>
    <row r="961">
      <c r="A961" s="59"/>
      <c r="B961" s="60"/>
      <c r="C961" s="61"/>
      <c r="D961" s="62"/>
      <c r="E961" s="62"/>
      <c r="F961" s="63"/>
      <c r="G961" s="62"/>
      <c r="H961" s="65"/>
      <c r="I961" s="65"/>
      <c r="J961" s="66"/>
      <c r="K961" s="67"/>
      <c r="L961" s="59"/>
      <c r="M961" s="59"/>
      <c r="N961" s="68"/>
      <c r="O961" s="69"/>
      <c r="P961" s="69"/>
      <c r="Q961" s="59"/>
      <c r="R961" s="69"/>
      <c r="S961" s="59"/>
      <c r="T961" s="59"/>
      <c r="U961" s="62"/>
      <c r="V961" s="65"/>
      <c r="W961" s="65"/>
      <c r="X961" s="66"/>
      <c r="Y961" s="66"/>
      <c r="Z961" s="59"/>
      <c r="AA961" s="59"/>
      <c r="AB961" s="59"/>
      <c r="AC961" s="70"/>
      <c r="AD961" s="70"/>
      <c r="AE961" s="71"/>
      <c r="AF961" s="71"/>
      <c r="AG961" s="70"/>
      <c r="AH961" s="71"/>
      <c r="AI961" s="59"/>
      <c r="AJ961" s="59"/>
      <c r="AK961" s="59"/>
      <c r="AL961" s="72"/>
      <c r="AM961" s="59"/>
      <c r="AN961" s="73"/>
      <c r="AO961" s="59"/>
      <c r="AP961" s="59"/>
      <c r="AQ961" s="74"/>
      <c r="AR961" s="74"/>
      <c r="AS961" s="62"/>
      <c r="AT961" s="62"/>
      <c r="AU961" s="59"/>
    </row>
    <row r="962">
      <c r="A962" s="59"/>
      <c r="B962" s="60"/>
      <c r="C962" s="61"/>
      <c r="D962" s="62"/>
      <c r="E962" s="62"/>
      <c r="F962" s="63"/>
      <c r="G962" s="62"/>
      <c r="H962" s="65"/>
      <c r="I962" s="65"/>
      <c r="J962" s="66"/>
      <c r="K962" s="67"/>
      <c r="L962" s="59"/>
      <c r="M962" s="59"/>
      <c r="N962" s="68"/>
      <c r="O962" s="69"/>
      <c r="P962" s="69"/>
      <c r="Q962" s="59"/>
      <c r="R962" s="69"/>
      <c r="S962" s="59"/>
      <c r="T962" s="59"/>
      <c r="U962" s="62"/>
      <c r="V962" s="65"/>
      <c r="W962" s="65"/>
      <c r="X962" s="66"/>
      <c r="Y962" s="66"/>
      <c r="Z962" s="59"/>
      <c r="AA962" s="59"/>
      <c r="AB962" s="59"/>
      <c r="AC962" s="70"/>
      <c r="AD962" s="70"/>
      <c r="AE962" s="71"/>
      <c r="AF962" s="71"/>
      <c r="AG962" s="70"/>
      <c r="AH962" s="71"/>
      <c r="AI962" s="59"/>
      <c r="AJ962" s="59"/>
      <c r="AK962" s="59"/>
      <c r="AL962" s="72"/>
      <c r="AM962" s="59"/>
      <c r="AN962" s="73"/>
      <c r="AO962" s="59"/>
      <c r="AP962" s="59"/>
      <c r="AQ962" s="74"/>
      <c r="AR962" s="74"/>
      <c r="AS962" s="62"/>
      <c r="AT962" s="62"/>
      <c r="AU962" s="59"/>
    </row>
    <row r="963">
      <c r="A963" s="59"/>
      <c r="B963" s="60"/>
      <c r="C963" s="61"/>
      <c r="D963" s="62"/>
      <c r="E963" s="62"/>
      <c r="F963" s="63"/>
      <c r="G963" s="62"/>
      <c r="H963" s="65"/>
      <c r="I963" s="65"/>
      <c r="J963" s="66"/>
      <c r="K963" s="67"/>
      <c r="L963" s="59"/>
      <c r="M963" s="59"/>
      <c r="N963" s="68"/>
      <c r="O963" s="69"/>
      <c r="P963" s="69"/>
      <c r="Q963" s="59"/>
      <c r="R963" s="69"/>
      <c r="S963" s="59"/>
      <c r="T963" s="59"/>
      <c r="U963" s="62"/>
      <c r="V963" s="65"/>
      <c r="W963" s="65"/>
      <c r="X963" s="66"/>
      <c r="Y963" s="66"/>
      <c r="Z963" s="59"/>
      <c r="AA963" s="59"/>
      <c r="AB963" s="59"/>
      <c r="AC963" s="70"/>
      <c r="AD963" s="70"/>
      <c r="AE963" s="71"/>
      <c r="AF963" s="71"/>
      <c r="AG963" s="70"/>
      <c r="AH963" s="71"/>
      <c r="AI963" s="59"/>
      <c r="AJ963" s="59"/>
      <c r="AK963" s="59"/>
      <c r="AL963" s="72"/>
      <c r="AM963" s="59"/>
      <c r="AN963" s="73"/>
      <c r="AO963" s="59"/>
      <c r="AP963" s="59"/>
      <c r="AQ963" s="74"/>
      <c r="AR963" s="74"/>
      <c r="AS963" s="62"/>
      <c r="AT963" s="62"/>
      <c r="AU963" s="59"/>
    </row>
    <row r="964">
      <c r="A964" s="59"/>
      <c r="B964" s="60"/>
      <c r="C964" s="61"/>
      <c r="D964" s="62"/>
      <c r="E964" s="62"/>
      <c r="F964" s="63"/>
      <c r="G964" s="62"/>
      <c r="H964" s="65"/>
      <c r="I964" s="65"/>
      <c r="J964" s="66"/>
      <c r="K964" s="67"/>
      <c r="L964" s="59"/>
      <c r="M964" s="59"/>
      <c r="N964" s="68"/>
      <c r="O964" s="69"/>
      <c r="P964" s="69"/>
      <c r="Q964" s="59"/>
      <c r="R964" s="69"/>
      <c r="S964" s="59"/>
      <c r="T964" s="59"/>
      <c r="U964" s="62"/>
      <c r="V964" s="65"/>
      <c r="W964" s="65"/>
      <c r="X964" s="66"/>
      <c r="Y964" s="66"/>
      <c r="Z964" s="59"/>
      <c r="AA964" s="59"/>
      <c r="AB964" s="59"/>
      <c r="AC964" s="70"/>
      <c r="AD964" s="70"/>
      <c r="AE964" s="71"/>
      <c r="AF964" s="71"/>
      <c r="AG964" s="70"/>
      <c r="AH964" s="71"/>
      <c r="AI964" s="59"/>
      <c r="AJ964" s="59"/>
      <c r="AK964" s="59"/>
      <c r="AL964" s="72"/>
      <c r="AM964" s="59"/>
      <c r="AN964" s="73"/>
      <c r="AO964" s="59"/>
      <c r="AP964" s="59"/>
      <c r="AQ964" s="74"/>
      <c r="AR964" s="74"/>
      <c r="AS964" s="62"/>
      <c r="AT964" s="62"/>
      <c r="AU964" s="59"/>
    </row>
    <row r="965">
      <c r="A965" s="59"/>
      <c r="B965" s="60"/>
      <c r="C965" s="61"/>
      <c r="D965" s="62"/>
      <c r="E965" s="62"/>
      <c r="F965" s="63"/>
      <c r="G965" s="62"/>
      <c r="H965" s="65"/>
      <c r="I965" s="65"/>
      <c r="J965" s="66"/>
      <c r="K965" s="67"/>
      <c r="L965" s="59"/>
      <c r="M965" s="59"/>
      <c r="N965" s="68"/>
      <c r="O965" s="69"/>
      <c r="P965" s="69"/>
      <c r="Q965" s="59"/>
      <c r="R965" s="69"/>
      <c r="S965" s="59"/>
      <c r="T965" s="59"/>
      <c r="U965" s="62"/>
      <c r="V965" s="65"/>
      <c r="W965" s="65"/>
      <c r="X965" s="66"/>
      <c r="Y965" s="66"/>
      <c r="Z965" s="59"/>
      <c r="AA965" s="59"/>
      <c r="AB965" s="59"/>
      <c r="AC965" s="70"/>
      <c r="AD965" s="70"/>
      <c r="AE965" s="71"/>
      <c r="AF965" s="71"/>
      <c r="AG965" s="70"/>
      <c r="AH965" s="71"/>
      <c r="AI965" s="59"/>
      <c r="AJ965" s="59"/>
      <c r="AK965" s="59"/>
      <c r="AL965" s="72"/>
      <c r="AM965" s="59"/>
      <c r="AN965" s="73"/>
      <c r="AO965" s="59"/>
      <c r="AP965" s="59"/>
      <c r="AQ965" s="74"/>
      <c r="AR965" s="74"/>
      <c r="AS965" s="62"/>
      <c r="AT965" s="62"/>
      <c r="AU965" s="59"/>
    </row>
    <row r="966">
      <c r="A966" s="59"/>
      <c r="B966" s="60"/>
      <c r="C966" s="61"/>
      <c r="D966" s="62"/>
      <c r="E966" s="62"/>
      <c r="F966" s="63"/>
      <c r="G966" s="62"/>
      <c r="H966" s="65"/>
      <c r="I966" s="65"/>
      <c r="J966" s="66"/>
      <c r="K966" s="67"/>
      <c r="L966" s="59"/>
      <c r="M966" s="59"/>
      <c r="N966" s="68"/>
      <c r="O966" s="69"/>
      <c r="P966" s="69"/>
      <c r="Q966" s="59"/>
      <c r="R966" s="69"/>
      <c r="S966" s="59"/>
      <c r="T966" s="59"/>
      <c r="U966" s="62"/>
      <c r="V966" s="65"/>
      <c r="W966" s="65"/>
      <c r="X966" s="66"/>
      <c r="Y966" s="66"/>
      <c r="Z966" s="59"/>
      <c r="AA966" s="59"/>
      <c r="AB966" s="59"/>
      <c r="AC966" s="70"/>
      <c r="AD966" s="70"/>
      <c r="AE966" s="71"/>
      <c r="AF966" s="71"/>
      <c r="AG966" s="70"/>
      <c r="AH966" s="71"/>
      <c r="AI966" s="59"/>
      <c r="AJ966" s="59"/>
      <c r="AK966" s="59"/>
      <c r="AL966" s="72"/>
      <c r="AM966" s="59"/>
      <c r="AN966" s="73"/>
      <c r="AO966" s="59"/>
      <c r="AP966" s="59"/>
      <c r="AQ966" s="74"/>
      <c r="AR966" s="74"/>
      <c r="AS966" s="62"/>
      <c r="AT966" s="62"/>
      <c r="AU966" s="59"/>
    </row>
    <row r="967">
      <c r="A967" s="59"/>
      <c r="B967" s="60"/>
      <c r="C967" s="61"/>
      <c r="D967" s="62"/>
      <c r="E967" s="62"/>
      <c r="F967" s="63"/>
      <c r="G967" s="62"/>
      <c r="H967" s="65"/>
      <c r="I967" s="65"/>
      <c r="J967" s="66"/>
      <c r="K967" s="67"/>
      <c r="L967" s="59"/>
      <c r="M967" s="59"/>
      <c r="N967" s="68"/>
      <c r="O967" s="69"/>
      <c r="P967" s="69"/>
      <c r="Q967" s="59"/>
      <c r="R967" s="69"/>
      <c r="S967" s="59"/>
      <c r="T967" s="59"/>
      <c r="U967" s="62"/>
      <c r="V967" s="65"/>
      <c r="W967" s="65"/>
      <c r="X967" s="66"/>
      <c r="Y967" s="66"/>
      <c r="Z967" s="59"/>
      <c r="AA967" s="59"/>
      <c r="AB967" s="59"/>
      <c r="AC967" s="70"/>
      <c r="AD967" s="70"/>
      <c r="AE967" s="71"/>
      <c r="AF967" s="71"/>
      <c r="AG967" s="70"/>
      <c r="AH967" s="71"/>
      <c r="AI967" s="59"/>
      <c r="AJ967" s="59"/>
      <c r="AK967" s="59"/>
      <c r="AL967" s="72"/>
      <c r="AM967" s="59"/>
      <c r="AN967" s="73"/>
      <c r="AO967" s="59"/>
      <c r="AP967" s="59"/>
      <c r="AQ967" s="74"/>
      <c r="AR967" s="74"/>
      <c r="AS967" s="62"/>
      <c r="AT967" s="62"/>
      <c r="AU967" s="59"/>
    </row>
    <row r="968">
      <c r="A968" s="59"/>
      <c r="B968" s="60"/>
      <c r="C968" s="61"/>
      <c r="D968" s="62"/>
      <c r="E968" s="62"/>
      <c r="F968" s="63"/>
      <c r="G968" s="62"/>
      <c r="H968" s="65"/>
      <c r="I968" s="65"/>
      <c r="J968" s="66"/>
      <c r="K968" s="67"/>
      <c r="L968" s="59"/>
      <c r="M968" s="59"/>
      <c r="N968" s="68"/>
      <c r="O968" s="69"/>
      <c r="P968" s="69"/>
      <c r="Q968" s="59"/>
      <c r="R968" s="69"/>
      <c r="S968" s="59"/>
      <c r="T968" s="59"/>
      <c r="U968" s="62"/>
      <c r="V968" s="65"/>
      <c r="W968" s="65"/>
      <c r="X968" s="66"/>
      <c r="Y968" s="66"/>
      <c r="Z968" s="59"/>
      <c r="AA968" s="59"/>
      <c r="AB968" s="59"/>
      <c r="AC968" s="70"/>
      <c r="AD968" s="70"/>
      <c r="AE968" s="71"/>
      <c r="AF968" s="71"/>
      <c r="AG968" s="70"/>
      <c r="AH968" s="71"/>
      <c r="AI968" s="59"/>
      <c r="AJ968" s="59"/>
      <c r="AK968" s="59"/>
      <c r="AL968" s="72"/>
      <c r="AM968" s="59"/>
      <c r="AN968" s="73"/>
      <c r="AO968" s="59"/>
      <c r="AP968" s="59"/>
      <c r="AQ968" s="74"/>
      <c r="AR968" s="74"/>
      <c r="AS968" s="62"/>
      <c r="AT968" s="62"/>
      <c r="AU968" s="59"/>
    </row>
    <row r="969">
      <c r="A969" s="59"/>
      <c r="B969" s="60"/>
      <c r="C969" s="61"/>
      <c r="D969" s="62"/>
      <c r="E969" s="62"/>
      <c r="F969" s="63"/>
      <c r="G969" s="62"/>
      <c r="H969" s="65"/>
      <c r="I969" s="65"/>
      <c r="J969" s="66"/>
      <c r="K969" s="67"/>
      <c r="L969" s="59"/>
      <c r="M969" s="59"/>
      <c r="N969" s="68"/>
      <c r="O969" s="69"/>
      <c r="P969" s="69"/>
      <c r="Q969" s="59"/>
      <c r="R969" s="69"/>
      <c r="S969" s="59"/>
      <c r="T969" s="59"/>
      <c r="U969" s="62"/>
      <c r="V969" s="65"/>
      <c r="W969" s="65"/>
      <c r="X969" s="66"/>
      <c r="Y969" s="66"/>
      <c r="Z969" s="59"/>
      <c r="AA969" s="59"/>
      <c r="AB969" s="59"/>
      <c r="AC969" s="70"/>
      <c r="AD969" s="70"/>
      <c r="AE969" s="71"/>
      <c r="AF969" s="71"/>
      <c r="AG969" s="70"/>
      <c r="AH969" s="71"/>
      <c r="AI969" s="59"/>
      <c r="AJ969" s="59"/>
      <c r="AK969" s="59"/>
      <c r="AL969" s="72"/>
      <c r="AM969" s="59"/>
      <c r="AN969" s="73"/>
      <c r="AO969" s="59"/>
      <c r="AP969" s="59"/>
      <c r="AQ969" s="74"/>
      <c r="AR969" s="74"/>
      <c r="AS969" s="62"/>
      <c r="AT969" s="62"/>
      <c r="AU969" s="59"/>
    </row>
    <row r="970">
      <c r="A970" s="59"/>
      <c r="B970" s="60"/>
      <c r="C970" s="61"/>
      <c r="D970" s="62"/>
      <c r="E970" s="62"/>
      <c r="F970" s="63"/>
      <c r="G970" s="62"/>
      <c r="H970" s="65"/>
      <c r="I970" s="65"/>
      <c r="J970" s="66"/>
      <c r="K970" s="67"/>
      <c r="L970" s="59"/>
      <c r="M970" s="59"/>
      <c r="N970" s="68"/>
      <c r="O970" s="69"/>
      <c r="P970" s="69"/>
      <c r="Q970" s="59"/>
      <c r="R970" s="69"/>
      <c r="S970" s="59"/>
      <c r="T970" s="59"/>
      <c r="U970" s="62"/>
      <c r="V970" s="65"/>
      <c r="W970" s="65"/>
      <c r="X970" s="66"/>
      <c r="Y970" s="66"/>
      <c r="Z970" s="59"/>
      <c r="AA970" s="59"/>
      <c r="AB970" s="59"/>
      <c r="AC970" s="70"/>
      <c r="AD970" s="70"/>
      <c r="AE970" s="71"/>
      <c r="AF970" s="71"/>
      <c r="AG970" s="70"/>
      <c r="AH970" s="71"/>
      <c r="AI970" s="59"/>
      <c r="AJ970" s="59"/>
      <c r="AK970" s="59"/>
      <c r="AL970" s="72"/>
      <c r="AM970" s="59"/>
      <c r="AN970" s="73"/>
      <c r="AO970" s="59"/>
      <c r="AP970" s="59"/>
      <c r="AQ970" s="74"/>
      <c r="AR970" s="74"/>
      <c r="AS970" s="62"/>
      <c r="AT970" s="62"/>
      <c r="AU970" s="59"/>
    </row>
    <row r="971">
      <c r="A971" s="59"/>
      <c r="B971" s="60"/>
      <c r="C971" s="61"/>
      <c r="D971" s="62"/>
      <c r="E971" s="62"/>
      <c r="F971" s="63"/>
      <c r="G971" s="62"/>
      <c r="H971" s="65"/>
      <c r="I971" s="65"/>
      <c r="J971" s="66"/>
      <c r="K971" s="67"/>
      <c r="L971" s="59"/>
      <c r="M971" s="59"/>
      <c r="N971" s="68"/>
      <c r="O971" s="69"/>
      <c r="P971" s="69"/>
      <c r="Q971" s="59"/>
      <c r="R971" s="69"/>
      <c r="S971" s="59"/>
      <c r="T971" s="59"/>
      <c r="U971" s="62"/>
      <c r="V971" s="65"/>
      <c r="W971" s="65"/>
      <c r="X971" s="66"/>
      <c r="Y971" s="66"/>
      <c r="Z971" s="59"/>
      <c r="AA971" s="59"/>
      <c r="AB971" s="59"/>
      <c r="AC971" s="70"/>
      <c r="AD971" s="70"/>
      <c r="AE971" s="71"/>
      <c r="AF971" s="71"/>
      <c r="AG971" s="70"/>
      <c r="AH971" s="71"/>
      <c r="AI971" s="59"/>
      <c r="AJ971" s="59"/>
      <c r="AK971" s="59"/>
      <c r="AL971" s="72"/>
      <c r="AM971" s="59"/>
      <c r="AN971" s="73"/>
      <c r="AO971" s="59"/>
      <c r="AP971" s="59"/>
      <c r="AQ971" s="74"/>
      <c r="AR971" s="74"/>
      <c r="AS971" s="62"/>
      <c r="AT971" s="62"/>
      <c r="AU971" s="59"/>
    </row>
    <row r="972">
      <c r="A972" s="59"/>
      <c r="B972" s="60"/>
      <c r="C972" s="61"/>
      <c r="D972" s="62"/>
      <c r="E972" s="62"/>
      <c r="F972" s="63"/>
      <c r="G972" s="62"/>
      <c r="H972" s="65"/>
      <c r="I972" s="65"/>
      <c r="J972" s="66"/>
      <c r="K972" s="67"/>
      <c r="L972" s="59"/>
      <c r="M972" s="59"/>
      <c r="N972" s="68"/>
      <c r="O972" s="69"/>
      <c r="P972" s="69"/>
      <c r="Q972" s="59"/>
      <c r="R972" s="69"/>
      <c r="S972" s="59"/>
      <c r="T972" s="59"/>
      <c r="U972" s="62"/>
      <c r="V972" s="65"/>
      <c r="W972" s="65"/>
      <c r="X972" s="66"/>
      <c r="Y972" s="66"/>
      <c r="Z972" s="59"/>
      <c r="AA972" s="59"/>
      <c r="AB972" s="59"/>
      <c r="AC972" s="70"/>
      <c r="AD972" s="70"/>
      <c r="AE972" s="71"/>
      <c r="AF972" s="71"/>
      <c r="AG972" s="70"/>
      <c r="AH972" s="71"/>
      <c r="AI972" s="59"/>
      <c r="AJ972" s="59"/>
      <c r="AK972" s="59"/>
      <c r="AL972" s="72"/>
      <c r="AM972" s="59"/>
      <c r="AN972" s="73"/>
      <c r="AO972" s="59"/>
      <c r="AP972" s="59"/>
      <c r="AQ972" s="74"/>
      <c r="AR972" s="74"/>
      <c r="AS972" s="62"/>
      <c r="AT972" s="62"/>
      <c r="AU972" s="59"/>
    </row>
    <row r="973">
      <c r="A973" s="59"/>
      <c r="B973" s="60"/>
      <c r="C973" s="61"/>
      <c r="D973" s="62"/>
      <c r="E973" s="62"/>
      <c r="F973" s="63"/>
      <c r="G973" s="62"/>
      <c r="H973" s="65"/>
      <c r="I973" s="65"/>
      <c r="J973" s="66"/>
      <c r="K973" s="67"/>
      <c r="L973" s="59"/>
      <c r="M973" s="59"/>
      <c r="N973" s="68"/>
      <c r="O973" s="69"/>
      <c r="P973" s="69"/>
      <c r="Q973" s="59"/>
      <c r="R973" s="69"/>
      <c r="S973" s="59"/>
      <c r="T973" s="59"/>
      <c r="U973" s="62"/>
      <c r="V973" s="65"/>
      <c r="W973" s="65"/>
      <c r="X973" s="66"/>
      <c r="Y973" s="66"/>
      <c r="Z973" s="59"/>
      <c r="AA973" s="59"/>
      <c r="AB973" s="59"/>
      <c r="AC973" s="70"/>
      <c r="AD973" s="70"/>
      <c r="AE973" s="71"/>
      <c r="AF973" s="71"/>
      <c r="AG973" s="70"/>
      <c r="AH973" s="71"/>
      <c r="AI973" s="59"/>
      <c r="AJ973" s="59"/>
      <c r="AK973" s="59"/>
      <c r="AL973" s="72"/>
      <c r="AM973" s="59"/>
      <c r="AN973" s="73"/>
      <c r="AO973" s="59"/>
      <c r="AP973" s="59"/>
      <c r="AQ973" s="74"/>
      <c r="AR973" s="74"/>
      <c r="AS973" s="62"/>
      <c r="AT973" s="62"/>
      <c r="AU973" s="59"/>
    </row>
    <row r="974">
      <c r="A974" s="59"/>
      <c r="B974" s="60"/>
      <c r="C974" s="61"/>
      <c r="D974" s="62"/>
      <c r="E974" s="62"/>
      <c r="F974" s="63"/>
      <c r="G974" s="62"/>
      <c r="H974" s="65"/>
      <c r="I974" s="65"/>
      <c r="J974" s="66"/>
      <c r="K974" s="67"/>
      <c r="L974" s="59"/>
      <c r="M974" s="59"/>
      <c r="N974" s="68"/>
      <c r="O974" s="69"/>
      <c r="P974" s="69"/>
      <c r="Q974" s="59"/>
      <c r="R974" s="69"/>
      <c r="S974" s="59"/>
      <c r="T974" s="59"/>
      <c r="U974" s="62"/>
      <c r="V974" s="65"/>
      <c r="W974" s="65"/>
      <c r="X974" s="66"/>
      <c r="Y974" s="66"/>
      <c r="Z974" s="59"/>
      <c r="AA974" s="59"/>
      <c r="AB974" s="59"/>
      <c r="AC974" s="70"/>
      <c r="AD974" s="70"/>
      <c r="AE974" s="71"/>
      <c r="AF974" s="71"/>
      <c r="AG974" s="70"/>
      <c r="AH974" s="71"/>
      <c r="AI974" s="59"/>
      <c r="AJ974" s="59"/>
      <c r="AK974" s="59"/>
      <c r="AL974" s="72"/>
      <c r="AM974" s="59"/>
      <c r="AN974" s="73"/>
      <c r="AO974" s="59"/>
      <c r="AP974" s="59"/>
      <c r="AQ974" s="74"/>
      <c r="AR974" s="74"/>
      <c r="AS974" s="62"/>
      <c r="AT974" s="62"/>
      <c r="AU974" s="59"/>
    </row>
    <row r="975">
      <c r="A975" s="59"/>
      <c r="B975" s="60"/>
      <c r="C975" s="61"/>
      <c r="D975" s="62"/>
      <c r="E975" s="62"/>
      <c r="F975" s="63"/>
      <c r="G975" s="62"/>
      <c r="H975" s="65"/>
      <c r="I975" s="65"/>
      <c r="J975" s="66"/>
      <c r="K975" s="67"/>
      <c r="L975" s="59"/>
      <c r="M975" s="59"/>
      <c r="N975" s="68"/>
      <c r="O975" s="69"/>
      <c r="P975" s="69"/>
      <c r="Q975" s="59"/>
      <c r="R975" s="69"/>
      <c r="S975" s="59"/>
      <c r="T975" s="59"/>
      <c r="U975" s="62"/>
      <c r="V975" s="65"/>
      <c r="W975" s="65"/>
      <c r="X975" s="66"/>
      <c r="Y975" s="66"/>
      <c r="Z975" s="59"/>
      <c r="AA975" s="59"/>
      <c r="AB975" s="59"/>
      <c r="AC975" s="70"/>
      <c r="AD975" s="70"/>
      <c r="AE975" s="71"/>
      <c r="AF975" s="71"/>
      <c r="AG975" s="70"/>
      <c r="AH975" s="71"/>
      <c r="AI975" s="59"/>
      <c r="AJ975" s="59"/>
      <c r="AK975" s="59"/>
      <c r="AL975" s="72"/>
      <c r="AM975" s="59"/>
      <c r="AN975" s="73"/>
      <c r="AO975" s="59"/>
      <c r="AP975" s="59"/>
      <c r="AQ975" s="74"/>
      <c r="AR975" s="74"/>
      <c r="AS975" s="62"/>
      <c r="AT975" s="62"/>
      <c r="AU975" s="59"/>
    </row>
    <row r="976">
      <c r="A976" s="59"/>
      <c r="B976" s="60"/>
      <c r="C976" s="61"/>
      <c r="D976" s="62"/>
      <c r="E976" s="62"/>
      <c r="F976" s="63"/>
      <c r="G976" s="62"/>
      <c r="H976" s="65"/>
      <c r="I976" s="65"/>
      <c r="J976" s="66"/>
      <c r="K976" s="67"/>
      <c r="L976" s="59"/>
      <c r="M976" s="59"/>
      <c r="N976" s="68"/>
      <c r="O976" s="69"/>
      <c r="P976" s="69"/>
      <c r="Q976" s="59"/>
      <c r="R976" s="69"/>
      <c r="S976" s="59"/>
      <c r="T976" s="59"/>
      <c r="U976" s="62"/>
      <c r="V976" s="65"/>
      <c r="W976" s="65"/>
      <c r="X976" s="66"/>
      <c r="Y976" s="66"/>
      <c r="Z976" s="59"/>
      <c r="AA976" s="59"/>
      <c r="AB976" s="59"/>
      <c r="AC976" s="70"/>
      <c r="AD976" s="70"/>
      <c r="AE976" s="71"/>
      <c r="AF976" s="71"/>
      <c r="AG976" s="70"/>
      <c r="AH976" s="71"/>
      <c r="AI976" s="59"/>
      <c r="AJ976" s="59"/>
      <c r="AK976" s="59"/>
      <c r="AL976" s="72"/>
      <c r="AM976" s="59"/>
      <c r="AN976" s="73"/>
      <c r="AO976" s="59"/>
      <c r="AP976" s="59"/>
      <c r="AQ976" s="74"/>
      <c r="AR976" s="74"/>
      <c r="AS976" s="62"/>
      <c r="AT976" s="62"/>
      <c r="AU976" s="59"/>
    </row>
    <row r="977">
      <c r="A977" s="59"/>
      <c r="B977" s="60"/>
      <c r="C977" s="61"/>
      <c r="D977" s="62"/>
      <c r="E977" s="62"/>
      <c r="F977" s="63"/>
      <c r="G977" s="62"/>
      <c r="H977" s="65"/>
      <c r="I977" s="65"/>
      <c r="J977" s="66"/>
      <c r="K977" s="67"/>
      <c r="L977" s="59"/>
      <c r="M977" s="59"/>
      <c r="N977" s="68"/>
      <c r="O977" s="69"/>
      <c r="P977" s="69"/>
      <c r="Q977" s="59"/>
      <c r="R977" s="69"/>
      <c r="S977" s="59"/>
      <c r="T977" s="59"/>
      <c r="U977" s="62"/>
      <c r="V977" s="65"/>
      <c r="W977" s="65"/>
      <c r="X977" s="66"/>
      <c r="Y977" s="66"/>
      <c r="Z977" s="59"/>
      <c r="AA977" s="59"/>
      <c r="AB977" s="59"/>
      <c r="AC977" s="70"/>
      <c r="AD977" s="70"/>
      <c r="AE977" s="71"/>
      <c r="AF977" s="71"/>
      <c r="AG977" s="70"/>
      <c r="AH977" s="71"/>
      <c r="AI977" s="59"/>
      <c r="AJ977" s="59"/>
      <c r="AK977" s="59"/>
      <c r="AL977" s="72"/>
      <c r="AM977" s="59"/>
      <c r="AN977" s="73"/>
      <c r="AO977" s="59"/>
      <c r="AP977" s="59"/>
      <c r="AQ977" s="74"/>
      <c r="AR977" s="74"/>
      <c r="AS977" s="62"/>
      <c r="AT977" s="62"/>
      <c r="AU977" s="59"/>
    </row>
    <row r="978">
      <c r="A978" s="59"/>
      <c r="B978" s="60"/>
      <c r="C978" s="61"/>
      <c r="D978" s="62"/>
      <c r="E978" s="62"/>
      <c r="F978" s="63"/>
      <c r="G978" s="62"/>
      <c r="H978" s="65"/>
      <c r="I978" s="65"/>
      <c r="J978" s="66"/>
      <c r="K978" s="67"/>
      <c r="L978" s="59"/>
      <c r="M978" s="59"/>
      <c r="N978" s="68"/>
      <c r="O978" s="69"/>
      <c r="P978" s="69"/>
      <c r="Q978" s="59"/>
      <c r="R978" s="69"/>
      <c r="S978" s="59"/>
      <c r="T978" s="59"/>
      <c r="U978" s="62"/>
      <c r="V978" s="65"/>
      <c r="W978" s="65"/>
      <c r="X978" s="66"/>
      <c r="Y978" s="66"/>
      <c r="Z978" s="59"/>
      <c r="AA978" s="59"/>
      <c r="AB978" s="59"/>
      <c r="AC978" s="70"/>
      <c r="AD978" s="70"/>
      <c r="AE978" s="71"/>
      <c r="AF978" s="71"/>
      <c r="AG978" s="70"/>
      <c r="AH978" s="71"/>
      <c r="AI978" s="59"/>
      <c r="AJ978" s="59"/>
      <c r="AK978" s="59"/>
      <c r="AL978" s="72"/>
      <c r="AM978" s="59"/>
      <c r="AN978" s="73"/>
      <c r="AO978" s="59"/>
      <c r="AP978" s="59"/>
      <c r="AQ978" s="74"/>
      <c r="AR978" s="74"/>
      <c r="AS978" s="62"/>
      <c r="AT978" s="62"/>
      <c r="AU978" s="59"/>
    </row>
    <row r="979">
      <c r="A979" s="59"/>
      <c r="B979" s="60"/>
      <c r="C979" s="61"/>
      <c r="D979" s="62"/>
      <c r="E979" s="62"/>
      <c r="F979" s="63"/>
      <c r="G979" s="62"/>
      <c r="H979" s="65"/>
      <c r="I979" s="65"/>
      <c r="J979" s="66"/>
      <c r="K979" s="67"/>
      <c r="L979" s="59"/>
      <c r="M979" s="59"/>
      <c r="N979" s="68"/>
      <c r="O979" s="69"/>
      <c r="P979" s="69"/>
      <c r="Q979" s="59"/>
      <c r="R979" s="69"/>
      <c r="S979" s="59"/>
      <c r="T979" s="59"/>
      <c r="U979" s="62"/>
      <c r="V979" s="65"/>
      <c r="W979" s="65"/>
      <c r="X979" s="66"/>
      <c r="Y979" s="66"/>
      <c r="Z979" s="59"/>
      <c r="AA979" s="59"/>
      <c r="AB979" s="59"/>
      <c r="AC979" s="70"/>
      <c r="AD979" s="70"/>
      <c r="AE979" s="71"/>
      <c r="AF979" s="71"/>
      <c r="AG979" s="70"/>
      <c r="AH979" s="71"/>
      <c r="AI979" s="59"/>
      <c r="AJ979" s="59"/>
      <c r="AK979" s="59"/>
      <c r="AL979" s="72"/>
      <c r="AM979" s="59"/>
      <c r="AN979" s="73"/>
      <c r="AO979" s="59"/>
      <c r="AP979" s="59"/>
      <c r="AQ979" s="74"/>
      <c r="AR979" s="74"/>
      <c r="AS979" s="62"/>
      <c r="AT979" s="62"/>
      <c r="AU979" s="59"/>
    </row>
    <row r="980">
      <c r="A980" s="59"/>
      <c r="B980" s="60"/>
      <c r="C980" s="61"/>
      <c r="D980" s="62"/>
      <c r="E980" s="62"/>
      <c r="F980" s="63"/>
      <c r="G980" s="62"/>
      <c r="H980" s="65"/>
      <c r="I980" s="65"/>
      <c r="J980" s="66"/>
      <c r="K980" s="67"/>
      <c r="L980" s="59"/>
      <c r="M980" s="59"/>
      <c r="N980" s="68"/>
      <c r="O980" s="69"/>
      <c r="P980" s="69"/>
      <c r="Q980" s="59"/>
      <c r="R980" s="69"/>
      <c r="S980" s="59"/>
      <c r="T980" s="59"/>
      <c r="U980" s="62"/>
      <c r="V980" s="65"/>
      <c r="W980" s="65"/>
      <c r="X980" s="66"/>
      <c r="Y980" s="66"/>
      <c r="Z980" s="59"/>
      <c r="AA980" s="59"/>
      <c r="AB980" s="59"/>
      <c r="AC980" s="70"/>
      <c r="AD980" s="70"/>
      <c r="AE980" s="71"/>
      <c r="AF980" s="71"/>
      <c r="AG980" s="70"/>
      <c r="AH980" s="71"/>
      <c r="AI980" s="59"/>
      <c r="AJ980" s="59"/>
      <c r="AK980" s="59"/>
      <c r="AL980" s="72"/>
      <c r="AM980" s="59"/>
      <c r="AN980" s="73"/>
      <c r="AO980" s="59"/>
      <c r="AP980" s="59"/>
      <c r="AQ980" s="74"/>
      <c r="AR980" s="74"/>
      <c r="AS980" s="62"/>
      <c r="AT980" s="62"/>
      <c r="AU980" s="59"/>
    </row>
    <row r="981">
      <c r="A981" s="59"/>
      <c r="B981" s="60"/>
      <c r="C981" s="61"/>
      <c r="D981" s="62"/>
      <c r="E981" s="62"/>
      <c r="F981" s="63"/>
      <c r="G981" s="62"/>
      <c r="H981" s="65"/>
      <c r="I981" s="65"/>
      <c r="J981" s="66"/>
      <c r="K981" s="67"/>
      <c r="L981" s="59"/>
      <c r="M981" s="59"/>
      <c r="N981" s="68"/>
      <c r="O981" s="69"/>
      <c r="P981" s="69"/>
      <c r="Q981" s="59"/>
      <c r="R981" s="69"/>
      <c r="S981" s="59"/>
      <c r="T981" s="59"/>
      <c r="U981" s="62"/>
      <c r="V981" s="65"/>
      <c r="W981" s="65"/>
      <c r="X981" s="66"/>
      <c r="Y981" s="66"/>
      <c r="Z981" s="59"/>
      <c r="AA981" s="59"/>
      <c r="AB981" s="59"/>
      <c r="AC981" s="70"/>
      <c r="AD981" s="70"/>
      <c r="AE981" s="71"/>
      <c r="AF981" s="71"/>
      <c r="AG981" s="70"/>
      <c r="AH981" s="71"/>
      <c r="AI981" s="59"/>
      <c r="AJ981" s="59"/>
      <c r="AK981" s="59"/>
      <c r="AL981" s="72"/>
      <c r="AM981" s="59"/>
      <c r="AN981" s="73"/>
      <c r="AO981" s="59"/>
      <c r="AP981" s="59"/>
      <c r="AQ981" s="74"/>
      <c r="AR981" s="74"/>
      <c r="AS981" s="62"/>
      <c r="AT981" s="62"/>
      <c r="AU981" s="59"/>
    </row>
    <row r="982">
      <c r="A982" s="59"/>
      <c r="B982" s="60"/>
      <c r="C982" s="61"/>
      <c r="D982" s="62"/>
      <c r="E982" s="62"/>
      <c r="F982" s="63"/>
      <c r="G982" s="62"/>
      <c r="H982" s="65"/>
      <c r="I982" s="65"/>
      <c r="J982" s="66"/>
      <c r="K982" s="67"/>
      <c r="L982" s="59"/>
      <c r="M982" s="59"/>
      <c r="N982" s="68"/>
      <c r="O982" s="69"/>
      <c r="P982" s="69"/>
      <c r="Q982" s="59"/>
      <c r="R982" s="69"/>
      <c r="S982" s="59"/>
      <c r="T982" s="59"/>
      <c r="U982" s="62"/>
      <c r="V982" s="65"/>
      <c r="W982" s="65"/>
      <c r="X982" s="66"/>
      <c r="Y982" s="66"/>
      <c r="Z982" s="59"/>
      <c r="AA982" s="59"/>
      <c r="AB982" s="59"/>
      <c r="AC982" s="70"/>
      <c r="AD982" s="70"/>
      <c r="AE982" s="71"/>
      <c r="AF982" s="71"/>
      <c r="AG982" s="70"/>
      <c r="AH982" s="71"/>
      <c r="AI982" s="59"/>
      <c r="AJ982" s="59"/>
      <c r="AK982" s="59"/>
      <c r="AL982" s="72"/>
      <c r="AM982" s="59"/>
      <c r="AN982" s="73"/>
      <c r="AO982" s="59"/>
      <c r="AP982" s="59"/>
      <c r="AQ982" s="74"/>
      <c r="AR982" s="74"/>
      <c r="AS982" s="62"/>
      <c r="AT982" s="62"/>
      <c r="AU982" s="59"/>
    </row>
    <row r="983">
      <c r="A983" s="59"/>
      <c r="B983" s="60"/>
      <c r="C983" s="61"/>
      <c r="D983" s="62"/>
      <c r="E983" s="62"/>
      <c r="F983" s="63"/>
      <c r="G983" s="62"/>
      <c r="H983" s="65"/>
      <c r="I983" s="65"/>
      <c r="J983" s="66"/>
      <c r="K983" s="67"/>
      <c r="L983" s="59"/>
      <c r="M983" s="59"/>
      <c r="N983" s="68"/>
      <c r="O983" s="69"/>
      <c r="P983" s="69"/>
      <c r="Q983" s="59"/>
      <c r="R983" s="69"/>
      <c r="S983" s="59"/>
      <c r="T983" s="59"/>
      <c r="U983" s="62"/>
      <c r="V983" s="65"/>
      <c r="W983" s="65"/>
      <c r="X983" s="66"/>
      <c r="Y983" s="66"/>
      <c r="Z983" s="59"/>
      <c r="AA983" s="59"/>
      <c r="AB983" s="59"/>
      <c r="AC983" s="70"/>
      <c r="AD983" s="70"/>
      <c r="AE983" s="71"/>
      <c r="AF983" s="71"/>
      <c r="AG983" s="70"/>
      <c r="AH983" s="71"/>
      <c r="AI983" s="59"/>
      <c r="AJ983" s="59"/>
      <c r="AK983" s="59"/>
      <c r="AL983" s="72"/>
      <c r="AM983" s="59"/>
      <c r="AN983" s="73"/>
      <c r="AO983" s="59"/>
      <c r="AP983" s="59"/>
      <c r="AQ983" s="74"/>
      <c r="AR983" s="74"/>
      <c r="AS983" s="62"/>
      <c r="AT983" s="62"/>
      <c r="AU983" s="59"/>
    </row>
    <row r="984">
      <c r="A984" s="59"/>
      <c r="B984" s="60"/>
      <c r="C984" s="61"/>
      <c r="D984" s="62"/>
      <c r="E984" s="62"/>
      <c r="F984" s="63"/>
      <c r="G984" s="62"/>
      <c r="H984" s="65"/>
      <c r="I984" s="65"/>
      <c r="J984" s="66"/>
      <c r="K984" s="67"/>
      <c r="L984" s="59"/>
      <c r="M984" s="59"/>
      <c r="N984" s="68"/>
      <c r="O984" s="69"/>
      <c r="P984" s="69"/>
      <c r="Q984" s="59"/>
      <c r="R984" s="69"/>
      <c r="S984" s="59"/>
      <c r="T984" s="59"/>
      <c r="U984" s="62"/>
      <c r="V984" s="65"/>
      <c r="W984" s="65"/>
      <c r="X984" s="66"/>
      <c r="Y984" s="66"/>
      <c r="Z984" s="59"/>
      <c r="AA984" s="59"/>
      <c r="AB984" s="59"/>
      <c r="AC984" s="70"/>
      <c r="AD984" s="70"/>
      <c r="AE984" s="71"/>
      <c r="AF984" s="71"/>
      <c r="AG984" s="70"/>
      <c r="AH984" s="71"/>
      <c r="AI984" s="59"/>
      <c r="AJ984" s="59"/>
      <c r="AK984" s="59"/>
      <c r="AL984" s="72"/>
      <c r="AM984" s="59"/>
      <c r="AN984" s="73"/>
      <c r="AO984" s="59"/>
      <c r="AP984" s="59"/>
      <c r="AQ984" s="74"/>
      <c r="AR984" s="74"/>
      <c r="AS984" s="62"/>
      <c r="AT984" s="62"/>
      <c r="AU984" s="59"/>
    </row>
    <row r="985">
      <c r="A985" s="59"/>
      <c r="B985" s="60"/>
      <c r="C985" s="61"/>
      <c r="D985" s="62"/>
      <c r="E985" s="62"/>
      <c r="F985" s="63"/>
      <c r="G985" s="62"/>
      <c r="H985" s="65"/>
      <c r="I985" s="65"/>
      <c r="J985" s="66"/>
      <c r="K985" s="67"/>
      <c r="L985" s="59"/>
      <c r="M985" s="59"/>
      <c r="N985" s="68"/>
      <c r="O985" s="69"/>
      <c r="P985" s="69"/>
      <c r="Q985" s="59"/>
      <c r="R985" s="69"/>
      <c r="S985" s="59"/>
      <c r="T985" s="59"/>
      <c r="U985" s="62"/>
      <c r="V985" s="65"/>
      <c r="W985" s="65"/>
      <c r="X985" s="66"/>
      <c r="Y985" s="66"/>
      <c r="Z985" s="59"/>
      <c r="AA985" s="59"/>
      <c r="AB985" s="59"/>
      <c r="AC985" s="70"/>
      <c r="AD985" s="70"/>
      <c r="AE985" s="71"/>
      <c r="AF985" s="71"/>
      <c r="AG985" s="70"/>
      <c r="AH985" s="71"/>
      <c r="AI985" s="59"/>
      <c r="AJ985" s="59"/>
      <c r="AK985" s="59"/>
      <c r="AL985" s="72"/>
      <c r="AM985" s="59"/>
      <c r="AN985" s="73"/>
      <c r="AO985" s="59"/>
      <c r="AP985" s="59"/>
      <c r="AQ985" s="74"/>
      <c r="AR985" s="74"/>
      <c r="AS985" s="62"/>
      <c r="AT985" s="62"/>
      <c r="AU985" s="59"/>
    </row>
    <row r="986">
      <c r="A986" s="59"/>
      <c r="B986" s="60"/>
      <c r="C986" s="61"/>
      <c r="D986" s="62"/>
      <c r="E986" s="62"/>
      <c r="F986" s="63"/>
      <c r="G986" s="62"/>
      <c r="H986" s="65"/>
      <c r="I986" s="65"/>
      <c r="J986" s="66"/>
      <c r="K986" s="67"/>
      <c r="L986" s="59"/>
      <c r="M986" s="59"/>
      <c r="N986" s="68"/>
      <c r="O986" s="69"/>
      <c r="P986" s="69"/>
      <c r="Q986" s="59"/>
      <c r="R986" s="69"/>
      <c r="S986" s="59"/>
      <c r="T986" s="59"/>
      <c r="U986" s="62"/>
      <c r="V986" s="65"/>
      <c r="W986" s="65"/>
      <c r="X986" s="66"/>
      <c r="Y986" s="66"/>
      <c r="Z986" s="59"/>
      <c r="AA986" s="59"/>
      <c r="AB986" s="59"/>
      <c r="AC986" s="70"/>
      <c r="AD986" s="70"/>
      <c r="AE986" s="71"/>
      <c r="AF986" s="71"/>
      <c r="AG986" s="70"/>
      <c r="AH986" s="71"/>
      <c r="AI986" s="59"/>
      <c r="AJ986" s="59"/>
      <c r="AK986" s="59"/>
      <c r="AL986" s="72"/>
      <c r="AM986" s="59"/>
      <c r="AN986" s="73"/>
      <c r="AO986" s="59"/>
      <c r="AP986" s="59"/>
      <c r="AQ986" s="74"/>
      <c r="AR986" s="74"/>
      <c r="AS986" s="62"/>
      <c r="AT986" s="62"/>
      <c r="AU986" s="59"/>
    </row>
    <row r="987">
      <c r="A987" s="59"/>
      <c r="B987" s="60"/>
      <c r="C987" s="61"/>
      <c r="D987" s="62"/>
      <c r="E987" s="62"/>
      <c r="F987" s="63"/>
      <c r="G987" s="62"/>
      <c r="H987" s="65"/>
      <c r="I987" s="65"/>
      <c r="J987" s="66"/>
      <c r="K987" s="67"/>
      <c r="L987" s="59"/>
      <c r="M987" s="59"/>
      <c r="N987" s="68"/>
      <c r="O987" s="69"/>
      <c r="P987" s="69"/>
      <c r="Q987" s="59"/>
      <c r="R987" s="69"/>
      <c r="S987" s="59"/>
      <c r="T987" s="59"/>
      <c r="U987" s="62"/>
      <c r="V987" s="65"/>
      <c r="W987" s="65"/>
      <c r="X987" s="66"/>
      <c r="Y987" s="66"/>
      <c r="Z987" s="59"/>
      <c r="AA987" s="59"/>
      <c r="AB987" s="59"/>
      <c r="AC987" s="70"/>
      <c r="AD987" s="70"/>
      <c r="AE987" s="71"/>
      <c r="AF987" s="71"/>
      <c r="AG987" s="70"/>
      <c r="AH987" s="71"/>
      <c r="AI987" s="59"/>
      <c r="AJ987" s="59"/>
      <c r="AK987" s="59"/>
      <c r="AL987" s="72"/>
      <c r="AM987" s="59"/>
      <c r="AN987" s="73"/>
      <c r="AO987" s="59"/>
      <c r="AP987" s="59"/>
      <c r="AQ987" s="74"/>
      <c r="AR987" s="74"/>
      <c r="AS987" s="62"/>
      <c r="AT987" s="62"/>
      <c r="AU987" s="59"/>
    </row>
    <row r="988">
      <c r="A988" s="59"/>
      <c r="B988" s="60"/>
      <c r="C988" s="61"/>
      <c r="D988" s="62"/>
      <c r="E988" s="62"/>
      <c r="F988" s="63"/>
      <c r="G988" s="62"/>
      <c r="H988" s="65"/>
      <c r="I988" s="65"/>
      <c r="J988" s="66"/>
      <c r="K988" s="67"/>
      <c r="L988" s="59"/>
      <c r="M988" s="59"/>
      <c r="N988" s="68"/>
      <c r="O988" s="69"/>
      <c r="P988" s="69"/>
      <c r="Q988" s="59"/>
      <c r="R988" s="69"/>
      <c r="S988" s="59"/>
      <c r="T988" s="59"/>
      <c r="U988" s="62"/>
      <c r="V988" s="65"/>
      <c r="W988" s="65"/>
      <c r="X988" s="66"/>
      <c r="Y988" s="66"/>
      <c r="Z988" s="59"/>
      <c r="AA988" s="59"/>
      <c r="AB988" s="59"/>
      <c r="AC988" s="70"/>
      <c r="AD988" s="70"/>
      <c r="AE988" s="71"/>
      <c r="AF988" s="71"/>
      <c r="AG988" s="70"/>
      <c r="AH988" s="71"/>
      <c r="AI988" s="59"/>
      <c r="AJ988" s="59"/>
      <c r="AK988" s="59"/>
      <c r="AL988" s="72"/>
      <c r="AM988" s="59"/>
      <c r="AN988" s="73"/>
      <c r="AO988" s="59"/>
      <c r="AP988" s="59"/>
      <c r="AQ988" s="74"/>
      <c r="AR988" s="74"/>
      <c r="AS988" s="62"/>
      <c r="AT988" s="62"/>
      <c r="AU988" s="59"/>
    </row>
    <row r="989">
      <c r="A989" s="59"/>
      <c r="B989" s="60"/>
      <c r="C989" s="61"/>
      <c r="D989" s="62"/>
      <c r="E989" s="62"/>
      <c r="F989" s="63"/>
      <c r="G989" s="62"/>
      <c r="H989" s="65"/>
      <c r="I989" s="65"/>
      <c r="J989" s="66"/>
      <c r="K989" s="67"/>
      <c r="L989" s="59"/>
      <c r="M989" s="59"/>
      <c r="N989" s="68"/>
      <c r="O989" s="69"/>
      <c r="P989" s="69"/>
      <c r="Q989" s="59"/>
      <c r="R989" s="69"/>
      <c r="S989" s="59"/>
      <c r="T989" s="59"/>
      <c r="U989" s="62"/>
      <c r="V989" s="65"/>
      <c r="W989" s="65"/>
      <c r="X989" s="66"/>
      <c r="Y989" s="66"/>
      <c r="Z989" s="59"/>
      <c r="AA989" s="59"/>
      <c r="AB989" s="59"/>
      <c r="AC989" s="70"/>
      <c r="AD989" s="70"/>
      <c r="AE989" s="71"/>
      <c r="AF989" s="71"/>
      <c r="AG989" s="70"/>
      <c r="AH989" s="71"/>
      <c r="AI989" s="59"/>
      <c r="AJ989" s="59"/>
      <c r="AK989" s="59"/>
      <c r="AL989" s="72"/>
      <c r="AM989" s="59"/>
      <c r="AN989" s="73"/>
      <c r="AO989" s="59"/>
      <c r="AP989" s="59"/>
      <c r="AQ989" s="74"/>
      <c r="AR989" s="74"/>
      <c r="AS989" s="62"/>
      <c r="AT989" s="62"/>
      <c r="AU989" s="59"/>
    </row>
    <row r="990">
      <c r="A990" s="59"/>
      <c r="B990" s="60"/>
      <c r="C990" s="61"/>
      <c r="D990" s="62"/>
      <c r="E990" s="62"/>
      <c r="F990" s="63"/>
      <c r="G990" s="62"/>
      <c r="H990" s="65"/>
      <c r="I990" s="65"/>
      <c r="J990" s="66"/>
      <c r="K990" s="67"/>
      <c r="L990" s="59"/>
      <c r="M990" s="59"/>
      <c r="N990" s="68"/>
      <c r="O990" s="69"/>
      <c r="P990" s="69"/>
      <c r="Q990" s="59"/>
      <c r="R990" s="69"/>
      <c r="S990" s="59"/>
      <c r="T990" s="59"/>
      <c r="U990" s="62"/>
      <c r="V990" s="65"/>
      <c r="W990" s="65"/>
      <c r="X990" s="66"/>
      <c r="Y990" s="66"/>
      <c r="Z990" s="59"/>
      <c r="AA990" s="59"/>
      <c r="AB990" s="59"/>
      <c r="AC990" s="70"/>
      <c r="AD990" s="70"/>
      <c r="AE990" s="71"/>
      <c r="AF990" s="71"/>
      <c r="AG990" s="70"/>
      <c r="AH990" s="71"/>
      <c r="AI990" s="59"/>
      <c r="AJ990" s="59"/>
      <c r="AK990" s="59"/>
      <c r="AL990" s="72"/>
      <c r="AM990" s="59"/>
      <c r="AN990" s="73"/>
      <c r="AO990" s="59"/>
      <c r="AP990" s="59"/>
      <c r="AQ990" s="74"/>
      <c r="AR990" s="74"/>
      <c r="AS990" s="62"/>
      <c r="AT990" s="62"/>
      <c r="AU990" s="59"/>
    </row>
    <row r="991">
      <c r="A991" s="59"/>
      <c r="B991" s="60"/>
      <c r="C991" s="61"/>
      <c r="D991" s="62"/>
      <c r="E991" s="62"/>
      <c r="F991" s="63"/>
      <c r="G991" s="62"/>
      <c r="H991" s="65"/>
      <c r="I991" s="65"/>
      <c r="J991" s="66"/>
      <c r="K991" s="67"/>
      <c r="L991" s="59"/>
      <c r="M991" s="59"/>
      <c r="N991" s="68"/>
      <c r="O991" s="69"/>
      <c r="P991" s="69"/>
      <c r="Q991" s="59"/>
      <c r="R991" s="69"/>
      <c r="S991" s="59"/>
      <c r="T991" s="59"/>
      <c r="U991" s="62"/>
      <c r="V991" s="65"/>
      <c r="W991" s="65"/>
      <c r="X991" s="66"/>
      <c r="Y991" s="66"/>
      <c r="Z991" s="59"/>
      <c r="AA991" s="59"/>
      <c r="AB991" s="59"/>
      <c r="AC991" s="70"/>
      <c r="AD991" s="70"/>
      <c r="AE991" s="71"/>
      <c r="AF991" s="71"/>
      <c r="AG991" s="70"/>
      <c r="AH991" s="71"/>
      <c r="AI991" s="59"/>
      <c r="AJ991" s="59"/>
      <c r="AK991" s="59"/>
      <c r="AL991" s="72"/>
      <c r="AM991" s="59"/>
      <c r="AN991" s="73"/>
      <c r="AO991" s="59"/>
      <c r="AP991" s="59"/>
      <c r="AQ991" s="74"/>
      <c r="AR991" s="74"/>
      <c r="AS991" s="62"/>
      <c r="AT991" s="62"/>
      <c r="AU991" s="59"/>
    </row>
    <row r="992">
      <c r="A992" s="59"/>
      <c r="B992" s="60"/>
      <c r="C992" s="61"/>
      <c r="D992" s="62"/>
      <c r="E992" s="62"/>
      <c r="F992" s="63"/>
      <c r="G992" s="62"/>
      <c r="H992" s="65"/>
      <c r="I992" s="65"/>
      <c r="J992" s="66"/>
      <c r="K992" s="67"/>
      <c r="L992" s="59"/>
      <c r="M992" s="59"/>
      <c r="N992" s="68"/>
      <c r="O992" s="69"/>
      <c r="P992" s="69"/>
      <c r="Q992" s="59"/>
      <c r="R992" s="69"/>
      <c r="S992" s="59"/>
      <c r="T992" s="59"/>
      <c r="U992" s="62"/>
      <c r="V992" s="65"/>
      <c r="W992" s="65"/>
      <c r="X992" s="66"/>
      <c r="Y992" s="66"/>
      <c r="Z992" s="59"/>
      <c r="AA992" s="59"/>
      <c r="AB992" s="59"/>
      <c r="AC992" s="70"/>
      <c r="AD992" s="70"/>
      <c r="AE992" s="71"/>
      <c r="AF992" s="71"/>
      <c r="AG992" s="70"/>
      <c r="AH992" s="71"/>
      <c r="AI992" s="59"/>
      <c r="AJ992" s="59"/>
      <c r="AK992" s="59"/>
      <c r="AL992" s="72"/>
      <c r="AM992" s="59"/>
      <c r="AN992" s="73"/>
      <c r="AO992" s="59"/>
      <c r="AP992" s="59"/>
      <c r="AQ992" s="74"/>
      <c r="AR992" s="74"/>
      <c r="AS992" s="62"/>
      <c r="AT992" s="62"/>
      <c r="AU992" s="59"/>
    </row>
    <row r="993">
      <c r="A993" s="59"/>
      <c r="B993" s="60"/>
      <c r="C993" s="61"/>
      <c r="D993" s="62"/>
      <c r="E993" s="62"/>
      <c r="F993" s="63"/>
      <c r="G993" s="62"/>
      <c r="H993" s="65"/>
      <c r="I993" s="65"/>
      <c r="J993" s="66"/>
      <c r="K993" s="67"/>
      <c r="L993" s="59"/>
      <c r="M993" s="59"/>
      <c r="N993" s="68"/>
      <c r="O993" s="69"/>
      <c r="P993" s="69"/>
      <c r="Q993" s="59"/>
      <c r="R993" s="69"/>
      <c r="S993" s="59"/>
      <c r="T993" s="59"/>
      <c r="U993" s="62"/>
      <c r="V993" s="65"/>
      <c r="W993" s="65"/>
      <c r="X993" s="66"/>
      <c r="Y993" s="66"/>
      <c r="Z993" s="59"/>
      <c r="AA993" s="59"/>
      <c r="AB993" s="59"/>
      <c r="AC993" s="70"/>
      <c r="AD993" s="70"/>
      <c r="AE993" s="71"/>
      <c r="AF993" s="71"/>
      <c r="AG993" s="70"/>
      <c r="AH993" s="71"/>
      <c r="AI993" s="59"/>
      <c r="AJ993" s="59"/>
      <c r="AK993" s="59"/>
      <c r="AL993" s="72"/>
      <c r="AM993" s="59"/>
      <c r="AN993" s="73"/>
      <c r="AO993" s="59"/>
      <c r="AP993" s="59"/>
      <c r="AQ993" s="74"/>
      <c r="AR993" s="74"/>
      <c r="AS993" s="62"/>
      <c r="AT993" s="62"/>
      <c r="AU993" s="59"/>
    </row>
    <row r="994">
      <c r="A994" s="59"/>
      <c r="B994" s="60"/>
      <c r="C994" s="61"/>
      <c r="D994" s="62"/>
      <c r="E994" s="62"/>
      <c r="F994" s="63"/>
      <c r="G994" s="62"/>
      <c r="H994" s="65"/>
      <c r="I994" s="65"/>
      <c r="J994" s="66"/>
      <c r="K994" s="67"/>
      <c r="L994" s="59"/>
      <c r="M994" s="59"/>
      <c r="N994" s="68"/>
      <c r="O994" s="69"/>
      <c r="P994" s="69"/>
      <c r="Q994" s="59"/>
      <c r="R994" s="69"/>
      <c r="S994" s="59"/>
      <c r="T994" s="59"/>
      <c r="U994" s="62"/>
      <c r="V994" s="65"/>
      <c r="W994" s="65"/>
      <c r="X994" s="66"/>
      <c r="Y994" s="66"/>
      <c r="Z994" s="59"/>
      <c r="AA994" s="59"/>
      <c r="AB994" s="59"/>
      <c r="AC994" s="70"/>
      <c r="AD994" s="70"/>
      <c r="AE994" s="71"/>
      <c r="AF994" s="71"/>
      <c r="AG994" s="70"/>
      <c r="AH994" s="71"/>
      <c r="AI994" s="59"/>
      <c r="AJ994" s="59"/>
      <c r="AK994" s="59"/>
      <c r="AL994" s="72"/>
      <c r="AM994" s="59"/>
      <c r="AN994" s="73"/>
      <c r="AO994" s="59"/>
      <c r="AP994" s="59"/>
      <c r="AQ994" s="74"/>
      <c r="AR994" s="74"/>
      <c r="AS994" s="62"/>
      <c r="AT994" s="62"/>
      <c r="AU994" s="59"/>
    </row>
    <row r="995">
      <c r="A995" s="59"/>
      <c r="B995" s="60"/>
      <c r="C995" s="61"/>
      <c r="D995" s="62"/>
      <c r="E995" s="62"/>
      <c r="F995" s="63"/>
      <c r="G995" s="62"/>
      <c r="H995" s="65"/>
      <c r="I995" s="65"/>
      <c r="J995" s="66"/>
      <c r="K995" s="67"/>
      <c r="L995" s="59"/>
      <c r="M995" s="59"/>
      <c r="N995" s="68"/>
      <c r="O995" s="69"/>
      <c r="P995" s="69"/>
      <c r="Q995" s="59"/>
      <c r="R995" s="69"/>
      <c r="S995" s="59"/>
      <c r="T995" s="59"/>
      <c r="U995" s="62"/>
      <c r="V995" s="65"/>
      <c r="W995" s="65"/>
      <c r="X995" s="66"/>
      <c r="Y995" s="66"/>
      <c r="Z995" s="59"/>
      <c r="AA995" s="59"/>
      <c r="AB995" s="59"/>
      <c r="AC995" s="70"/>
      <c r="AD995" s="70"/>
      <c r="AE995" s="71"/>
      <c r="AF995" s="71"/>
      <c r="AG995" s="70"/>
      <c r="AH995" s="71"/>
      <c r="AI995" s="59"/>
      <c r="AJ995" s="59"/>
      <c r="AK995" s="59"/>
      <c r="AL995" s="72"/>
      <c r="AM995" s="59"/>
      <c r="AN995" s="73"/>
      <c r="AO995" s="59"/>
      <c r="AP995" s="59"/>
      <c r="AQ995" s="74"/>
      <c r="AR995" s="74"/>
      <c r="AS995" s="62"/>
      <c r="AT995" s="62"/>
      <c r="AU995" s="59"/>
    </row>
    <row r="996">
      <c r="A996" s="59"/>
      <c r="B996" s="60"/>
      <c r="C996" s="61"/>
      <c r="D996" s="62"/>
      <c r="E996" s="62"/>
      <c r="F996" s="63"/>
      <c r="G996" s="62"/>
      <c r="H996" s="65"/>
      <c r="I996" s="65"/>
      <c r="J996" s="66"/>
      <c r="K996" s="67"/>
      <c r="L996" s="59"/>
      <c r="M996" s="59"/>
      <c r="N996" s="68"/>
      <c r="O996" s="69"/>
      <c r="P996" s="69"/>
      <c r="Q996" s="59"/>
      <c r="R996" s="69"/>
      <c r="S996" s="59"/>
      <c r="T996" s="59"/>
      <c r="U996" s="62"/>
      <c r="V996" s="65"/>
      <c r="W996" s="65"/>
      <c r="X996" s="66"/>
      <c r="Y996" s="66"/>
      <c r="Z996" s="59"/>
      <c r="AA996" s="59"/>
      <c r="AB996" s="59"/>
      <c r="AC996" s="70"/>
      <c r="AD996" s="70"/>
      <c r="AE996" s="71"/>
      <c r="AF996" s="71"/>
      <c r="AG996" s="70"/>
      <c r="AH996" s="71"/>
      <c r="AI996" s="59"/>
      <c r="AJ996" s="59"/>
      <c r="AK996" s="59"/>
      <c r="AL996" s="72"/>
      <c r="AM996" s="59"/>
      <c r="AN996" s="73"/>
      <c r="AO996" s="59"/>
      <c r="AP996" s="59"/>
      <c r="AQ996" s="74"/>
      <c r="AR996" s="74"/>
      <c r="AS996" s="62"/>
      <c r="AT996" s="62"/>
      <c r="AU996" s="59"/>
    </row>
    <row r="997">
      <c r="A997" s="59"/>
      <c r="B997" s="60"/>
      <c r="C997" s="61"/>
      <c r="D997" s="62"/>
      <c r="E997" s="62"/>
      <c r="F997" s="63"/>
      <c r="G997" s="62"/>
      <c r="H997" s="65"/>
      <c r="I997" s="65"/>
      <c r="J997" s="66"/>
      <c r="K997" s="67"/>
      <c r="L997" s="59"/>
      <c r="M997" s="59"/>
      <c r="N997" s="68"/>
      <c r="O997" s="69"/>
      <c r="P997" s="69"/>
      <c r="Q997" s="59"/>
      <c r="R997" s="69"/>
      <c r="S997" s="59"/>
      <c r="T997" s="59"/>
      <c r="U997" s="62"/>
      <c r="V997" s="65"/>
      <c r="W997" s="65"/>
      <c r="X997" s="66"/>
      <c r="Y997" s="66"/>
      <c r="Z997" s="59"/>
      <c r="AA997" s="59"/>
      <c r="AB997" s="59"/>
      <c r="AC997" s="70"/>
      <c r="AD997" s="70"/>
      <c r="AE997" s="71"/>
      <c r="AF997" s="71"/>
      <c r="AG997" s="70"/>
      <c r="AH997" s="71"/>
      <c r="AI997" s="59"/>
      <c r="AJ997" s="59"/>
      <c r="AK997" s="59"/>
      <c r="AL997" s="72"/>
      <c r="AM997" s="59"/>
      <c r="AN997" s="73"/>
      <c r="AO997" s="59"/>
      <c r="AP997" s="59"/>
      <c r="AQ997" s="74"/>
      <c r="AR997" s="74"/>
      <c r="AS997" s="62"/>
      <c r="AT997" s="62"/>
      <c r="AU997" s="59"/>
    </row>
    <row r="998">
      <c r="A998" s="59"/>
      <c r="B998" s="60"/>
      <c r="C998" s="61"/>
      <c r="D998" s="62"/>
      <c r="E998" s="62"/>
      <c r="F998" s="63"/>
      <c r="G998" s="62"/>
      <c r="H998" s="65"/>
      <c r="I998" s="65"/>
      <c r="J998" s="66"/>
      <c r="K998" s="67"/>
      <c r="L998" s="59"/>
      <c r="M998" s="59"/>
      <c r="N998" s="68"/>
      <c r="O998" s="69"/>
      <c r="P998" s="69"/>
      <c r="Q998" s="59"/>
      <c r="R998" s="69"/>
      <c r="S998" s="59"/>
      <c r="T998" s="59"/>
      <c r="U998" s="62"/>
      <c r="V998" s="65"/>
      <c r="W998" s="65"/>
      <c r="X998" s="66"/>
      <c r="Y998" s="66"/>
      <c r="Z998" s="59"/>
      <c r="AA998" s="59"/>
      <c r="AB998" s="59"/>
      <c r="AC998" s="70"/>
      <c r="AD998" s="70"/>
      <c r="AE998" s="71"/>
      <c r="AF998" s="71"/>
      <c r="AG998" s="70"/>
      <c r="AH998" s="71"/>
      <c r="AI998" s="59"/>
      <c r="AJ998" s="59"/>
      <c r="AK998" s="59"/>
      <c r="AL998" s="72"/>
      <c r="AM998" s="59"/>
      <c r="AN998" s="73"/>
      <c r="AO998" s="59"/>
      <c r="AP998" s="59"/>
      <c r="AQ998" s="74"/>
      <c r="AR998" s="74"/>
      <c r="AS998" s="62"/>
      <c r="AT998" s="62"/>
      <c r="AU998" s="59"/>
    </row>
    <row r="999">
      <c r="A999" s="59"/>
      <c r="B999" s="60"/>
      <c r="C999" s="61"/>
      <c r="D999" s="62"/>
      <c r="E999" s="62"/>
      <c r="F999" s="63"/>
      <c r="G999" s="62"/>
      <c r="H999" s="65"/>
      <c r="I999" s="65"/>
      <c r="J999" s="66"/>
      <c r="K999" s="67"/>
      <c r="L999" s="59"/>
      <c r="M999" s="59"/>
      <c r="N999" s="68"/>
      <c r="O999" s="69"/>
      <c r="P999" s="69"/>
      <c r="Q999" s="59"/>
      <c r="R999" s="69"/>
      <c r="S999" s="59"/>
      <c r="T999" s="59"/>
      <c r="U999" s="62"/>
      <c r="V999" s="65"/>
      <c r="W999" s="65"/>
      <c r="X999" s="66"/>
      <c r="Y999" s="66"/>
      <c r="Z999" s="59"/>
      <c r="AA999" s="59"/>
      <c r="AB999" s="59"/>
      <c r="AC999" s="70"/>
      <c r="AD999" s="70"/>
      <c r="AE999" s="71"/>
      <c r="AF999" s="71"/>
      <c r="AG999" s="70"/>
      <c r="AH999" s="71"/>
      <c r="AI999" s="59"/>
      <c r="AJ999" s="59"/>
      <c r="AK999" s="59"/>
      <c r="AL999" s="72"/>
      <c r="AM999" s="59"/>
      <c r="AN999" s="73"/>
      <c r="AO999" s="59"/>
      <c r="AP999" s="59"/>
      <c r="AQ999" s="74"/>
      <c r="AR999" s="74"/>
      <c r="AS999" s="62"/>
      <c r="AT999" s="62"/>
      <c r="AU999" s="59"/>
    </row>
    <row r="1000">
      <c r="A1000" s="59"/>
      <c r="B1000" s="60"/>
      <c r="C1000" s="61"/>
      <c r="D1000" s="62"/>
      <c r="E1000" s="62"/>
      <c r="F1000" s="63"/>
      <c r="G1000" s="62"/>
      <c r="H1000" s="65"/>
      <c r="I1000" s="65"/>
      <c r="J1000" s="66"/>
      <c r="K1000" s="67"/>
      <c r="L1000" s="59"/>
      <c r="M1000" s="59"/>
      <c r="N1000" s="68"/>
      <c r="O1000" s="69"/>
      <c r="P1000" s="69"/>
      <c r="Q1000" s="59"/>
      <c r="R1000" s="69"/>
      <c r="S1000" s="59"/>
      <c r="T1000" s="59"/>
      <c r="U1000" s="62"/>
      <c r="V1000" s="65"/>
      <c r="W1000" s="65"/>
      <c r="X1000" s="66"/>
      <c r="Y1000" s="66"/>
      <c r="Z1000" s="59"/>
      <c r="AA1000" s="59"/>
      <c r="AB1000" s="59"/>
      <c r="AC1000" s="70"/>
      <c r="AD1000" s="70"/>
      <c r="AE1000" s="71"/>
      <c r="AF1000" s="71"/>
      <c r="AG1000" s="70"/>
      <c r="AH1000" s="71"/>
      <c r="AI1000" s="59"/>
      <c r="AJ1000" s="59"/>
      <c r="AK1000" s="59"/>
      <c r="AL1000" s="72"/>
      <c r="AM1000" s="59"/>
      <c r="AN1000" s="73"/>
      <c r="AO1000" s="59"/>
      <c r="AP1000" s="59"/>
      <c r="AQ1000" s="74"/>
      <c r="AR1000" s="74"/>
      <c r="AS1000" s="62"/>
      <c r="AT1000" s="62"/>
      <c r="AU1000" s="59"/>
    </row>
  </sheetData>
  <autoFilter ref="$A$2:$AU$1000"/>
  <conditionalFormatting sqref="S2:S1000">
    <cfRule type="cellIs" dxfId="0" priority="1" operator="equal">
      <formula>"Programada"</formula>
    </cfRule>
  </conditionalFormatting>
  <conditionalFormatting sqref="S2:S1000">
    <cfRule type="cellIs" dxfId="1" priority="2" operator="equal">
      <formula>"Adiada"</formula>
    </cfRule>
  </conditionalFormatting>
  <conditionalFormatting sqref="S2:S1000">
    <cfRule type="cellIs" dxfId="2" priority="3" operator="equal">
      <formula>"Andamento"</formula>
    </cfRule>
  </conditionalFormatting>
  <conditionalFormatting sqref="S2:S1000">
    <cfRule type="cellIs" dxfId="3" priority="4" operator="equal">
      <formula>"Cancelada"</formula>
    </cfRule>
  </conditionalFormatting>
  <conditionalFormatting sqref="S2:S1000">
    <cfRule type="cellIs" dxfId="4" priority="5" operator="equal">
      <formula>"Concluída"</formula>
    </cfRule>
  </conditionalFormatting>
  <conditionalFormatting sqref="D2:G1000 H2:J2 U2:U1000 V2:X2 AS2:AT1000 AU2">
    <cfRule type="timePeriod" dxfId="5" priority="6" timePeriod="today"/>
  </conditionalFormatting>
  <dataValidations>
    <dataValidation type="list" allowBlank="1" showInputMessage="1" showErrorMessage="1" prompt="Clique e digite um valor da lista de itens" sqref="AI3:AI1000">
      <formula1>"Sim,Não"</formula1>
    </dataValidation>
    <dataValidation type="list" allowBlank="1" showErrorMessage="1" sqref="AJ3:AJ1000">
      <formula1>intercorrencias</formula1>
    </dataValidation>
    <dataValidation type="list" allowBlank="1" showErrorMessage="1" sqref="AB3:AB1000">
      <formula1>ajudantes</formula1>
    </dataValidation>
    <dataValidation type="list" allowBlank="1" showErrorMessage="1" sqref="L3:L1000">
      <formula1>modelos</formula1>
    </dataValidation>
    <dataValidation type="list" allowBlank="1" sqref="M3:M1000">
      <formula1>grupos_produtos</formula1>
    </dataValidation>
    <dataValidation type="list" allowBlank="1" sqref="AP3:AP1000 AU3:AU1000">
      <formula1>causadores</formula1>
    </dataValidation>
    <dataValidation type="list" allowBlank="1" sqref="AA3:AA1000">
      <formula1>ajudantes</formula1>
    </dataValidation>
    <dataValidation type="list" allowBlank="1" sqref="Z3:Z1000">
      <formula1>montadores</formula1>
    </dataValidation>
    <dataValidation type="list" allowBlank="1" sqref="K3:K1000">
      <formula1>tipos_montagens</formula1>
    </dataValidation>
    <dataValidation type="list" allowBlank="1" sqref="T3:T1000 AM3:AM1000">
      <formula1>"Sim,Não"</formula1>
    </dataValidation>
    <dataValidation type="list" allowBlank="1" showErrorMessage="1" sqref="O3:O1000">
      <formula1>stepmontagem</formula1>
    </dataValidation>
    <dataValidation type="list" allowBlank="1" sqref="S3:S1000">
      <formula1>status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75"/>
    <col customWidth="1" min="2" max="2" width="20.75"/>
    <col customWidth="1" min="3" max="3" width="12.38"/>
    <col customWidth="1" min="4" max="4" width="10.88"/>
    <col customWidth="1" min="5" max="5" width="20.75"/>
  </cols>
  <sheetData>
    <row r="1">
      <c r="D1" s="141" t="s">
        <v>436</v>
      </c>
      <c r="E1" s="141" t="s">
        <v>512</v>
      </c>
    </row>
    <row r="2">
      <c r="D2" s="141" t="s">
        <v>124</v>
      </c>
      <c r="E2" s="143">
        <v>0.0</v>
      </c>
    </row>
    <row r="3">
      <c r="D3" s="141" t="s">
        <v>134</v>
      </c>
      <c r="E3" s="142">
        <v>9962.216326530612</v>
      </c>
    </row>
    <row r="4">
      <c r="D4" s="141" t="s">
        <v>142</v>
      </c>
      <c r="E4" s="143">
        <v>23528.61851333038</v>
      </c>
    </row>
    <row r="5">
      <c r="D5" s="141" t="s">
        <v>151</v>
      </c>
      <c r="E5" s="142">
        <v>1500.0</v>
      </c>
    </row>
    <row r="6">
      <c r="D6" s="141" t="s">
        <v>167</v>
      </c>
      <c r="E6" s="142">
        <v>9758.61</v>
      </c>
    </row>
    <row r="7">
      <c r="D7" s="141" t="s">
        <v>180</v>
      </c>
      <c r="E7" s="142">
        <v>33059.18083333333</v>
      </c>
    </row>
    <row r="8">
      <c r="D8" s="141" t="s">
        <v>186</v>
      </c>
      <c r="E8" s="144">
        <v>140.0</v>
      </c>
    </row>
    <row r="9">
      <c r="D9" s="141" t="s">
        <v>203</v>
      </c>
      <c r="E9" s="142">
        <v>33934.61047337278</v>
      </c>
    </row>
    <row r="10">
      <c r="D10" s="141" t="s">
        <v>513</v>
      </c>
      <c r="E10" s="144">
        <v>111883.23614656705</v>
      </c>
    </row>
    <row r="13">
      <c r="D13" s="141" t="s">
        <v>437</v>
      </c>
      <c r="E13" s="141" t="s">
        <v>512</v>
      </c>
    </row>
    <row r="14">
      <c r="D14" s="141" t="s">
        <v>125</v>
      </c>
      <c r="E14" s="142">
        <v>33934.61047337278</v>
      </c>
    </row>
    <row r="15">
      <c r="D15" s="141" t="s">
        <v>124</v>
      </c>
      <c r="E15" s="142">
        <v>32627.993333333336</v>
      </c>
    </row>
    <row r="16">
      <c r="D16" s="141" t="s">
        <v>134</v>
      </c>
      <c r="E16" s="142">
        <v>7388.9575</v>
      </c>
    </row>
    <row r="17">
      <c r="D17" s="141" t="s">
        <v>152</v>
      </c>
      <c r="E17" s="144">
        <v>1500.0</v>
      </c>
    </row>
    <row r="18">
      <c r="D18" s="141" t="s">
        <v>167</v>
      </c>
      <c r="E18" s="142">
        <v>9962.216326530612</v>
      </c>
    </row>
    <row r="19">
      <c r="D19" s="141" t="s">
        <v>186</v>
      </c>
      <c r="E19" s="144">
        <v>2800.84</v>
      </c>
    </row>
    <row r="20">
      <c r="D20" s="141" t="s">
        <v>213</v>
      </c>
      <c r="E20" s="144">
        <v>140.0</v>
      </c>
    </row>
    <row r="21">
      <c r="D21" s="141" t="s">
        <v>215</v>
      </c>
      <c r="E21" s="144">
        <v>1660.369387755102</v>
      </c>
    </row>
    <row r="22">
      <c r="D22" s="141" t="s">
        <v>217</v>
      </c>
      <c r="E22" s="142">
        <v>21868.24912557528</v>
      </c>
    </row>
    <row r="23">
      <c r="D23" s="141" t="s">
        <v>513</v>
      </c>
      <c r="E23" s="144">
        <v>111883.23614656705</v>
      </c>
    </row>
    <row r="25">
      <c r="B25" s="144">
        <f>B9+B23-B21-B20-B19-B17</f>
        <v>770556.229</v>
      </c>
      <c r="E25" s="144">
        <f>E23+E10-E8-E17-E19-E20-E21</f>
        <v>217525.2629</v>
      </c>
    </row>
  </sheetData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0" t="s">
        <v>514</v>
      </c>
      <c r="C1" s="15"/>
      <c r="E1" s="30" t="s">
        <v>515</v>
      </c>
      <c r="G1" s="15"/>
    </row>
    <row r="2">
      <c r="C2" s="15"/>
      <c r="G2" s="15"/>
    </row>
    <row r="3">
      <c r="C3" s="15"/>
      <c r="G3" s="15"/>
    </row>
    <row r="4">
      <c r="C4" s="15"/>
      <c r="G4" s="15"/>
    </row>
    <row r="5">
      <c r="B5" s="15"/>
      <c r="C5" s="15"/>
    </row>
    <row r="6">
      <c r="A6" s="30" t="s">
        <v>514</v>
      </c>
      <c r="C6" s="15"/>
      <c r="E6" s="30" t="s">
        <v>515</v>
      </c>
      <c r="G6" s="15"/>
    </row>
    <row r="7">
      <c r="C7" s="15"/>
      <c r="G7" s="15"/>
    </row>
    <row r="8">
      <c r="C8" s="15"/>
      <c r="G8" s="15"/>
    </row>
    <row r="9">
      <c r="C9" s="15"/>
      <c r="G9" s="15"/>
    </row>
    <row r="10">
      <c r="B10" s="15"/>
      <c r="C10" s="15"/>
    </row>
    <row r="11">
      <c r="B11" s="15"/>
      <c r="C11" s="15"/>
    </row>
    <row r="12">
      <c r="B12" s="15"/>
      <c r="C12" s="15"/>
    </row>
    <row r="13">
      <c r="B13" s="15"/>
      <c r="C13" s="15"/>
    </row>
    <row r="14">
      <c r="B14" s="15"/>
      <c r="C14" s="15"/>
    </row>
    <row r="15">
      <c r="B15" s="15"/>
      <c r="C15" s="15"/>
    </row>
    <row r="16">
      <c r="B16" s="15"/>
      <c r="C16" s="15"/>
    </row>
    <row r="17">
      <c r="B17" s="15"/>
      <c r="C17" s="15"/>
    </row>
    <row r="18">
      <c r="B18" s="15"/>
      <c r="C18" s="15"/>
    </row>
    <row r="19">
      <c r="B19" s="15"/>
      <c r="C19" s="15"/>
    </row>
    <row r="20">
      <c r="B20" s="15"/>
      <c r="C20" s="15"/>
    </row>
    <row r="21">
      <c r="A21" s="30" t="s">
        <v>514</v>
      </c>
      <c r="C21" s="15"/>
      <c r="E21" s="30" t="s">
        <v>515</v>
      </c>
      <c r="G21" s="15"/>
    </row>
    <row r="22">
      <c r="C22" s="15"/>
      <c r="G22" s="15"/>
    </row>
    <row r="23">
      <c r="C23" s="15"/>
      <c r="G23" s="15"/>
    </row>
    <row r="24">
      <c r="C24" s="15"/>
      <c r="G24" s="15"/>
    </row>
    <row r="25">
      <c r="B25" s="15"/>
      <c r="C25" s="15"/>
    </row>
    <row r="26">
      <c r="B26" s="15"/>
      <c r="C26" s="15"/>
    </row>
    <row r="27">
      <c r="B27" s="15"/>
      <c r="C27" s="15"/>
    </row>
    <row r="28">
      <c r="B28" s="15"/>
      <c r="C28" s="15"/>
    </row>
    <row r="29">
      <c r="B29" s="15"/>
      <c r="C29" s="15"/>
    </row>
    <row r="30">
      <c r="B30" s="15"/>
      <c r="C30" s="15"/>
    </row>
    <row r="31">
      <c r="B31" s="15"/>
      <c r="C31" s="15"/>
    </row>
    <row r="32">
      <c r="B32" s="15"/>
      <c r="C32" s="15"/>
    </row>
    <row r="33">
      <c r="B33" s="15"/>
      <c r="C33" s="15"/>
    </row>
    <row r="34">
      <c r="B34" s="15"/>
      <c r="C34" s="15"/>
    </row>
    <row r="35">
      <c r="B35" s="15"/>
      <c r="C35" s="15"/>
    </row>
    <row r="36">
      <c r="B36" s="15"/>
      <c r="C36" s="15"/>
    </row>
    <row r="37">
      <c r="B37" s="15"/>
      <c r="C37" s="15"/>
    </row>
    <row r="38">
      <c r="B38" s="15"/>
      <c r="C38" s="15"/>
    </row>
    <row r="39">
      <c r="B39" s="15"/>
      <c r="C39" s="15"/>
    </row>
    <row r="40">
      <c r="B40" s="15"/>
      <c r="C40" s="15"/>
    </row>
    <row r="41">
      <c r="B41" s="15"/>
      <c r="C41" s="15"/>
    </row>
    <row r="42">
      <c r="B42" s="15"/>
      <c r="C42" s="15"/>
    </row>
    <row r="43">
      <c r="B43" s="15"/>
      <c r="C43" s="15"/>
    </row>
    <row r="44">
      <c r="B44" s="15"/>
      <c r="C44" s="15"/>
    </row>
    <row r="45">
      <c r="B45" s="15"/>
      <c r="C45" s="15"/>
    </row>
    <row r="46">
      <c r="B46" s="15"/>
      <c r="C46" s="15"/>
    </row>
    <row r="47">
      <c r="B47" s="15"/>
      <c r="C47" s="15"/>
    </row>
    <row r="48">
      <c r="B48" s="15"/>
      <c r="C48" s="15"/>
    </row>
    <row r="49">
      <c r="B49" s="15"/>
      <c r="C49" s="15"/>
    </row>
    <row r="50">
      <c r="B50" s="15"/>
      <c r="C50" s="15"/>
    </row>
    <row r="51">
      <c r="B51" s="15"/>
      <c r="C51" s="15"/>
    </row>
    <row r="52">
      <c r="B52" s="15"/>
      <c r="C52" s="15"/>
    </row>
    <row r="53">
      <c r="B53" s="15"/>
      <c r="C53" s="15"/>
    </row>
    <row r="54">
      <c r="B54" s="15"/>
      <c r="C54" s="15"/>
    </row>
    <row r="55">
      <c r="B55" s="15"/>
      <c r="C55" s="15"/>
    </row>
    <row r="56">
      <c r="B56" s="15"/>
      <c r="C56" s="15"/>
    </row>
    <row r="57">
      <c r="B57" s="15"/>
      <c r="C57" s="15"/>
    </row>
    <row r="58">
      <c r="B58" s="15"/>
      <c r="C58" s="15"/>
    </row>
    <row r="59">
      <c r="B59" s="15"/>
      <c r="C59" s="15"/>
    </row>
    <row r="60">
      <c r="B60" s="15"/>
      <c r="C60" s="15"/>
    </row>
    <row r="61">
      <c r="B61" s="15"/>
      <c r="C61" s="15"/>
    </row>
    <row r="62">
      <c r="B62" s="15"/>
      <c r="C62" s="15"/>
    </row>
    <row r="63">
      <c r="B63" s="15"/>
      <c r="C63" s="15"/>
    </row>
    <row r="64">
      <c r="B64" s="15"/>
      <c r="C64" s="15"/>
    </row>
    <row r="65">
      <c r="B65" s="15"/>
      <c r="C65" s="15"/>
    </row>
    <row r="66">
      <c r="B66" s="15"/>
      <c r="C66" s="15"/>
    </row>
    <row r="67">
      <c r="B67" s="15"/>
      <c r="C67" s="15"/>
    </row>
    <row r="68">
      <c r="B68" s="15"/>
      <c r="C68" s="15"/>
    </row>
    <row r="69">
      <c r="B69" s="15"/>
      <c r="C69" s="15"/>
    </row>
    <row r="70">
      <c r="B70" s="15"/>
      <c r="C70" s="15"/>
    </row>
    <row r="71">
      <c r="B71" s="15"/>
      <c r="C71" s="15"/>
    </row>
    <row r="72">
      <c r="B72" s="15"/>
      <c r="C72" s="15"/>
    </row>
    <row r="73">
      <c r="B73" s="15"/>
      <c r="C73" s="15"/>
    </row>
    <row r="74">
      <c r="B74" s="15"/>
      <c r="C74" s="15"/>
    </row>
    <row r="75">
      <c r="B75" s="15"/>
      <c r="C75" s="15"/>
    </row>
    <row r="76">
      <c r="B76" s="15"/>
      <c r="C76" s="15"/>
    </row>
    <row r="77">
      <c r="B77" s="15"/>
      <c r="C77" s="15"/>
    </row>
    <row r="78">
      <c r="B78" s="15"/>
      <c r="C78" s="15"/>
    </row>
    <row r="79">
      <c r="B79" s="15"/>
      <c r="C79" s="15"/>
    </row>
    <row r="80">
      <c r="B80" s="15"/>
      <c r="C80" s="15"/>
    </row>
    <row r="81">
      <c r="B81" s="15"/>
      <c r="C81" s="15"/>
    </row>
    <row r="82">
      <c r="B82" s="15"/>
      <c r="C82" s="15"/>
    </row>
    <row r="83">
      <c r="B83" s="15"/>
      <c r="C83" s="15"/>
    </row>
    <row r="84">
      <c r="B84" s="15"/>
      <c r="C84" s="15"/>
    </row>
    <row r="85">
      <c r="B85" s="15"/>
      <c r="C85" s="15"/>
    </row>
    <row r="86">
      <c r="B86" s="15"/>
      <c r="C86" s="15"/>
    </row>
    <row r="87">
      <c r="B87" s="15"/>
      <c r="C87" s="15"/>
    </row>
    <row r="88">
      <c r="B88" s="15"/>
      <c r="C88" s="15"/>
    </row>
    <row r="89">
      <c r="B89" s="15"/>
      <c r="C89" s="15"/>
    </row>
    <row r="90">
      <c r="B90" s="15"/>
      <c r="C90" s="15"/>
    </row>
    <row r="91">
      <c r="B91" s="15"/>
      <c r="C91" s="15"/>
    </row>
    <row r="92">
      <c r="B92" s="15"/>
      <c r="C92" s="15"/>
    </row>
    <row r="93">
      <c r="B93" s="15"/>
      <c r="C93" s="15"/>
    </row>
    <row r="94">
      <c r="B94" s="15"/>
      <c r="C94" s="15"/>
    </row>
    <row r="95">
      <c r="B95" s="15"/>
      <c r="C95" s="15"/>
    </row>
    <row r="96">
      <c r="B96" s="15"/>
      <c r="C96" s="15"/>
    </row>
    <row r="97">
      <c r="B97" s="15"/>
      <c r="C97" s="15"/>
    </row>
    <row r="98">
      <c r="B98" s="15"/>
      <c r="C98" s="15"/>
    </row>
    <row r="99">
      <c r="B99" s="15"/>
      <c r="C99" s="15"/>
    </row>
    <row r="100">
      <c r="B100" s="15"/>
      <c r="C100" s="15"/>
    </row>
    <row r="101">
      <c r="B101" s="15"/>
      <c r="C101" s="15"/>
    </row>
    <row r="102">
      <c r="B102" s="15"/>
      <c r="C102" s="15"/>
    </row>
    <row r="103">
      <c r="B103" s="15"/>
      <c r="C103" s="15"/>
    </row>
    <row r="104">
      <c r="B104" s="15"/>
      <c r="C104" s="15"/>
    </row>
    <row r="105">
      <c r="B105" s="15"/>
      <c r="C105" s="15"/>
    </row>
    <row r="106">
      <c r="B106" s="15"/>
      <c r="C106" s="15"/>
    </row>
    <row r="107">
      <c r="B107" s="15"/>
      <c r="C107" s="15"/>
    </row>
    <row r="108">
      <c r="B108" s="15"/>
      <c r="C108" s="15"/>
    </row>
    <row r="109">
      <c r="B109" s="15"/>
      <c r="C109" s="15"/>
    </row>
    <row r="110">
      <c r="B110" s="15"/>
      <c r="C110" s="15"/>
    </row>
    <row r="111">
      <c r="B111" s="15"/>
      <c r="C111" s="15"/>
    </row>
    <row r="112">
      <c r="B112" s="15"/>
      <c r="C112" s="15"/>
    </row>
    <row r="113">
      <c r="B113" s="15"/>
      <c r="C113" s="15"/>
    </row>
    <row r="114">
      <c r="B114" s="15"/>
      <c r="C114" s="15"/>
    </row>
    <row r="115">
      <c r="B115" s="15"/>
      <c r="C115" s="15"/>
    </row>
    <row r="116">
      <c r="B116" s="15"/>
      <c r="C116" s="15"/>
    </row>
    <row r="117">
      <c r="B117" s="15"/>
      <c r="C117" s="15"/>
    </row>
    <row r="118">
      <c r="B118" s="15"/>
      <c r="C118" s="15"/>
    </row>
    <row r="119">
      <c r="B119" s="15"/>
      <c r="C119" s="15"/>
    </row>
    <row r="120">
      <c r="B120" s="15"/>
      <c r="C120" s="15"/>
    </row>
    <row r="121">
      <c r="B121" s="15"/>
      <c r="C121" s="15"/>
    </row>
    <row r="122">
      <c r="B122" s="15"/>
      <c r="C122" s="15"/>
    </row>
    <row r="123">
      <c r="B123" s="15"/>
      <c r="C123" s="15"/>
    </row>
    <row r="124">
      <c r="B124" s="15"/>
      <c r="C124" s="15"/>
    </row>
    <row r="125">
      <c r="B125" s="15"/>
      <c r="C125" s="15"/>
    </row>
    <row r="126">
      <c r="B126" s="15"/>
      <c r="C126" s="15"/>
    </row>
    <row r="127">
      <c r="B127" s="15"/>
      <c r="C127" s="15"/>
    </row>
    <row r="128">
      <c r="B128" s="15"/>
      <c r="C128" s="15"/>
    </row>
    <row r="129">
      <c r="B129" s="15"/>
      <c r="C129" s="15"/>
    </row>
    <row r="130">
      <c r="B130" s="15"/>
      <c r="C130" s="15"/>
    </row>
    <row r="131">
      <c r="B131" s="15"/>
      <c r="C131" s="15"/>
    </row>
    <row r="132">
      <c r="B132" s="15"/>
      <c r="C132" s="15"/>
    </row>
    <row r="133">
      <c r="B133" s="15"/>
      <c r="C133" s="15"/>
    </row>
    <row r="134">
      <c r="B134" s="15"/>
      <c r="C134" s="15"/>
    </row>
    <row r="135">
      <c r="B135" s="15"/>
      <c r="C135" s="15"/>
    </row>
    <row r="136">
      <c r="B136" s="15"/>
      <c r="C136" s="15"/>
    </row>
    <row r="137">
      <c r="B137" s="15"/>
      <c r="C137" s="15"/>
    </row>
    <row r="138">
      <c r="B138" s="15"/>
      <c r="C138" s="15"/>
    </row>
    <row r="139">
      <c r="B139" s="15"/>
      <c r="C139" s="15"/>
    </row>
    <row r="140">
      <c r="B140" s="15"/>
      <c r="C140" s="15"/>
    </row>
    <row r="141">
      <c r="B141" s="15"/>
      <c r="C141" s="15"/>
    </row>
    <row r="142">
      <c r="B142" s="15"/>
      <c r="C142" s="15"/>
    </row>
    <row r="143">
      <c r="B143" s="15"/>
      <c r="C143" s="15"/>
    </row>
    <row r="144">
      <c r="B144" s="15"/>
      <c r="C144" s="15"/>
    </row>
    <row r="145">
      <c r="B145" s="15"/>
      <c r="C145" s="15"/>
    </row>
    <row r="146">
      <c r="B146" s="15"/>
      <c r="C146" s="15"/>
    </row>
    <row r="147">
      <c r="B147" s="15"/>
      <c r="C147" s="15"/>
    </row>
    <row r="148">
      <c r="B148" s="15"/>
      <c r="C148" s="15"/>
    </row>
    <row r="149">
      <c r="B149" s="15"/>
      <c r="C149" s="15"/>
    </row>
    <row r="150">
      <c r="B150" s="15"/>
      <c r="C150" s="15"/>
    </row>
    <row r="151">
      <c r="B151" s="15"/>
      <c r="C151" s="15"/>
    </row>
    <row r="152">
      <c r="B152" s="15"/>
      <c r="C152" s="15"/>
    </row>
    <row r="153">
      <c r="B153" s="15"/>
      <c r="C153" s="15"/>
    </row>
    <row r="154">
      <c r="B154" s="15"/>
      <c r="C154" s="15"/>
    </row>
    <row r="155">
      <c r="B155" s="15"/>
      <c r="C155" s="15"/>
    </row>
    <row r="156">
      <c r="B156" s="15"/>
      <c r="C156" s="15"/>
    </row>
    <row r="157">
      <c r="B157" s="15"/>
      <c r="C157" s="15"/>
    </row>
    <row r="158">
      <c r="B158" s="15"/>
      <c r="C158" s="15"/>
    </row>
    <row r="159">
      <c r="B159" s="15"/>
      <c r="C159" s="15"/>
    </row>
    <row r="160">
      <c r="B160" s="15"/>
      <c r="C160" s="15"/>
    </row>
    <row r="161">
      <c r="B161" s="15"/>
      <c r="C161" s="15"/>
    </row>
    <row r="162">
      <c r="B162" s="15"/>
      <c r="C162" s="15"/>
    </row>
    <row r="163">
      <c r="B163" s="15"/>
      <c r="C163" s="15"/>
    </row>
    <row r="164">
      <c r="B164" s="15"/>
      <c r="C164" s="15"/>
    </row>
    <row r="165">
      <c r="B165" s="15"/>
      <c r="C165" s="15"/>
    </row>
    <row r="166">
      <c r="B166" s="15"/>
      <c r="C166" s="15"/>
    </row>
    <row r="167">
      <c r="B167" s="15"/>
      <c r="C167" s="15"/>
    </row>
    <row r="168">
      <c r="B168" s="15"/>
      <c r="C168" s="15"/>
    </row>
    <row r="169">
      <c r="B169" s="15"/>
      <c r="C169" s="15"/>
    </row>
    <row r="170">
      <c r="B170" s="15"/>
      <c r="C170" s="15"/>
    </row>
    <row r="171">
      <c r="B171" s="15"/>
      <c r="C171" s="15"/>
    </row>
    <row r="172">
      <c r="B172" s="15"/>
      <c r="C172" s="15"/>
    </row>
    <row r="173">
      <c r="B173" s="15"/>
      <c r="C173" s="15"/>
    </row>
    <row r="174">
      <c r="B174" s="15"/>
      <c r="C174" s="15"/>
    </row>
    <row r="175">
      <c r="B175" s="15"/>
      <c r="C175" s="15"/>
    </row>
    <row r="176">
      <c r="B176" s="15"/>
      <c r="C176" s="15"/>
    </row>
    <row r="177">
      <c r="B177" s="15"/>
      <c r="C177" s="15"/>
    </row>
    <row r="178">
      <c r="B178" s="15"/>
      <c r="C178" s="15"/>
    </row>
    <row r="179">
      <c r="B179" s="15"/>
      <c r="C179" s="15"/>
    </row>
    <row r="180">
      <c r="B180" s="15"/>
      <c r="C180" s="15"/>
    </row>
    <row r="181">
      <c r="B181" s="15"/>
      <c r="C181" s="15"/>
    </row>
    <row r="182">
      <c r="B182" s="15"/>
      <c r="C182" s="15"/>
    </row>
    <row r="183">
      <c r="B183" s="15"/>
      <c r="C183" s="15"/>
    </row>
    <row r="184">
      <c r="B184" s="15"/>
      <c r="C184" s="15"/>
    </row>
    <row r="185">
      <c r="B185" s="15"/>
      <c r="C185" s="15"/>
    </row>
    <row r="186">
      <c r="B186" s="15"/>
      <c r="C186" s="15"/>
    </row>
    <row r="187">
      <c r="B187" s="15"/>
      <c r="C187" s="15"/>
    </row>
    <row r="188">
      <c r="B188" s="15"/>
      <c r="C188" s="15"/>
    </row>
    <row r="189">
      <c r="B189" s="15"/>
      <c r="C189" s="15"/>
    </row>
    <row r="190">
      <c r="B190" s="15"/>
      <c r="C190" s="15"/>
    </row>
    <row r="191">
      <c r="B191" s="15"/>
      <c r="C191" s="15"/>
    </row>
    <row r="192">
      <c r="B192" s="15"/>
      <c r="C192" s="15"/>
    </row>
    <row r="193">
      <c r="B193" s="15"/>
      <c r="C193" s="15"/>
    </row>
    <row r="194">
      <c r="B194" s="15"/>
      <c r="C194" s="15"/>
    </row>
    <row r="195">
      <c r="B195" s="15"/>
      <c r="C195" s="15"/>
    </row>
    <row r="196">
      <c r="B196" s="15"/>
      <c r="C196" s="15"/>
    </row>
    <row r="197">
      <c r="B197" s="15"/>
      <c r="C197" s="15"/>
    </row>
    <row r="198">
      <c r="B198" s="15"/>
      <c r="C198" s="15"/>
    </row>
    <row r="199">
      <c r="B199" s="15"/>
      <c r="C199" s="15"/>
    </row>
    <row r="200">
      <c r="B200" s="15"/>
      <c r="C200" s="15"/>
    </row>
    <row r="201">
      <c r="B201" s="15"/>
      <c r="C201" s="15"/>
    </row>
    <row r="202">
      <c r="B202" s="15"/>
      <c r="C202" s="15"/>
    </row>
    <row r="203">
      <c r="B203" s="15"/>
      <c r="C203" s="15"/>
    </row>
    <row r="204">
      <c r="B204" s="15"/>
      <c r="C204" s="15"/>
    </row>
    <row r="205">
      <c r="B205" s="15"/>
      <c r="C205" s="15"/>
    </row>
    <row r="206">
      <c r="B206" s="15"/>
      <c r="C206" s="15"/>
    </row>
    <row r="207">
      <c r="B207" s="15"/>
      <c r="C207" s="15"/>
    </row>
    <row r="208">
      <c r="B208" s="15"/>
      <c r="C208" s="15"/>
    </row>
    <row r="209">
      <c r="B209" s="15"/>
      <c r="C209" s="15"/>
    </row>
    <row r="210">
      <c r="B210" s="15"/>
      <c r="C210" s="15"/>
    </row>
    <row r="211">
      <c r="B211" s="15"/>
      <c r="C211" s="15"/>
    </row>
    <row r="212">
      <c r="B212" s="15"/>
      <c r="C212" s="15"/>
    </row>
    <row r="213">
      <c r="B213" s="15"/>
      <c r="C213" s="15"/>
    </row>
    <row r="214">
      <c r="B214" s="15"/>
      <c r="C214" s="15"/>
    </row>
    <row r="215">
      <c r="B215" s="15"/>
      <c r="C215" s="15"/>
    </row>
    <row r="216">
      <c r="B216" s="15"/>
      <c r="C216" s="15"/>
    </row>
    <row r="217">
      <c r="B217" s="15"/>
      <c r="C217" s="15"/>
    </row>
    <row r="218">
      <c r="B218" s="15"/>
      <c r="C218" s="15"/>
    </row>
    <row r="219">
      <c r="B219" s="15"/>
      <c r="C219" s="15"/>
    </row>
    <row r="220">
      <c r="B220" s="15"/>
      <c r="C220" s="15"/>
    </row>
    <row r="221">
      <c r="B221" s="15"/>
      <c r="C221" s="15"/>
    </row>
    <row r="222">
      <c r="B222" s="15"/>
      <c r="C222" s="15"/>
    </row>
    <row r="223">
      <c r="B223" s="15"/>
      <c r="C223" s="15"/>
    </row>
    <row r="224">
      <c r="B224" s="15"/>
      <c r="C224" s="15"/>
    </row>
    <row r="225">
      <c r="B225" s="15"/>
      <c r="C225" s="15"/>
    </row>
    <row r="226">
      <c r="B226" s="15"/>
      <c r="C226" s="15"/>
    </row>
    <row r="227">
      <c r="B227" s="15"/>
      <c r="C227" s="15"/>
    </row>
    <row r="228">
      <c r="B228" s="15"/>
      <c r="C228" s="15"/>
    </row>
    <row r="229">
      <c r="B229" s="15"/>
      <c r="C229" s="15"/>
    </row>
    <row r="230">
      <c r="B230" s="15"/>
      <c r="C230" s="15"/>
    </row>
    <row r="231">
      <c r="B231" s="15"/>
      <c r="C231" s="15"/>
    </row>
    <row r="232">
      <c r="B232" s="15"/>
      <c r="C232" s="15"/>
    </row>
    <row r="233">
      <c r="B233" s="15"/>
      <c r="C233" s="15"/>
    </row>
    <row r="234">
      <c r="B234" s="15"/>
      <c r="C234" s="15"/>
    </row>
    <row r="235">
      <c r="B235" s="15"/>
      <c r="C235" s="15"/>
    </row>
    <row r="236">
      <c r="B236" s="15"/>
      <c r="C236" s="15"/>
    </row>
    <row r="237">
      <c r="B237" s="15"/>
      <c r="C237" s="15"/>
    </row>
    <row r="238">
      <c r="B238" s="15"/>
      <c r="C238" s="15"/>
    </row>
    <row r="239">
      <c r="B239" s="15"/>
      <c r="C239" s="15"/>
    </row>
    <row r="240">
      <c r="B240" s="15"/>
      <c r="C240" s="15"/>
    </row>
    <row r="241">
      <c r="B241" s="15"/>
      <c r="C241" s="15"/>
    </row>
    <row r="242">
      <c r="B242" s="15"/>
      <c r="C242" s="15"/>
    </row>
    <row r="243">
      <c r="B243" s="15"/>
      <c r="C243" s="15"/>
    </row>
    <row r="244">
      <c r="B244" s="15"/>
      <c r="C244" s="15"/>
    </row>
    <row r="245">
      <c r="B245" s="15"/>
      <c r="C245" s="15"/>
    </row>
    <row r="246">
      <c r="B246" s="15"/>
      <c r="C246" s="15"/>
    </row>
    <row r="247">
      <c r="B247" s="15"/>
      <c r="C247" s="15"/>
    </row>
    <row r="248">
      <c r="B248" s="15"/>
      <c r="C248" s="15"/>
    </row>
    <row r="249">
      <c r="B249" s="15"/>
      <c r="C249" s="15"/>
    </row>
    <row r="250">
      <c r="B250" s="15"/>
      <c r="C250" s="15"/>
    </row>
    <row r="251">
      <c r="B251" s="15"/>
      <c r="C251" s="15"/>
    </row>
    <row r="252">
      <c r="B252" s="15"/>
      <c r="C252" s="15"/>
    </row>
    <row r="253">
      <c r="B253" s="15"/>
      <c r="C253" s="15"/>
    </row>
    <row r="254">
      <c r="B254" s="15"/>
      <c r="C254" s="15"/>
    </row>
    <row r="255">
      <c r="B255" s="15"/>
      <c r="C255" s="15"/>
    </row>
    <row r="256">
      <c r="B256" s="15"/>
      <c r="C256" s="15"/>
    </row>
    <row r="257">
      <c r="B257" s="15"/>
      <c r="C257" s="15"/>
    </row>
    <row r="258">
      <c r="B258" s="15"/>
      <c r="C258" s="15"/>
    </row>
    <row r="259">
      <c r="B259" s="15"/>
      <c r="C259" s="15"/>
    </row>
    <row r="260">
      <c r="B260" s="15"/>
      <c r="C260" s="15"/>
    </row>
    <row r="261">
      <c r="B261" s="15"/>
      <c r="C261" s="15"/>
    </row>
    <row r="262">
      <c r="B262" s="15"/>
      <c r="C262" s="15"/>
    </row>
    <row r="263">
      <c r="B263" s="15"/>
      <c r="C263" s="15"/>
    </row>
    <row r="264">
      <c r="B264" s="15"/>
      <c r="C264" s="15"/>
    </row>
    <row r="265">
      <c r="B265" s="15"/>
      <c r="C265" s="15"/>
    </row>
    <row r="266">
      <c r="B266" s="15"/>
      <c r="C266" s="15"/>
    </row>
    <row r="267">
      <c r="B267" s="15"/>
      <c r="C267" s="15"/>
    </row>
    <row r="268">
      <c r="B268" s="15"/>
      <c r="C268" s="15"/>
    </row>
    <row r="269">
      <c r="B269" s="15"/>
      <c r="C269" s="15"/>
    </row>
    <row r="270">
      <c r="B270" s="15"/>
      <c r="C270" s="15"/>
    </row>
    <row r="271">
      <c r="B271" s="15"/>
      <c r="C271" s="15"/>
    </row>
    <row r="272">
      <c r="B272" s="15"/>
      <c r="C272" s="15"/>
    </row>
    <row r="273">
      <c r="B273" s="15"/>
      <c r="C273" s="15"/>
    </row>
    <row r="274">
      <c r="B274" s="15"/>
      <c r="C274" s="15"/>
    </row>
    <row r="275">
      <c r="B275" s="15"/>
      <c r="C275" s="15"/>
    </row>
    <row r="276">
      <c r="B276" s="15"/>
      <c r="C276" s="15"/>
    </row>
    <row r="277">
      <c r="B277" s="15"/>
      <c r="C277" s="15"/>
    </row>
    <row r="278">
      <c r="B278" s="15"/>
      <c r="C278" s="15"/>
    </row>
    <row r="279">
      <c r="B279" s="15"/>
      <c r="C279" s="15"/>
    </row>
    <row r="280">
      <c r="B280" s="15"/>
      <c r="C280" s="15"/>
    </row>
    <row r="281">
      <c r="B281" s="15"/>
      <c r="C281" s="15"/>
    </row>
    <row r="282">
      <c r="B282" s="15"/>
      <c r="C282" s="15"/>
    </row>
    <row r="283">
      <c r="B283" s="15"/>
      <c r="C283" s="15"/>
    </row>
    <row r="284">
      <c r="B284" s="15"/>
      <c r="C284" s="15"/>
    </row>
    <row r="285">
      <c r="B285" s="15"/>
      <c r="C285" s="15"/>
    </row>
    <row r="286">
      <c r="B286" s="15"/>
      <c r="C286" s="15"/>
    </row>
    <row r="287">
      <c r="B287" s="15"/>
      <c r="C287" s="15"/>
    </row>
    <row r="288">
      <c r="B288" s="15"/>
      <c r="C288" s="15"/>
    </row>
    <row r="289">
      <c r="B289" s="15"/>
      <c r="C289" s="15"/>
    </row>
    <row r="290">
      <c r="B290" s="15"/>
      <c r="C290" s="15"/>
    </row>
    <row r="291">
      <c r="B291" s="15"/>
      <c r="C291" s="15"/>
    </row>
    <row r="292">
      <c r="B292" s="15"/>
      <c r="C292" s="15"/>
    </row>
    <row r="293">
      <c r="B293" s="15"/>
      <c r="C293" s="15"/>
    </row>
    <row r="294">
      <c r="B294" s="15"/>
      <c r="C294" s="15"/>
    </row>
    <row r="295">
      <c r="B295" s="15"/>
      <c r="C295" s="15"/>
    </row>
    <row r="296">
      <c r="B296" s="15"/>
      <c r="C296" s="15"/>
    </row>
    <row r="297">
      <c r="B297" s="15"/>
      <c r="C297" s="15"/>
    </row>
    <row r="298">
      <c r="B298" s="15"/>
      <c r="C298" s="15"/>
    </row>
    <row r="299">
      <c r="B299" s="15"/>
      <c r="C299" s="15"/>
    </row>
    <row r="300">
      <c r="B300" s="15"/>
      <c r="C300" s="15"/>
    </row>
    <row r="301">
      <c r="B301" s="15"/>
      <c r="C301" s="15"/>
    </row>
    <row r="302">
      <c r="B302" s="15"/>
      <c r="C302" s="15"/>
    </row>
    <row r="303">
      <c r="B303" s="15"/>
      <c r="C303" s="15"/>
    </row>
    <row r="304">
      <c r="B304" s="15"/>
      <c r="C304" s="15"/>
    </row>
    <row r="305">
      <c r="B305" s="15"/>
      <c r="C305" s="15"/>
    </row>
    <row r="306">
      <c r="B306" s="15"/>
      <c r="C306" s="15"/>
    </row>
    <row r="307">
      <c r="B307" s="15"/>
      <c r="C307" s="15"/>
    </row>
    <row r="308">
      <c r="B308" s="15"/>
      <c r="C308" s="15"/>
    </row>
    <row r="309">
      <c r="B309" s="15"/>
      <c r="C309" s="15"/>
    </row>
    <row r="310">
      <c r="B310" s="15"/>
      <c r="C310" s="15"/>
    </row>
    <row r="311">
      <c r="B311" s="15"/>
      <c r="C311" s="15"/>
    </row>
    <row r="312">
      <c r="B312" s="15"/>
      <c r="C312" s="15"/>
    </row>
    <row r="313">
      <c r="B313" s="15"/>
      <c r="C313" s="15"/>
    </row>
    <row r="314">
      <c r="B314" s="15"/>
      <c r="C314" s="15"/>
    </row>
    <row r="315">
      <c r="B315" s="15"/>
      <c r="C315" s="15"/>
    </row>
    <row r="316">
      <c r="B316" s="15"/>
      <c r="C316" s="15"/>
    </row>
    <row r="317">
      <c r="B317" s="15"/>
      <c r="C317" s="15"/>
    </row>
    <row r="318">
      <c r="B318" s="15"/>
      <c r="C318" s="15"/>
    </row>
    <row r="319">
      <c r="B319" s="15"/>
      <c r="C319" s="15"/>
    </row>
    <row r="320">
      <c r="B320" s="15"/>
      <c r="C320" s="15"/>
    </row>
    <row r="321">
      <c r="B321" s="15"/>
      <c r="C321" s="15"/>
    </row>
    <row r="322">
      <c r="B322" s="15"/>
      <c r="C322" s="15"/>
    </row>
    <row r="323">
      <c r="B323" s="15"/>
      <c r="C323" s="15"/>
    </row>
    <row r="324">
      <c r="B324" s="15"/>
      <c r="C324" s="15"/>
    </row>
    <row r="325">
      <c r="B325" s="15"/>
      <c r="C325" s="15"/>
    </row>
    <row r="326">
      <c r="B326" s="15"/>
      <c r="C326" s="15"/>
    </row>
    <row r="327">
      <c r="B327" s="15"/>
      <c r="C327" s="15"/>
    </row>
    <row r="328">
      <c r="B328" s="15"/>
      <c r="C328" s="15"/>
    </row>
    <row r="329">
      <c r="B329" s="15"/>
      <c r="C329" s="15"/>
    </row>
    <row r="330">
      <c r="B330" s="15"/>
      <c r="C330" s="15"/>
    </row>
    <row r="331">
      <c r="B331" s="15"/>
      <c r="C331" s="15"/>
    </row>
    <row r="332">
      <c r="B332" s="15"/>
      <c r="C332" s="15"/>
    </row>
    <row r="333">
      <c r="B333" s="15"/>
      <c r="C333" s="15"/>
    </row>
    <row r="334">
      <c r="B334" s="15"/>
      <c r="C334" s="15"/>
    </row>
    <row r="335">
      <c r="B335" s="15"/>
      <c r="C335" s="15"/>
    </row>
    <row r="336">
      <c r="B336" s="15"/>
      <c r="C336" s="15"/>
    </row>
    <row r="337">
      <c r="B337" s="15"/>
      <c r="C337" s="15"/>
    </row>
    <row r="338">
      <c r="B338" s="15"/>
      <c r="C338" s="15"/>
    </row>
    <row r="339">
      <c r="B339" s="15"/>
      <c r="C339" s="15"/>
    </row>
    <row r="340">
      <c r="B340" s="15"/>
      <c r="C340" s="15"/>
    </row>
    <row r="341">
      <c r="B341" s="15"/>
      <c r="C341" s="15"/>
    </row>
    <row r="342">
      <c r="B342" s="15"/>
      <c r="C342" s="15"/>
    </row>
    <row r="343">
      <c r="B343" s="15"/>
      <c r="C343" s="15"/>
    </row>
    <row r="344">
      <c r="B344" s="15"/>
      <c r="C344" s="15"/>
    </row>
    <row r="345">
      <c r="B345" s="15"/>
      <c r="C345" s="15"/>
    </row>
    <row r="346">
      <c r="B346" s="15"/>
      <c r="C346" s="15"/>
    </row>
    <row r="347">
      <c r="B347" s="15"/>
      <c r="C347" s="15"/>
    </row>
    <row r="348">
      <c r="B348" s="15"/>
      <c r="C348" s="15"/>
    </row>
    <row r="349">
      <c r="B349" s="15"/>
      <c r="C349" s="15"/>
    </row>
    <row r="350">
      <c r="B350" s="15"/>
      <c r="C350" s="15"/>
    </row>
    <row r="351">
      <c r="B351" s="15"/>
      <c r="C351" s="15"/>
    </row>
    <row r="352">
      <c r="B352" s="15"/>
      <c r="C352" s="15"/>
    </row>
    <row r="353">
      <c r="B353" s="15"/>
      <c r="C353" s="15"/>
    </row>
    <row r="354">
      <c r="B354" s="15"/>
      <c r="C354" s="15"/>
    </row>
    <row r="355">
      <c r="B355" s="15"/>
      <c r="C355" s="15"/>
    </row>
    <row r="356">
      <c r="B356" s="15"/>
      <c r="C356" s="15"/>
    </row>
    <row r="357">
      <c r="B357" s="15"/>
      <c r="C357" s="15"/>
    </row>
    <row r="358">
      <c r="B358" s="15"/>
      <c r="C358" s="15"/>
    </row>
    <row r="359">
      <c r="B359" s="15"/>
      <c r="C359" s="15"/>
    </row>
    <row r="360">
      <c r="B360" s="15"/>
      <c r="C360" s="15"/>
    </row>
    <row r="361">
      <c r="B361" s="15"/>
      <c r="C361" s="15"/>
    </row>
    <row r="362">
      <c r="B362" s="15"/>
      <c r="C362" s="15"/>
    </row>
    <row r="363">
      <c r="B363" s="15"/>
      <c r="C363" s="15"/>
    </row>
    <row r="364">
      <c r="B364" s="15"/>
      <c r="C364" s="15"/>
    </row>
    <row r="365">
      <c r="B365" s="15"/>
      <c r="C365" s="15"/>
    </row>
    <row r="366">
      <c r="B366" s="15"/>
      <c r="C366" s="15"/>
    </row>
    <row r="367">
      <c r="B367" s="15"/>
      <c r="C367" s="15"/>
    </row>
    <row r="368">
      <c r="B368" s="15"/>
      <c r="C368" s="15"/>
    </row>
    <row r="369">
      <c r="B369" s="15"/>
      <c r="C369" s="15"/>
    </row>
    <row r="370">
      <c r="B370" s="15"/>
      <c r="C370" s="15"/>
    </row>
    <row r="371">
      <c r="B371" s="15"/>
      <c r="C371" s="15"/>
    </row>
    <row r="372">
      <c r="B372" s="15"/>
      <c r="C372" s="15"/>
    </row>
    <row r="373">
      <c r="B373" s="15"/>
      <c r="C373" s="15"/>
    </row>
    <row r="374">
      <c r="B374" s="15"/>
      <c r="C374" s="15"/>
    </row>
    <row r="375">
      <c r="B375" s="15"/>
      <c r="C375" s="15"/>
    </row>
    <row r="376">
      <c r="B376" s="15"/>
      <c r="C376" s="15"/>
    </row>
    <row r="377">
      <c r="B377" s="15"/>
      <c r="C377" s="15"/>
    </row>
    <row r="378">
      <c r="B378" s="15"/>
      <c r="C378" s="15"/>
    </row>
    <row r="379">
      <c r="B379" s="15"/>
      <c r="C379" s="15"/>
    </row>
    <row r="380">
      <c r="B380" s="15"/>
      <c r="C380" s="15"/>
    </row>
    <row r="381">
      <c r="B381" s="15"/>
      <c r="C381" s="15"/>
    </row>
    <row r="382">
      <c r="B382" s="15"/>
      <c r="C382" s="15"/>
    </row>
    <row r="383">
      <c r="B383" s="15"/>
      <c r="C383" s="15"/>
    </row>
    <row r="384">
      <c r="B384" s="15"/>
      <c r="C384" s="15"/>
    </row>
    <row r="385">
      <c r="B385" s="15"/>
      <c r="C385" s="15"/>
    </row>
    <row r="386">
      <c r="B386" s="15"/>
      <c r="C386" s="15"/>
    </row>
    <row r="387">
      <c r="B387" s="15"/>
      <c r="C387" s="15"/>
    </row>
    <row r="388">
      <c r="B388" s="15"/>
      <c r="C388" s="15"/>
    </row>
    <row r="389">
      <c r="B389" s="15"/>
      <c r="C389" s="15"/>
    </row>
    <row r="390">
      <c r="B390" s="15"/>
      <c r="C390" s="15"/>
    </row>
    <row r="391">
      <c r="B391" s="15"/>
      <c r="C391" s="15"/>
    </row>
    <row r="392">
      <c r="B392" s="15"/>
      <c r="C392" s="15"/>
    </row>
    <row r="393">
      <c r="B393" s="15"/>
      <c r="C393" s="15"/>
    </row>
    <row r="394">
      <c r="B394" s="15"/>
      <c r="C394" s="15"/>
    </row>
    <row r="395">
      <c r="B395" s="15"/>
      <c r="C395" s="15"/>
    </row>
    <row r="396">
      <c r="B396" s="15"/>
      <c r="C396" s="15"/>
    </row>
    <row r="397">
      <c r="B397" s="15"/>
      <c r="C397" s="15"/>
    </row>
    <row r="398">
      <c r="B398" s="15"/>
      <c r="C398" s="15"/>
    </row>
    <row r="399">
      <c r="B399" s="15"/>
      <c r="C399" s="15"/>
    </row>
    <row r="400">
      <c r="B400" s="15"/>
      <c r="C400" s="15"/>
    </row>
    <row r="401">
      <c r="B401" s="15"/>
      <c r="C401" s="15"/>
    </row>
    <row r="402">
      <c r="B402" s="15"/>
      <c r="C402" s="15"/>
    </row>
    <row r="403">
      <c r="B403" s="15"/>
      <c r="C403" s="15"/>
    </row>
    <row r="404">
      <c r="B404" s="15"/>
      <c r="C404" s="15"/>
    </row>
    <row r="405">
      <c r="B405" s="15"/>
      <c r="C405" s="15"/>
    </row>
    <row r="406">
      <c r="B406" s="15"/>
      <c r="C406" s="15"/>
    </row>
    <row r="407">
      <c r="B407" s="15"/>
      <c r="C407" s="15"/>
    </row>
    <row r="408">
      <c r="B408" s="15"/>
      <c r="C408" s="15"/>
    </row>
    <row r="409">
      <c r="B409" s="15"/>
      <c r="C409" s="15"/>
    </row>
    <row r="410">
      <c r="B410" s="15"/>
      <c r="C410" s="15"/>
    </row>
    <row r="411">
      <c r="B411" s="15"/>
      <c r="C411" s="15"/>
    </row>
    <row r="412">
      <c r="B412" s="15"/>
      <c r="C412" s="15"/>
    </row>
    <row r="413">
      <c r="B413" s="15"/>
      <c r="C413" s="15"/>
    </row>
    <row r="414">
      <c r="B414" s="15"/>
      <c r="C414" s="15"/>
    </row>
    <row r="415">
      <c r="B415" s="15"/>
      <c r="C415" s="15"/>
    </row>
    <row r="416">
      <c r="B416" s="15"/>
      <c r="C416" s="15"/>
    </row>
    <row r="417">
      <c r="B417" s="15"/>
      <c r="C417" s="15"/>
    </row>
    <row r="418">
      <c r="B418" s="15"/>
      <c r="C418" s="15"/>
    </row>
    <row r="419">
      <c r="B419" s="15"/>
      <c r="C419" s="15"/>
    </row>
    <row r="420">
      <c r="B420" s="15"/>
      <c r="C420" s="15"/>
    </row>
    <row r="421">
      <c r="B421" s="15"/>
      <c r="C421" s="15"/>
    </row>
    <row r="422">
      <c r="B422" s="15"/>
      <c r="C422" s="15"/>
    </row>
    <row r="423">
      <c r="B423" s="15"/>
      <c r="C423" s="15"/>
    </row>
    <row r="424">
      <c r="B424" s="15"/>
      <c r="C424" s="15"/>
    </row>
    <row r="425">
      <c r="B425" s="15"/>
      <c r="C425" s="15"/>
    </row>
    <row r="426">
      <c r="B426" s="15"/>
      <c r="C426" s="15"/>
    </row>
    <row r="427">
      <c r="B427" s="15"/>
      <c r="C427" s="15"/>
    </row>
    <row r="428">
      <c r="B428" s="15"/>
      <c r="C428" s="15"/>
    </row>
    <row r="429">
      <c r="B429" s="15"/>
      <c r="C429" s="15"/>
    </row>
    <row r="430">
      <c r="B430" s="15"/>
      <c r="C430" s="15"/>
    </row>
    <row r="431">
      <c r="B431" s="15"/>
      <c r="C431" s="15"/>
    </row>
    <row r="432">
      <c r="B432" s="15"/>
      <c r="C432" s="15"/>
    </row>
    <row r="433">
      <c r="B433" s="15"/>
      <c r="C433" s="15"/>
    </row>
    <row r="434">
      <c r="B434" s="15"/>
      <c r="C434" s="15"/>
    </row>
    <row r="435">
      <c r="B435" s="15"/>
      <c r="C435" s="15"/>
    </row>
    <row r="436">
      <c r="B436" s="15"/>
      <c r="C436" s="15"/>
    </row>
    <row r="437">
      <c r="B437" s="15"/>
      <c r="C437" s="15"/>
    </row>
    <row r="438">
      <c r="B438" s="15"/>
      <c r="C438" s="15"/>
    </row>
    <row r="439">
      <c r="B439" s="15"/>
      <c r="C439" s="15"/>
    </row>
    <row r="440">
      <c r="B440" s="15"/>
      <c r="C440" s="15"/>
    </row>
    <row r="441">
      <c r="B441" s="15"/>
      <c r="C441" s="15"/>
    </row>
    <row r="442">
      <c r="B442" s="15"/>
      <c r="C442" s="15"/>
    </row>
    <row r="443">
      <c r="B443" s="15"/>
      <c r="C443" s="15"/>
    </row>
    <row r="444">
      <c r="B444" s="15"/>
      <c r="C444" s="15"/>
    </row>
    <row r="445">
      <c r="B445" s="15"/>
      <c r="C445" s="15"/>
    </row>
    <row r="446">
      <c r="B446" s="15"/>
      <c r="C446" s="15"/>
    </row>
    <row r="447">
      <c r="B447" s="15"/>
      <c r="C447" s="15"/>
    </row>
    <row r="448">
      <c r="B448" s="15"/>
      <c r="C448" s="15"/>
    </row>
    <row r="449">
      <c r="B449" s="15"/>
      <c r="C449" s="15"/>
    </row>
    <row r="450">
      <c r="B450" s="15"/>
      <c r="C450" s="15"/>
    </row>
    <row r="451">
      <c r="B451" s="15"/>
      <c r="C451" s="15"/>
    </row>
    <row r="452">
      <c r="B452" s="15"/>
      <c r="C452" s="15"/>
    </row>
    <row r="453">
      <c r="B453" s="15"/>
      <c r="C453" s="15"/>
    </row>
    <row r="454">
      <c r="B454" s="15"/>
      <c r="C454" s="15"/>
    </row>
    <row r="455">
      <c r="B455" s="15"/>
      <c r="C455" s="15"/>
    </row>
    <row r="456">
      <c r="B456" s="15"/>
      <c r="C456" s="15"/>
    </row>
    <row r="457">
      <c r="B457" s="15"/>
      <c r="C457" s="15"/>
    </row>
    <row r="458">
      <c r="B458" s="15"/>
      <c r="C458" s="15"/>
    </row>
    <row r="459">
      <c r="B459" s="15"/>
      <c r="C459" s="15"/>
    </row>
    <row r="460">
      <c r="B460" s="15"/>
      <c r="C460" s="15"/>
    </row>
    <row r="461">
      <c r="B461" s="15"/>
      <c r="C461" s="15"/>
    </row>
    <row r="462">
      <c r="B462" s="15"/>
      <c r="C462" s="15"/>
    </row>
    <row r="463">
      <c r="B463" s="15"/>
      <c r="C463" s="15"/>
    </row>
    <row r="464">
      <c r="B464" s="15"/>
      <c r="C464" s="15"/>
    </row>
    <row r="465">
      <c r="B465" s="15"/>
      <c r="C465" s="15"/>
    </row>
    <row r="466">
      <c r="B466" s="15"/>
      <c r="C466" s="15"/>
    </row>
    <row r="467">
      <c r="B467" s="15"/>
      <c r="C467" s="15"/>
    </row>
    <row r="468">
      <c r="B468" s="15"/>
      <c r="C468" s="15"/>
    </row>
    <row r="469">
      <c r="B469" s="15"/>
      <c r="C469" s="15"/>
    </row>
    <row r="470">
      <c r="B470" s="15"/>
      <c r="C470" s="15"/>
    </row>
    <row r="471">
      <c r="B471" s="15"/>
      <c r="C471" s="15"/>
    </row>
    <row r="472">
      <c r="B472" s="15"/>
      <c r="C472" s="15"/>
    </row>
    <row r="473">
      <c r="B473" s="15"/>
      <c r="C473" s="15"/>
    </row>
    <row r="474">
      <c r="B474" s="15"/>
      <c r="C474" s="15"/>
    </row>
    <row r="475">
      <c r="B475" s="15"/>
      <c r="C475" s="15"/>
    </row>
    <row r="476">
      <c r="B476" s="15"/>
      <c r="C476" s="15"/>
    </row>
    <row r="477">
      <c r="B477" s="15"/>
      <c r="C477" s="15"/>
    </row>
    <row r="478">
      <c r="B478" s="15"/>
      <c r="C478" s="15"/>
    </row>
    <row r="479">
      <c r="B479" s="15"/>
      <c r="C479" s="15"/>
    </row>
    <row r="480">
      <c r="B480" s="15"/>
      <c r="C480" s="15"/>
    </row>
    <row r="481">
      <c r="B481" s="15"/>
      <c r="C481" s="15"/>
    </row>
    <row r="482">
      <c r="B482" s="15"/>
      <c r="C482" s="15"/>
    </row>
    <row r="483">
      <c r="B483" s="15"/>
      <c r="C483" s="15"/>
    </row>
    <row r="484">
      <c r="B484" s="15"/>
      <c r="C484" s="15"/>
    </row>
    <row r="485">
      <c r="B485" s="15"/>
      <c r="C485" s="15"/>
    </row>
    <row r="486">
      <c r="B486" s="15"/>
      <c r="C486" s="15"/>
    </row>
    <row r="487">
      <c r="B487" s="15"/>
      <c r="C487" s="15"/>
    </row>
    <row r="488">
      <c r="B488" s="15"/>
      <c r="C488" s="15"/>
    </row>
    <row r="489">
      <c r="B489" s="15"/>
      <c r="C489" s="15"/>
    </row>
    <row r="490">
      <c r="B490" s="15"/>
      <c r="C490" s="15"/>
    </row>
    <row r="491">
      <c r="B491" s="15"/>
      <c r="C491" s="15"/>
    </row>
    <row r="492">
      <c r="B492" s="15"/>
      <c r="C492" s="15"/>
    </row>
    <row r="493">
      <c r="B493" s="15"/>
      <c r="C493" s="15"/>
    </row>
    <row r="494">
      <c r="B494" s="15"/>
      <c r="C494" s="15"/>
    </row>
    <row r="495">
      <c r="B495" s="15"/>
      <c r="C495" s="15"/>
    </row>
    <row r="496">
      <c r="B496" s="15"/>
      <c r="C496" s="15"/>
    </row>
    <row r="497">
      <c r="B497" s="15"/>
      <c r="C497" s="15"/>
    </row>
    <row r="498">
      <c r="B498" s="15"/>
      <c r="C498" s="15"/>
    </row>
    <row r="499">
      <c r="B499" s="15"/>
      <c r="C499" s="15"/>
    </row>
    <row r="500">
      <c r="B500" s="15"/>
      <c r="C500" s="15"/>
    </row>
    <row r="501">
      <c r="B501" s="15"/>
      <c r="C501" s="15"/>
    </row>
    <row r="502">
      <c r="B502" s="15"/>
      <c r="C502" s="15"/>
    </row>
    <row r="503">
      <c r="B503" s="15"/>
      <c r="C503" s="15"/>
    </row>
    <row r="504">
      <c r="B504" s="15"/>
      <c r="C504" s="15"/>
    </row>
    <row r="505">
      <c r="B505" s="15"/>
      <c r="C505" s="15"/>
    </row>
    <row r="506">
      <c r="B506" s="15"/>
      <c r="C506" s="15"/>
    </row>
    <row r="507">
      <c r="B507" s="15"/>
      <c r="C507" s="15"/>
    </row>
    <row r="508">
      <c r="B508" s="15"/>
      <c r="C508" s="15"/>
    </row>
    <row r="509">
      <c r="B509" s="15"/>
      <c r="C509" s="15"/>
    </row>
    <row r="510">
      <c r="B510" s="15"/>
      <c r="C510" s="15"/>
    </row>
    <row r="511">
      <c r="B511" s="15"/>
      <c r="C511" s="15"/>
    </row>
    <row r="512">
      <c r="B512" s="15"/>
      <c r="C512" s="15"/>
    </row>
    <row r="513">
      <c r="B513" s="15"/>
      <c r="C513" s="15"/>
    </row>
    <row r="514">
      <c r="B514" s="15"/>
      <c r="C514" s="15"/>
    </row>
    <row r="515">
      <c r="B515" s="15"/>
      <c r="C515" s="15"/>
    </row>
    <row r="516">
      <c r="B516" s="15"/>
      <c r="C516" s="15"/>
    </row>
    <row r="517">
      <c r="B517" s="15"/>
      <c r="C517" s="15"/>
    </row>
    <row r="518">
      <c r="B518" s="15"/>
      <c r="C518" s="15"/>
    </row>
    <row r="519">
      <c r="B519" s="15"/>
      <c r="C519" s="15"/>
    </row>
    <row r="520">
      <c r="B520" s="15"/>
      <c r="C520" s="15"/>
    </row>
    <row r="521">
      <c r="B521" s="15"/>
      <c r="C521" s="15"/>
    </row>
    <row r="522">
      <c r="B522" s="15"/>
      <c r="C522" s="15"/>
    </row>
    <row r="523">
      <c r="B523" s="15"/>
      <c r="C523" s="15"/>
    </row>
    <row r="524">
      <c r="B524" s="15"/>
      <c r="C524" s="15"/>
    </row>
    <row r="525">
      <c r="B525" s="15"/>
      <c r="C525" s="15"/>
    </row>
    <row r="526">
      <c r="B526" s="15"/>
      <c r="C526" s="15"/>
    </row>
    <row r="527">
      <c r="B527" s="15"/>
      <c r="C527" s="15"/>
    </row>
    <row r="528">
      <c r="B528" s="15"/>
      <c r="C528" s="15"/>
    </row>
    <row r="529">
      <c r="B529" s="15"/>
      <c r="C529" s="15"/>
    </row>
    <row r="530">
      <c r="B530" s="15"/>
      <c r="C530" s="15"/>
    </row>
    <row r="531">
      <c r="B531" s="15"/>
      <c r="C531" s="15"/>
    </row>
    <row r="532">
      <c r="B532" s="15"/>
      <c r="C532" s="15"/>
    </row>
    <row r="533">
      <c r="B533" s="15"/>
      <c r="C533" s="15"/>
    </row>
    <row r="534">
      <c r="B534" s="15"/>
      <c r="C534" s="15"/>
    </row>
    <row r="535">
      <c r="B535" s="15"/>
      <c r="C535" s="15"/>
    </row>
    <row r="536">
      <c r="B536" s="15"/>
      <c r="C536" s="15"/>
    </row>
    <row r="537">
      <c r="B537" s="15"/>
      <c r="C537" s="15"/>
    </row>
    <row r="538">
      <c r="B538" s="15"/>
      <c r="C538" s="15"/>
    </row>
    <row r="539">
      <c r="B539" s="15"/>
      <c r="C539" s="15"/>
    </row>
    <row r="540">
      <c r="B540" s="15"/>
      <c r="C540" s="15"/>
    </row>
    <row r="541">
      <c r="B541" s="15"/>
      <c r="C541" s="15"/>
    </row>
    <row r="542">
      <c r="B542" s="15"/>
      <c r="C542" s="15"/>
    </row>
    <row r="543">
      <c r="B543" s="15"/>
      <c r="C543" s="15"/>
    </row>
    <row r="544">
      <c r="B544" s="15"/>
      <c r="C544" s="15"/>
    </row>
    <row r="545">
      <c r="B545" s="15"/>
      <c r="C545" s="15"/>
    </row>
    <row r="546">
      <c r="B546" s="15"/>
      <c r="C546" s="15"/>
    </row>
    <row r="547">
      <c r="B547" s="15"/>
      <c r="C547" s="15"/>
    </row>
    <row r="548">
      <c r="B548" s="15"/>
      <c r="C548" s="15"/>
    </row>
    <row r="549">
      <c r="B549" s="15"/>
      <c r="C549" s="15"/>
    </row>
    <row r="550">
      <c r="B550" s="15"/>
      <c r="C550" s="15"/>
    </row>
    <row r="551">
      <c r="B551" s="15"/>
      <c r="C551" s="15"/>
    </row>
    <row r="552">
      <c r="B552" s="15"/>
      <c r="C552" s="15"/>
    </row>
    <row r="553">
      <c r="B553" s="15"/>
      <c r="C553" s="15"/>
    </row>
    <row r="554">
      <c r="B554" s="15"/>
      <c r="C554" s="15"/>
    </row>
    <row r="555">
      <c r="B555" s="15"/>
      <c r="C555" s="15"/>
    </row>
    <row r="556">
      <c r="B556" s="15"/>
      <c r="C556" s="15"/>
    </row>
    <row r="557">
      <c r="B557" s="15"/>
      <c r="C557" s="15"/>
    </row>
    <row r="558">
      <c r="B558" s="15"/>
      <c r="C558" s="15"/>
    </row>
    <row r="559">
      <c r="B559" s="15"/>
      <c r="C559" s="15"/>
    </row>
    <row r="560">
      <c r="B560" s="15"/>
      <c r="C560" s="15"/>
    </row>
    <row r="561">
      <c r="B561" s="15"/>
      <c r="C561" s="15"/>
    </row>
    <row r="562">
      <c r="B562" s="15"/>
      <c r="C562" s="15"/>
    </row>
    <row r="563">
      <c r="B563" s="15"/>
      <c r="C563" s="15"/>
    </row>
    <row r="564">
      <c r="B564" s="15"/>
      <c r="C564" s="15"/>
    </row>
    <row r="565">
      <c r="B565" s="15"/>
      <c r="C565" s="15"/>
    </row>
    <row r="566">
      <c r="B566" s="15"/>
      <c r="C566" s="15"/>
    </row>
    <row r="567">
      <c r="B567" s="15"/>
      <c r="C567" s="15"/>
    </row>
    <row r="568">
      <c r="B568" s="15"/>
      <c r="C568" s="15"/>
    </row>
    <row r="569">
      <c r="B569" s="15"/>
      <c r="C569" s="15"/>
    </row>
    <row r="570">
      <c r="B570" s="15"/>
      <c r="C570" s="15"/>
    </row>
    <row r="571">
      <c r="B571" s="15"/>
      <c r="C571" s="15"/>
    </row>
    <row r="572">
      <c r="B572" s="15"/>
      <c r="C572" s="15"/>
    </row>
    <row r="573">
      <c r="B573" s="15"/>
      <c r="C573" s="15"/>
    </row>
    <row r="574">
      <c r="B574" s="15"/>
      <c r="C574" s="15"/>
    </row>
    <row r="575">
      <c r="B575" s="15"/>
      <c r="C575" s="15"/>
    </row>
    <row r="576">
      <c r="B576" s="15"/>
      <c r="C576" s="15"/>
    </row>
    <row r="577">
      <c r="B577" s="15"/>
      <c r="C577" s="15"/>
    </row>
    <row r="578">
      <c r="B578" s="15"/>
      <c r="C578" s="15"/>
    </row>
    <row r="579">
      <c r="B579" s="15"/>
      <c r="C579" s="15"/>
    </row>
    <row r="580">
      <c r="B580" s="15"/>
      <c r="C580" s="15"/>
    </row>
    <row r="581">
      <c r="B581" s="15"/>
      <c r="C581" s="15"/>
    </row>
    <row r="582">
      <c r="B582" s="15"/>
      <c r="C582" s="15"/>
    </row>
    <row r="583">
      <c r="B583" s="15"/>
      <c r="C583" s="15"/>
    </row>
    <row r="584">
      <c r="B584" s="15"/>
      <c r="C584" s="15"/>
    </row>
    <row r="585">
      <c r="B585" s="15"/>
      <c r="C585" s="15"/>
    </row>
    <row r="586">
      <c r="B586" s="15"/>
      <c r="C586" s="15"/>
    </row>
    <row r="587">
      <c r="B587" s="15"/>
      <c r="C587" s="15"/>
    </row>
    <row r="588">
      <c r="B588" s="15"/>
      <c r="C588" s="15"/>
    </row>
    <row r="589">
      <c r="B589" s="15"/>
      <c r="C589" s="15"/>
    </row>
    <row r="590">
      <c r="B590" s="15"/>
      <c r="C590" s="15"/>
    </row>
    <row r="591">
      <c r="B591" s="15"/>
      <c r="C591" s="15"/>
    </row>
    <row r="592">
      <c r="B592" s="15"/>
      <c r="C592" s="15"/>
    </row>
    <row r="593">
      <c r="B593" s="15"/>
      <c r="C593" s="15"/>
    </row>
    <row r="594">
      <c r="B594" s="15"/>
      <c r="C594" s="15"/>
    </row>
    <row r="595">
      <c r="B595" s="15"/>
      <c r="C595" s="15"/>
    </row>
    <row r="596">
      <c r="B596" s="15"/>
      <c r="C596" s="15"/>
    </row>
    <row r="597">
      <c r="B597" s="15"/>
      <c r="C597" s="15"/>
    </row>
    <row r="598">
      <c r="B598" s="15"/>
      <c r="C598" s="15"/>
    </row>
    <row r="599">
      <c r="B599" s="15"/>
      <c r="C599" s="15"/>
    </row>
    <row r="600">
      <c r="B600" s="15"/>
      <c r="C600" s="15"/>
    </row>
    <row r="601">
      <c r="B601" s="15"/>
      <c r="C601" s="15"/>
    </row>
    <row r="602">
      <c r="B602" s="15"/>
      <c r="C602" s="15"/>
    </row>
    <row r="603">
      <c r="B603" s="15"/>
      <c r="C603" s="15"/>
    </row>
    <row r="604">
      <c r="B604" s="15"/>
      <c r="C604" s="15"/>
    </row>
    <row r="605">
      <c r="B605" s="15"/>
      <c r="C605" s="15"/>
    </row>
    <row r="606">
      <c r="B606" s="15"/>
      <c r="C606" s="15"/>
    </row>
    <row r="607">
      <c r="B607" s="15"/>
      <c r="C607" s="15"/>
    </row>
    <row r="608">
      <c r="B608" s="15"/>
      <c r="C608" s="15"/>
    </row>
    <row r="609">
      <c r="B609" s="15"/>
      <c r="C609" s="15"/>
    </row>
    <row r="610">
      <c r="B610" s="15"/>
      <c r="C610" s="15"/>
    </row>
    <row r="611">
      <c r="B611" s="15"/>
      <c r="C611" s="15"/>
    </row>
    <row r="612">
      <c r="B612" s="15"/>
      <c r="C612" s="15"/>
    </row>
    <row r="613">
      <c r="B613" s="15"/>
      <c r="C613" s="15"/>
    </row>
    <row r="614">
      <c r="B614" s="15"/>
      <c r="C614" s="15"/>
    </row>
    <row r="615">
      <c r="B615" s="15"/>
      <c r="C615" s="15"/>
    </row>
    <row r="616">
      <c r="B616" s="15"/>
      <c r="C616" s="15"/>
    </row>
    <row r="617">
      <c r="B617" s="15"/>
      <c r="C617" s="15"/>
    </row>
    <row r="618">
      <c r="B618" s="15"/>
      <c r="C618" s="15"/>
    </row>
    <row r="619">
      <c r="B619" s="15"/>
      <c r="C619" s="15"/>
    </row>
    <row r="620">
      <c r="B620" s="15"/>
      <c r="C620" s="15"/>
    </row>
    <row r="621">
      <c r="B621" s="15"/>
      <c r="C621" s="15"/>
    </row>
    <row r="622">
      <c r="B622" s="15"/>
      <c r="C622" s="15"/>
    </row>
    <row r="623">
      <c r="B623" s="15"/>
      <c r="C623" s="15"/>
    </row>
    <row r="624">
      <c r="B624" s="15"/>
      <c r="C624" s="15"/>
    </row>
    <row r="625">
      <c r="B625" s="15"/>
      <c r="C625" s="15"/>
    </row>
    <row r="626">
      <c r="B626" s="15"/>
      <c r="C626" s="15"/>
    </row>
    <row r="627">
      <c r="B627" s="15"/>
      <c r="C627" s="15"/>
    </row>
    <row r="628">
      <c r="B628" s="15"/>
      <c r="C628" s="15"/>
    </row>
    <row r="629">
      <c r="B629" s="15"/>
      <c r="C629" s="15"/>
    </row>
    <row r="630">
      <c r="B630" s="15"/>
      <c r="C630" s="15"/>
    </row>
    <row r="631">
      <c r="B631" s="15"/>
      <c r="C631" s="15"/>
    </row>
    <row r="632">
      <c r="B632" s="15"/>
      <c r="C632" s="15"/>
    </row>
    <row r="633">
      <c r="B633" s="15"/>
      <c r="C633" s="15"/>
    </row>
    <row r="634">
      <c r="B634" s="15"/>
      <c r="C634" s="15"/>
    </row>
    <row r="635">
      <c r="B635" s="15"/>
      <c r="C635" s="15"/>
    </row>
    <row r="636">
      <c r="B636" s="15"/>
      <c r="C636" s="15"/>
    </row>
    <row r="637">
      <c r="B637" s="15"/>
      <c r="C637" s="15"/>
    </row>
    <row r="638">
      <c r="B638" s="15"/>
      <c r="C638" s="15"/>
    </row>
    <row r="639">
      <c r="B639" s="15"/>
      <c r="C639" s="15"/>
    </row>
    <row r="640">
      <c r="B640" s="15"/>
      <c r="C640" s="15"/>
    </row>
    <row r="641">
      <c r="B641" s="15"/>
      <c r="C641" s="15"/>
    </row>
    <row r="642">
      <c r="B642" s="15"/>
      <c r="C642" s="15"/>
    </row>
    <row r="643">
      <c r="B643" s="15"/>
      <c r="C643" s="15"/>
    </row>
    <row r="644">
      <c r="B644" s="15"/>
      <c r="C644" s="15"/>
    </row>
    <row r="645">
      <c r="B645" s="15"/>
      <c r="C645" s="15"/>
    </row>
    <row r="646">
      <c r="B646" s="15"/>
      <c r="C646" s="15"/>
    </row>
    <row r="647">
      <c r="B647" s="15"/>
      <c r="C647" s="15"/>
    </row>
    <row r="648">
      <c r="B648" s="15"/>
      <c r="C648" s="15"/>
    </row>
    <row r="649">
      <c r="B649" s="15"/>
      <c r="C649" s="15"/>
    </row>
    <row r="650">
      <c r="B650" s="15"/>
      <c r="C650" s="15"/>
    </row>
    <row r="651">
      <c r="B651" s="15"/>
      <c r="C651" s="15"/>
    </row>
    <row r="652">
      <c r="B652" s="15"/>
      <c r="C652" s="15"/>
    </row>
    <row r="653">
      <c r="B653" s="15"/>
      <c r="C653" s="15"/>
    </row>
    <row r="654">
      <c r="B654" s="15"/>
      <c r="C654" s="15"/>
    </row>
    <row r="655">
      <c r="B655" s="15"/>
      <c r="C655" s="15"/>
    </row>
    <row r="656">
      <c r="B656" s="15"/>
      <c r="C656" s="15"/>
    </row>
    <row r="657">
      <c r="B657" s="15"/>
      <c r="C657" s="15"/>
    </row>
    <row r="658">
      <c r="B658" s="15"/>
      <c r="C658" s="15"/>
    </row>
    <row r="659">
      <c r="B659" s="15"/>
      <c r="C659" s="15"/>
    </row>
    <row r="660">
      <c r="B660" s="15"/>
      <c r="C660" s="15"/>
    </row>
    <row r="661">
      <c r="B661" s="15"/>
      <c r="C661" s="15"/>
    </row>
    <row r="662">
      <c r="B662" s="15"/>
      <c r="C662" s="15"/>
    </row>
    <row r="663">
      <c r="B663" s="15"/>
      <c r="C663" s="15"/>
    </row>
    <row r="664">
      <c r="B664" s="15"/>
      <c r="C664" s="15"/>
    </row>
    <row r="665">
      <c r="B665" s="15"/>
      <c r="C665" s="15"/>
    </row>
    <row r="666">
      <c r="B666" s="15"/>
      <c r="C666" s="15"/>
    </row>
    <row r="667">
      <c r="B667" s="15"/>
      <c r="C667" s="15"/>
    </row>
    <row r="668">
      <c r="B668" s="15"/>
      <c r="C668" s="15"/>
    </row>
    <row r="669">
      <c r="B669" s="15"/>
      <c r="C669" s="15"/>
    </row>
    <row r="670">
      <c r="B670" s="15"/>
      <c r="C670" s="15"/>
    </row>
    <row r="671">
      <c r="B671" s="15"/>
      <c r="C671" s="15"/>
    </row>
    <row r="672">
      <c r="B672" s="15"/>
      <c r="C672" s="15"/>
    </row>
    <row r="673">
      <c r="B673" s="15"/>
      <c r="C673" s="15"/>
    </row>
    <row r="674">
      <c r="B674" s="15"/>
      <c r="C674" s="15"/>
    </row>
    <row r="675">
      <c r="B675" s="15"/>
      <c r="C675" s="15"/>
    </row>
    <row r="676">
      <c r="B676" s="15"/>
      <c r="C676" s="15"/>
    </row>
    <row r="677">
      <c r="B677" s="15"/>
      <c r="C677" s="15"/>
    </row>
    <row r="678">
      <c r="B678" s="15"/>
      <c r="C678" s="15"/>
    </row>
    <row r="679">
      <c r="B679" s="15"/>
      <c r="C679" s="15"/>
    </row>
    <row r="680">
      <c r="B680" s="15"/>
      <c r="C680" s="15"/>
    </row>
    <row r="681">
      <c r="B681" s="15"/>
      <c r="C681" s="15"/>
    </row>
    <row r="682">
      <c r="B682" s="15"/>
      <c r="C682" s="15"/>
    </row>
    <row r="683">
      <c r="B683" s="15"/>
      <c r="C683" s="15"/>
    </row>
    <row r="684">
      <c r="B684" s="15"/>
      <c r="C684" s="15"/>
    </row>
    <row r="685">
      <c r="B685" s="15"/>
      <c r="C685" s="15"/>
    </row>
    <row r="686">
      <c r="B686" s="15"/>
      <c r="C686" s="15"/>
    </row>
    <row r="687">
      <c r="B687" s="15"/>
      <c r="C687" s="15"/>
    </row>
    <row r="688">
      <c r="B688" s="15"/>
      <c r="C688" s="15"/>
    </row>
    <row r="689">
      <c r="B689" s="15"/>
      <c r="C689" s="15"/>
    </row>
    <row r="690">
      <c r="B690" s="15"/>
      <c r="C690" s="15"/>
    </row>
    <row r="691">
      <c r="B691" s="15"/>
      <c r="C691" s="15"/>
    </row>
    <row r="692">
      <c r="B692" s="15"/>
      <c r="C692" s="15"/>
    </row>
    <row r="693">
      <c r="B693" s="15"/>
      <c r="C693" s="15"/>
    </row>
    <row r="694">
      <c r="B694" s="15"/>
      <c r="C694" s="15"/>
    </row>
    <row r="695">
      <c r="B695" s="15"/>
      <c r="C695" s="15"/>
    </row>
    <row r="696">
      <c r="B696" s="15"/>
      <c r="C696" s="15"/>
    </row>
    <row r="697">
      <c r="B697" s="15"/>
      <c r="C697" s="15"/>
    </row>
    <row r="698">
      <c r="B698" s="15"/>
      <c r="C698" s="15"/>
    </row>
    <row r="699">
      <c r="B699" s="15"/>
      <c r="C699" s="15"/>
    </row>
    <row r="700">
      <c r="B700" s="15"/>
      <c r="C700" s="15"/>
    </row>
    <row r="701">
      <c r="B701" s="15"/>
      <c r="C701" s="15"/>
    </row>
    <row r="702">
      <c r="B702" s="15"/>
      <c r="C702" s="15"/>
    </row>
    <row r="703">
      <c r="B703" s="15"/>
      <c r="C703" s="15"/>
    </row>
    <row r="704">
      <c r="B704" s="15"/>
      <c r="C704" s="15"/>
    </row>
    <row r="705">
      <c r="B705" s="15"/>
      <c r="C705" s="15"/>
    </row>
    <row r="706">
      <c r="B706" s="15"/>
      <c r="C706" s="15"/>
    </row>
    <row r="707">
      <c r="B707" s="15"/>
      <c r="C707" s="15"/>
    </row>
    <row r="708">
      <c r="B708" s="15"/>
      <c r="C708" s="15"/>
    </row>
    <row r="709">
      <c r="B709" s="15"/>
      <c r="C709" s="15"/>
    </row>
    <row r="710">
      <c r="B710" s="15"/>
      <c r="C710" s="15"/>
    </row>
    <row r="711">
      <c r="B711" s="15"/>
      <c r="C711" s="15"/>
    </row>
    <row r="712">
      <c r="B712" s="15"/>
      <c r="C712" s="15"/>
    </row>
    <row r="713">
      <c r="B713" s="15"/>
      <c r="C713" s="15"/>
    </row>
    <row r="714">
      <c r="B714" s="15"/>
      <c r="C714" s="15"/>
    </row>
    <row r="715">
      <c r="B715" s="15"/>
      <c r="C715" s="15"/>
    </row>
    <row r="716">
      <c r="B716" s="15"/>
      <c r="C716" s="15"/>
    </row>
    <row r="717">
      <c r="B717" s="15"/>
      <c r="C717" s="15"/>
    </row>
    <row r="718">
      <c r="B718" s="15"/>
      <c r="C718" s="15"/>
    </row>
    <row r="719">
      <c r="B719" s="15"/>
      <c r="C719" s="15"/>
    </row>
    <row r="720">
      <c r="B720" s="15"/>
      <c r="C720" s="15"/>
    </row>
    <row r="721">
      <c r="B721" s="15"/>
      <c r="C721" s="15"/>
    </row>
    <row r="722">
      <c r="B722" s="15"/>
      <c r="C722" s="15"/>
    </row>
    <row r="723">
      <c r="B723" s="15"/>
      <c r="C723" s="15"/>
    </row>
    <row r="724">
      <c r="B724" s="15"/>
      <c r="C724" s="15"/>
    </row>
    <row r="725">
      <c r="B725" s="15"/>
      <c r="C725" s="15"/>
    </row>
    <row r="726">
      <c r="B726" s="15"/>
      <c r="C726" s="15"/>
    </row>
    <row r="727">
      <c r="B727" s="15"/>
      <c r="C727" s="15"/>
    </row>
    <row r="728">
      <c r="B728" s="15"/>
      <c r="C728" s="15"/>
    </row>
    <row r="729">
      <c r="B729" s="15"/>
      <c r="C729" s="15"/>
    </row>
    <row r="730">
      <c r="B730" s="15"/>
      <c r="C730" s="15"/>
    </row>
    <row r="731">
      <c r="B731" s="15"/>
      <c r="C731" s="15"/>
    </row>
    <row r="732">
      <c r="B732" s="15"/>
      <c r="C732" s="15"/>
    </row>
    <row r="733">
      <c r="B733" s="15"/>
      <c r="C733" s="15"/>
    </row>
    <row r="734">
      <c r="B734" s="15"/>
      <c r="C734" s="15"/>
    </row>
    <row r="735">
      <c r="B735" s="15"/>
      <c r="C735" s="15"/>
    </row>
    <row r="736">
      <c r="B736" s="15"/>
      <c r="C736" s="15"/>
    </row>
    <row r="737">
      <c r="B737" s="15"/>
      <c r="C737" s="15"/>
    </row>
    <row r="738">
      <c r="B738" s="15"/>
      <c r="C738" s="15"/>
    </row>
    <row r="739">
      <c r="B739" s="15"/>
      <c r="C739" s="15"/>
    </row>
    <row r="740">
      <c r="B740" s="15"/>
      <c r="C740" s="15"/>
    </row>
    <row r="741">
      <c r="B741" s="15"/>
      <c r="C741" s="15"/>
    </row>
    <row r="742">
      <c r="B742" s="15"/>
      <c r="C742" s="15"/>
    </row>
    <row r="743">
      <c r="B743" s="15"/>
      <c r="C743" s="15"/>
    </row>
    <row r="744">
      <c r="B744" s="15"/>
      <c r="C744" s="15"/>
    </row>
    <row r="745">
      <c r="B745" s="15"/>
      <c r="C745" s="15"/>
    </row>
    <row r="746">
      <c r="B746" s="15"/>
      <c r="C746" s="15"/>
    </row>
    <row r="747">
      <c r="B747" s="15"/>
      <c r="C747" s="15"/>
    </row>
    <row r="748">
      <c r="B748" s="15"/>
      <c r="C748" s="15"/>
    </row>
    <row r="749">
      <c r="B749" s="15"/>
      <c r="C749" s="15"/>
    </row>
    <row r="750">
      <c r="B750" s="15"/>
      <c r="C750" s="15"/>
    </row>
    <row r="751">
      <c r="B751" s="15"/>
      <c r="C751" s="15"/>
    </row>
    <row r="752">
      <c r="B752" s="15"/>
      <c r="C752" s="15"/>
    </row>
    <row r="753">
      <c r="B753" s="15"/>
      <c r="C753" s="15"/>
    </row>
    <row r="754">
      <c r="B754" s="15"/>
      <c r="C754" s="15"/>
    </row>
    <row r="755">
      <c r="B755" s="15"/>
      <c r="C755" s="15"/>
    </row>
    <row r="756">
      <c r="B756" s="15"/>
      <c r="C756" s="15"/>
    </row>
    <row r="757">
      <c r="B757" s="15"/>
      <c r="C757" s="15"/>
    </row>
    <row r="758">
      <c r="B758" s="15"/>
      <c r="C758" s="15"/>
    </row>
    <row r="759">
      <c r="B759" s="15"/>
      <c r="C759" s="15"/>
    </row>
    <row r="760">
      <c r="B760" s="15"/>
      <c r="C760" s="15"/>
    </row>
    <row r="761">
      <c r="B761" s="15"/>
      <c r="C761" s="15"/>
    </row>
    <row r="762">
      <c r="B762" s="15"/>
      <c r="C762" s="15"/>
    </row>
    <row r="763">
      <c r="B763" s="15"/>
      <c r="C763" s="15"/>
    </row>
    <row r="764">
      <c r="B764" s="15"/>
      <c r="C764" s="15"/>
    </row>
    <row r="765">
      <c r="B765" s="15"/>
      <c r="C765" s="15"/>
    </row>
    <row r="766">
      <c r="B766" s="15"/>
      <c r="C766" s="15"/>
    </row>
    <row r="767">
      <c r="B767" s="15"/>
      <c r="C767" s="15"/>
    </row>
    <row r="768">
      <c r="B768" s="15"/>
      <c r="C768" s="15"/>
    </row>
    <row r="769">
      <c r="B769" s="15"/>
      <c r="C769" s="15"/>
    </row>
    <row r="770">
      <c r="B770" s="15"/>
      <c r="C770" s="15"/>
    </row>
    <row r="771">
      <c r="B771" s="15"/>
      <c r="C771" s="15"/>
    </row>
    <row r="772">
      <c r="B772" s="15"/>
      <c r="C772" s="15"/>
    </row>
    <row r="773">
      <c r="B773" s="15"/>
      <c r="C773" s="15"/>
    </row>
    <row r="774">
      <c r="B774" s="15"/>
      <c r="C774" s="15"/>
    </row>
    <row r="775">
      <c r="B775" s="15"/>
      <c r="C775" s="15"/>
    </row>
    <row r="776">
      <c r="B776" s="15"/>
      <c r="C776" s="15"/>
    </row>
    <row r="777">
      <c r="B777" s="15"/>
      <c r="C777" s="15"/>
    </row>
    <row r="778">
      <c r="B778" s="15"/>
      <c r="C778" s="15"/>
    </row>
    <row r="779">
      <c r="B779" s="15"/>
      <c r="C779" s="15"/>
    </row>
    <row r="780">
      <c r="B780" s="15"/>
      <c r="C780" s="15"/>
    </row>
    <row r="781">
      <c r="B781" s="15"/>
      <c r="C781" s="15"/>
    </row>
    <row r="782">
      <c r="B782" s="15"/>
      <c r="C782" s="15"/>
    </row>
    <row r="783">
      <c r="B783" s="15"/>
      <c r="C783" s="15"/>
    </row>
    <row r="784">
      <c r="B784" s="15"/>
      <c r="C784" s="15"/>
    </row>
    <row r="785">
      <c r="B785" s="15"/>
      <c r="C785" s="15"/>
    </row>
    <row r="786">
      <c r="B786" s="15"/>
      <c r="C786" s="15"/>
    </row>
    <row r="787">
      <c r="B787" s="15"/>
      <c r="C787" s="15"/>
    </row>
    <row r="788">
      <c r="B788" s="15"/>
      <c r="C788" s="15"/>
    </row>
    <row r="789">
      <c r="B789" s="15"/>
      <c r="C789" s="15"/>
    </row>
    <row r="790">
      <c r="B790" s="15"/>
      <c r="C790" s="15"/>
    </row>
    <row r="791">
      <c r="B791" s="15"/>
      <c r="C791" s="15"/>
    </row>
    <row r="792">
      <c r="B792" s="15"/>
      <c r="C792" s="15"/>
    </row>
    <row r="793">
      <c r="B793" s="15"/>
      <c r="C793" s="15"/>
    </row>
    <row r="794">
      <c r="B794" s="15"/>
      <c r="C794" s="15"/>
    </row>
    <row r="795">
      <c r="B795" s="15"/>
      <c r="C795" s="15"/>
    </row>
    <row r="796">
      <c r="B796" s="15"/>
      <c r="C796" s="15"/>
    </row>
    <row r="797">
      <c r="B797" s="15"/>
      <c r="C797" s="15"/>
    </row>
    <row r="798">
      <c r="B798" s="15"/>
      <c r="C798" s="15"/>
    </row>
    <row r="799">
      <c r="B799" s="15"/>
      <c r="C799" s="15"/>
    </row>
    <row r="800">
      <c r="B800" s="15"/>
      <c r="C800" s="15"/>
    </row>
    <row r="801">
      <c r="B801" s="15"/>
      <c r="C801" s="15"/>
    </row>
    <row r="802">
      <c r="B802" s="15"/>
      <c r="C802" s="15"/>
    </row>
    <row r="803">
      <c r="B803" s="15"/>
      <c r="C803" s="15"/>
    </row>
    <row r="804">
      <c r="B804" s="15"/>
      <c r="C804" s="15"/>
    </row>
    <row r="805">
      <c r="B805" s="15"/>
      <c r="C805" s="15"/>
    </row>
    <row r="806">
      <c r="B806" s="15"/>
      <c r="C806" s="15"/>
    </row>
    <row r="807">
      <c r="B807" s="15"/>
      <c r="C807" s="15"/>
    </row>
    <row r="808">
      <c r="B808" s="15"/>
      <c r="C808" s="15"/>
    </row>
    <row r="809">
      <c r="B809" s="15"/>
      <c r="C809" s="15"/>
    </row>
    <row r="810">
      <c r="B810" s="15"/>
      <c r="C810" s="15"/>
    </row>
    <row r="811">
      <c r="B811" s="15"/>
      <c r="C811" s="15"/>
    </row>
    <row r="812">
      <c r="B812" s="15"/>
      <c r="C812" s="15"/>
    </row>
    <row r="813">
      <c r="B813" s="15"/>
      <c r="C813" s="15"/>
    </row>
    <row r="814">
      <c r="B814" s="15"/>
      <c r="C814" s="15"/>
    </row>
    <row r="815">
      <c r="B815" s="15"/>
      <c r="C815" s="15"/>
    </row>
    <row r="816">
      <c r="B816" s="15"/>
      <c r="C816" s="15"/>
    </row>
    <row r="817">
      <c r="B817" s="15"/>
      <c r="C817" s="15"/>
    </row>
    <row r="818">
      <c r="B818" s="15"/>
      <c r="C818" s="15"/>
    </row>
    <row r="819">
      <c r="B819" s="15"/>
      <c r="C819" s="15"/>
    </row>
    <row r="820">
      <c r="B820" s="15"/>
      <c r="C820" s="15"/>
    </row>
    <row r="821">
      <c r="B821" s="15"/>
      <c r="C821" s="15"/>
    </row>
    <row r="822">
      <c r="B822" s="15"/>
      <c r="C822" s="15"/>
    </row>
    <row r="823">
      <c r="B823" s="15"/>
      <c r="C823" s="15"/>
    </row>
    <row r="824">
      <c r="B824" s="15"/>
      <c r="C824" s="15"/>
    </row>
    <row r="825">
      <c r="B825" s="15"/>
      <c r="C825" s="15"/>
    </row>
    <row r="826">
      <c r="B826" s="15"/>
      <c r="C826" s="15"/>
    </row>
    <row r="827">
      <c r="B827" s="15"/>
      <c r="C827" s="15"/>
    </row>
    <row r="828">
      <c r="B828" s="15"/>
      <c r="C828" s="15"/>
    </row>
    <row r="829">
      <c r="B829" s="15"/>
      <c r="C829" s="15"/>
    </row>
    <row r="830">
      <c r="B830" s="15"/>
      <c r="C830" s="15"/>
    </row>
    <row r="831">
      <c r="B831" s="15"/>
      <c r="C831" s="15"/>
    </row>
    <row r="832">
      <c r="B832" s="15"/>
      <c r="C832" s="15"/>
    </row>
    <row r="833">
      <c r="B833" s="15"/>
      <c r="C833" s="15"/>
    </row>
    <row r="834">
      <c r="B834" s="15"/>
      <c r="C834" s="15"/>
    </row>
    <row r="835">
      <c r="B835" s="15"/>
      <c r="C835" s="15"/>
    </row>
    <row r="836">
      <c r="B836" s="15"/>
      <c r="C836" s="15"/>
    </row>
    <row r="837">
      <c r="B837" s="15"/>
      <c r="C837" s="15"/>
    </row>
    <row r="838">
      <c r="B838" s="15"/>
      <c r="C838" s="15"/>
    </row>
    <row r="839">
      <c r="B839" s="15"/>
      <c r="C839" s="15"/>
    </row>
    <row r="840">
      <c r="B840" s="15"/>
      <c r="C840" s="15"/>
    </row>
    <row r="841">
      <c r="B841" s="15"/>
      <c r="C841" s="15"/>
    </row>
    <row r="842">
      <c r="B842" s="15"/>
      <c r="C842" s="15"/>
    </row>
    <row r="843">
      <c r="B843" s="15"/>
      <c r="C843" s="15"/>
    </row>
    <row r="844">
      <c r="B844" s="15"/>
      <c r="C844" s="15"/>
    </row>
    <row r="845">
      <c r="B845" s="15"/>
      <c r="C845" s="15"/>
    </row>
    <row r="846">
      <c r="B846" s="15"/>
      <c r="C846" s="15"/>
    </row>
    <row r="847">
      <c r="B847" s="15"/>
      <c r="C847" s="15"/>
    </row>
    <row r="848">
      <c r="B848" s="15"/>
      <c r="C848" s="15"/>
    </row>
    <row r="849">
      <c r="B849" s="15"/>
      <c r="C849" s="15"/>
    </row>
    <row r="850">
      <c r="B850" s="15"/>
      <c r="C850" s="15"/>
    </row>
    <row r="851">
      <c r="B851" s="15"/>
      <c r="C851" s="15"/>
    </row>
    <row r="852">
      <c r="B852" s="15"/>
      <c r="C852" s="15"/>
    </row>
    <row r="853">
      <c r="B853" s="15"/>
      <c r="C853" s="15"/>
    </row>
    <row r="854">
      <c r="B854" s="15"/>
      <c r="C854" s="15"/>
    </row>
    <row r="855">
      <c r="B855" s="15"/>
      <c r="C855" s="15"/>
    </row>
    <row r="856">
      <c r="B856" s="15"/>
      <c r="C856" s="15"/>
    </row>
    <row r="857">
      <c r="B857" s="15"/>
      <c r="C857" s="15"/>
    </row>
    <row r="858">
      <c r="B858" s="15"/>
      <c r="C858" s="15"/>
    </row>
    <row r="859">
      <c r="B859" s="15"/>
      <c r="C859" s="15"/>
    </row>
    <row r="860">
      <c r="B860" s="15"/>
      <c r="C860" s="15"/>
    </row>
    <row r="861">
      <c r="B861" s="15"/>
      <c r="C861" s="15"/>
    </row>
    <row r="862">
      <c r="B862" s="15"/>
      <c r="C862" s="15"/>
    </row>
    <row r="863">
      <c r="B863" s="15"/>
      <c r="C863" s="15"/>
    </row>
    <row r="864">
      <c r="B864" s="15"/>
      <c r="C864" s="15"/>
    </row>
    <row r="865">
      <c r="B865" s="15"/>
      <c r="C865" s="15"/>
    </row>
    <row r="866">
      <c r="B866" s="15"/>
      <c r="C866" s="15"/>
    </row>
    <row r="867">
      <c r="B867" s="15"/>
      <c r="C867" s="15"/>
    </row>
    <row r="868">
      <c r="B868" s="15"/>
      <c r="C868" s="15"/>
    </row>
    <row r="869">
      <c r="B869" s="15"/>
      <c r="C869" s="15"/>
    </row>
    <row r="870">
      <c r="B870" s="15"/>
      <c r="C870" s="15"/>
    </row>
    <row r="871">
      <c r="B871" s="15"/>
      <c r="C871" s="15"/>
    </row>
    <row r="872">
      <c r="B872" s="15"/>
      <c r="C872" s="15"/>
    </row>
    <row r="873">
      <c r="B873" s="15"/>
      <c r="C873" s="15"/>
    </row>
    <row r="874">
      <c r="B874" s="15"/>
      <c r="C874" s="15"/>
    </row>
    <row r="875">
      <c r="B875" s="15"/>
      <c r="C875" s="15"/>
    </row>
    <row r="876">
      <c r="B876" s="15"/>
      <c r="C876" s="15"/>
    </row>
    <row r="877">
      <c r="B877" s="15"/>
      <c r="C877" s="15"/>
    </row>
    <row r="878">
      <c r="B878" s="15"/>
      <c r="C878" s="15"/>
    </row>
    <row r="879">
      <c r="B879" s="15"/>
      <c r="C879" s="15"/>
    </row>
    <row r="880">
      <c r="B880" s="15"/>
      <c r="C880" s="15"/>
    </row>
    <row r="881">
      <c r="B881" s="15"/>
      <c r="C881" s="15"/>
    </row>
    <row r="882">
      <c r="B882" s="15"/>
      <c r="C882" s="15"/>
    </row>
    <row r="883">
      <c r="B883" s="15"/>
      <c r="C883" s="15"/>
    </row>
    <row r="884">
      <c r="B884" s="15"/>
      <c r="C884" s="15"/>
    </row>
    <row r="885">
      <c r="B885" s="15"/>
      <c r="C885" s="15"/>
    </row>
    <row r="886">
      <c r="B886" s="15"/>
      <c r="C886" s="15"/>
    </row>
    <row r="887">
      <c r="B887" s="15"/>
      <c r="C887" s="15"/>
    </row>
    <row r="888">
      <c r="B888" s="15"/>
      <c r="C888" s="15"/>
    </row>
    <row r="889">
      <c r="B889" s="15"/>
      <c r="C889" s="15"/>
    </row>
    <row r="890">
      <c r="B890" s="15"/>
      <c r="C890" s="15"/>
    </row>
    <row r="891">
      <c r="B891" s="15"/>
      <c r="C891" s="15"/>
    </row>
    <row r="892">
      <c r="B892" s="15"/>
      <c r="C892" s="15"/>
    </row>
    <row r="893">
      <c r="B893" s="15"/>
      <c r="C893" s="15"/>
    </row>
    <row r="894">
      <c r="B894" s="15"/>
      <c r="C894" s="15"/>
    </row>
    <row r="895">
      <c r="B895" s="15"/>
      <c r="C895" s="15"/>
    </row>
    <row r="896">
      <c r="B896" s="15"/>
      <c r="C896" s="15"/>
    </row>
    <row r="897">
      <c r="B897" s="15"/>
      <c r="C897" s="15"/>
    </row>
    <row r="898">
      <c r="B898" s="15"/>
      <c r="C898" s="15"/>
    </row>
    <row r="899">
      <c r="B899" s="15"/>
      <c r="C899" s="15"/>
    </row>
    <row r="900">
      <c r="B900" s="15"/>
      <c r="C900" s="15"/>
    </row>
    <row r="901">
      <c r="B901" s="15"/>
      <c r="C901" s="15"/>
    </row>
    <row r="902">
      <c r="B902" s="15"/>
      <c r="C902" s="15"/>
    </row>
    <row r="903">
      <c r="B903" s="15"/>
      <c r="C903" s="15"/>
    </row>
    <row r="904">
      <c r="B904" s="15"/>
      <c r="C904" s="15"/>
    </row>
    <row r="905">
      <c r="B905" s="15"/>
      <c r="C905" s="15"/>
    </row>
    <row r="906">
      <c r="B906" s="15"/>
      <c r="C906" s="15"/>
    </row>
    <row r="907">
      <c r="B907" s="15"/>
      <c r="C907" s="15"/>
    </row>
    <row r="908">
      <c r="B908" s="15"/>
      <c r="C908" s="15"/>
    </row>
    <row r="909">
      <c r="B909" s="15"/>
      <c r="C909" s="15"/>
    </row>
    <row r="910">
      <c r="B910" s="15"/>
      <c r="C910" s="15"/>
    </row>
    <row r="911">
      <c r="B911" s="15"/>
      <c r="C911" s="15"/>
    </row>
    <row r="912">
      <c r="B912" s="15"/>
      <c r="C912" s="15"/>
    </row>
    <row r="913">
      <c r="B913" s="15"/>
      <c r="C913" s="15"/>
    </row>
    <row r="914">
      <c r="B914" s="15"/>
      <c r="C914" s="15"/>
    </row>
    <row r="915">
      <c r="B915" s="15"/>
      <c r="C915" s="15"/>
    </row>
    <row r="916">
      <c r="B916" s="15"/>
      <c r="C916" s="15"/>
    </row>
    <row r="917">
      <c r="B917" s="15"/>
      <c r="C917" s="15"/>
    </row>
    <row r="918">
      <c r="B918" s="15"/>
      <c r="C918" s="15"/>
    </row>
    <row r="919">
      <c r="B919" s="15"/>
      <c r="C919" s="15"/>
    </row>
    <row r="920">
      <c r="B920" s="15"/>
      <c r="C920" s="15"/>
    </row>
    <row r="921">
      <c r="B921" s="15"/>
      <c r="C921" s="15"/>
    </row>
    <row r="922">
      <c r="B922" s="15"/>
      <c r="C922" s="15"/>
    </row>
    <row r="923">
      <c r="B923" s="15"/>
      <c r="C923" s="15"/>
    </row>
    <row r="924">
      <c r="B924" s="15"/>
      <c r="C924" s="15"/>
    </row>
    <row r="925">
      <c r="B925" s="15"/>
      <c r="C925" s="15"/>
    </row>
    <row r="926">
      <c r="B926" s="15"/>
      <c r="C926" s="15"/>
    </row>
    <row r="927">
      <c r="B927" s="15"/>
      <c r="C927" s="15"/>
    </row>
    <row r="928">
      <c r="B928" s="15"/>
      <c r="C928" s="15"/>
    </row>
    <row r="929">
      <c r="B929" s="15"/>
      <c r="C929" s="15"/>
    </row>
    <row r="930">
      <c r="B930" s="15"/>
      <c r="C930" s="15"/>
    </row>
    <row r="931">
      <c r="B931" s="15"/>
      <c r="C931" s="15"/>
    </row>
    <row r="932">
      <c r="B932" s="15"/>
      <c r="C932" s="15"/>
    </row>
    <row r="933">
      <c r="B933" s="15"/>
      <c r="C933" s="15"/>
    </row>
    <row r="934">
      <c r="B934" s="15"/>
      <c r="C934" s="15"/>
    </row>
    <row r="935">
      <c r="B935" s="15"/>
      <c r="C935" s="15"/>
    </row>
    <row r="936">
      <c r="B936" s="15"/>
      <c r="C936" s="15"/>
    </row>
    <row r="937">
      <c r="B937" s="15"/>
      <c r="C937" s="15"/>
    </row>
    <row r="938">
      <c r="B938" s="15"/>
      <c r="C938" s="15"/>
    </row>
    <row r="939">
      <c r="B939" s="15"/>
      <c r="C939" s="15"/>
    </row>
    <row r="940">
      <c r="B940" s="15"/>
      <c r="C940" s="15"/>
    </row>
    <row r="941">
      <c r="B941" s="15"/>
      <c r="C941" s="15"/>
    </row>
    <row r="942">
      <c r="B942" s="15"/>
      <c r="C942" s="15"/>
    </row>
    <row r="943">
      <c r="B943" s="15"/>
      <c r="C943" s="15"/>
    </row>
    <row r="944">
      <c r="B944" s="15"/>
      <c r="C944" s="15"/>
    </row>
    <row r="945">
      <c r="B945" s="15"/>
      <c r="C945" s="15"/>
    </row>
    <row r="946">
      <c r="B946" s="15"/>
      <c r="C946" s="15"/>
    </row>
    <row r="947">
      <c r="B947" s="15"/>
      <c r="C947" s="15"/>
    </row>
    <row r="948">
      <c r="B948" s="15"/>
      <c r="C948" s="15"/>
    </row>
    <row r="949">
      <c r="B949" s="15"/>
      <c r="C949" s="15"/>
    </row>
    <row r="950">
      <c r="B950" s="15"/>
      <c r="C950" s="15"/>
    </row>
    <row r="951">
      <c r="B951" s="15"/>
      <c r="C951" s="15"/>
    </row>
    <row r="952">
      <c r="B952" s="15"/>
      <c r="C952" s="15"/>
    </row>
    <row r="953">
      <c r="B953" s="15"/>
      <c r="C953" s="15"/>
    </row>
    <row r="954">
      <c r="B954" s="15"/>
      <c r="C954" s="15"/>
    </row>
    <row r="955">
      <c r="B955" s="15"/>
      <c r="C955" s="15"/>
    </row>
    <row r="956">
      <c r="B956" s="15"/>
      <c r="C956" s="15"/>
    </row>
    <row r="957">
      <c r="B957" s="15"/>
      <c r="C957" s="15"/>
    </row>
    <row r="958">
      <c r="B958" s="15"/>
      <c r="C958" s="15"/>
    </row>
    <row r="959">
      <c r="B959" s="15"/>
      <c r="C959" s="15"/>
    </row>
    <row r="960">
      <c r="B960" s="15"/>
      <c r="C960" s="15"/>
    </row>
    <row r="961">
      <c r="B961" s="15"/>
      <c r="C961" s="15"/>
    </row>
    <row r="962">
      <c r="B962" s="15"/>
      <c r="C962" s="15"/>
    </row>
    <row r="963">
      <c r="B963" s="15"/>
      <c r="C963" s="15"/>
    </row>
    <row r="964">
      <c r="B964" s="15"/>
      <c r="C964" s="15"/>
    </row>
    <row r="965">
      <c r="B965" s="15"/>
      <c r="C965" s="15"/>
    </row>
    <row r="966">
      <c r="B966" s="15"/>
      <c r="C966" s="15"/>
    </row>
    <row r="967">
      <c r="B967" s="15"/>
      <c r="C967" s="15"/>
    </row>
    <row r="968">
      <c r="B968" s="15"/>
      <c r="C968" s="15"/>
    </row>
    <row r="969">
      <c r="B969" s="15"/>
      <c r="C969" s="15"/>
    </row>
    <row r="970">
      <c r="B970" s="15"/>
      <c r="C970" s="15"/>
    </row>
    <row r="971">
      <c r="B971" s="15"/>
      <c r="C971" s="15"/>
    </row>
    <row r="972">
      <c r="B972" s="15"/>
      <c r="C972" s="15"/>
    </row>
    <row r="973">
      <c r="B973" s="15"/>
      <c r="C973" s="15"/>
    </row>
    <row r="974">
      <c r="B974" s="15"/>
      <c r="C974" s="15"/>
    </row>
    <row r="975">
      <c r="B975" s="15"/>
      <c r="C975" s="15"/>
    </row>
    <row r="976">
      <c r="B976" s="15"/>
      <c r="C976" s="15"/>
    </row>
    <row r="977">
      <c r="B977" s="15"/>
      <c r="C977" s="15"/>
    </row>
    <row r="978">
      <c r="B978" s="15"/>
      <c r="C978" s="15"/>
    </row>
    <row r="979">
      <c r="B979" s="15"/>
      <c r="C979" s="15"/>
    </row>
    <row r="980">
      <c r="B980" s="15"/>
      <c r="C980" s="15"/>
    </row>
    <row r="981">
      <c r="B981" s="15"/>
      <c r="C981" s="15"/>
    </row>
    <row r="982">
      <c r="B982" s="15"/>
      <c r="C982" s="15"/>
    </row>
    <row r="983">
      <c r="B983" s="15"/>
      <c r="C983" s="15"/>
    </row>
    <row r="984">
      <c r="B984" s="15"/>
      <c r="C984" s="15"/>
    </row>
    <row r="985">
      <c r="B985" s="15"/>
      <c r="C985" s="15"/>
    </row>
    <row r="986">
      <c r="B986" s="15"/>
      <c r="C986" s="15"/>
    </row>
    <row r="987">
      <c r="B987" s="15"/>
      <c r="C987" s="15"/>
    </row>
    <row r="988">
      <c r="B988" s="15"/>
      <c r="C988" s="15"/>
    </row>
    <row r="989">
      <c r="B989" s="15"/>
      <c r="C989" s="15"/>
    </row>
    <row r="990">
      <c r="B990" s="15"/>
      <c r="C990" s="15"/>
    </row>
    <row r="991">
      <c r="B991" s="15"/>
      <c r="C991" s="15"/>
    </row>
    <row r="992">
      <c r="B992" s="15"/>
      <c r="C992" s="15"/>
    </row>
    <row r="993">
      <c r="B993" s="15"/>
      <c r="C993" s="15"/>
    </row>
    <row r="994">
      <c r="B994" s="15"/>
      <c r="C994" s="15"/>
    </row>
    <row r="995">
      <c r="B995" s="15"/>
      <c r="C995" s="15"/>
    </row>
    <row r="996">
      <c r="B996" s="15"/>
      <c r="C996" s="15"/>
    </row>
    <row r="997">
      <c r="B997" s="15"/>
      <c r="C997" s="15"/>
    </row>
    <row r="998">
      <c r="B998" s="15"/>
      <c r="C998" s="15"/>
    </row>
    <row r="999">
      <c r="B999" s="15"/>
      <c r="C999" s="15"/>
    </row>
    <row r="1000">
      <c r="B1000" s="15"/>
      <c r="C1000" s="15"/>
    </row>
    <row r="1001">
      <c r="B1001" s="15"/>
      <c r="C1001" s="15"/>
    </row>
  </sheetData>
  <drawing r:id="rId7"/>
</worksheet>
</file>